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Arrocha\Desktop\Covid-19\"/>
    </mc:Choice>
  </mc:AlternateContent>
  <xr:revisionPtr revIDLastSave="0" documentId="13_ncr:1_{8F872554-1A77-409B-89F9-1AEC946C5699}" xr6:coauthVersionLast="46" xr6:coauthVersionMax="46" xr10:uidLastSave="{00000000-0000-0000-0000-000000000000}"/>
  <bookViews>
    <workbookView xWindow="22932" yWindow="-108" windowWidth="23256" windowHeight="14016" tabRatio="663" activeTab="1" xr2:uid="{60279C0E-68F8-4BF2-AE97-66A0C9546AF9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1" i="1" l="1"/>
  <c r="P421" i="1"/>
  <c r="AF421" i="1"/>
  <c r="AB421" i="1"/>
  <c r="Y421" i="1"/>
  <c r="Z421" i="1"/>
  <c r="AA421" i="1"/>
  <c r="AC421" i="1" s="1"/>
  <c r="M416" i="1"/>
  <c r="L420" i="1"/>
  <c r="M420" i="1" s="1"/>
  <c r="K420" i="1"/>
  <c r="J420" i="1"/>
  <c r="J421" i="1"/>
  <c r="K421" i="1"/>
  <c r="H416" i="1"/>
  <c r="G420" i="1"/>
  <c r="H420" i="1" s="1"/>
  <c r="F420" i="1"/>
  <c r="F421" i="1" s="1"/>
  <c r="E420" i="1"/>
  <c r="E421" i="1"/>
  <c r="AF420" i="1"/>
  <c r="Y420" i="1"/>
  <c r="Z420" i="1"/>
  <c r="AA420" i="1" s="1"/>
  <c r="AC420" i="1" s="1"/>
  <c r="P420" i="1"/>
  <c r="R420" i="1"/>
  <c r="P419" i="1"/>
  <c r="R419" i="1"/>
  <c r="AF419" i="1"/>
  <c r="Y419" i="1"/>
  <c r="Z419" i="1"/>
  <c r="AA419" i="1" s="1"/>
  <c r="AC419" i="1" s="1"/>
  <c r="J419" i="1"/>
  <c r="K419" i="1"/>
  <c r="E419" i="1"/>
  <c r="AF418" i="1"/>
  <c r="Y418" i="1"/>
  <c r="Z418" i="1"/>
  <c r="AA418" i="1"/>
  <c r="R418" i="1"/>
  <c r="P418" i="1"/>
  <c r="J418" i="1"/>
  <c r="K418" i="1"/>
  <c r="E418" i="1"/>
  <c r="AF417" i="1"/>
  <c r="Y417" i="1"/>
  <c r="Z417" i="1"/>
  <c r="AA417" i="1" s="1"/>
  <c r="AC417" i="1" s="1"/>
  <c r="R417" i="1"/>
  <c r="P417" i="1"/>
  <c r="J417" i="1"/>
  <c r="K417" i="1"/>
  <c r="E417" i="1"/>
  <c r="R416" i="1"/>
  <c r="P416" i="1"/>
  <c r="AF416" i="1"/>
  <c r="Y416" i="1"/>
  <c r="Z416" i="1"/>
  <c r="AA416" i="1" s="1"/>
  <c r="AC416" i="1" s="1"/>
  <c r="J416" i="1"/>
  <c r="K416" i="1"/>
  <c r="E416" i="1"/>
  <c r="P415" i="1"/>
  <c r="R415" i="1"/>
  <c r="AF415" i="1"/>
  <c r="Y415" i="1"/>
  <c r="Z415" i="1"/>
  <c r="AA415" i="1" s="1"/>
  <c r="AC415" i="1" s="1"/>
  <c r="J415" i="1"/>
  <c r="K415" i="1"/>
  <c r="E415" i="1"/>
  <c r="AF414" i="1"/>
  <c r="Y414" i="1"/>
  <c r="Z414" i="1"/>
  <c r="AA414" i="1" s="1"/>
  <c r="AC414" i="1" s="1"/>
  <c r="R414" i="1"/>
  <c r="P414" i="1"/>
  <c r="L413" i="1"/>
  <c r="M413" i="1" s="1"/>
  <c r="K413" i="1"/>
  <c r="J413" i="1"/>
  <c r="J414" i="1"/>
  <c r="K414" i="1"/>
  <c r="G413" i="1"/>
  <c r="H413" i="1" s="1"/>
  <c r="E413" i="1"/>
  <c r="E414" i="1"/>
  <c r="AF413" i="1"/>
  <c r="Y413" i="1"/>
  <c r="Z413" i="1"/>
  <c r="AA413" i="1" s="1"/>
  <c r="AC413" i="1" s="1"/>
  <c r="R413" i="1"/>
  <c r="P413" i="1"/>
  <c r="R412" i="1"/>
  <c r="P412" i="1"/>
  <c r="AF412" i="1"/>
  <c r="Y412" i="1"/>
  <c r="Z412" i="1"/>
  <c r="AA412" i="1" s="1"/>
  <c r="AC412" i="1" s="1"/>
  <c r="J412" i="1"/>
  <c r="K412" i="1"/>
  <c r="E412" i="1"/>
  <c r="R411" i="1"/>
  <c r="P411" i="1"/>
  <c r="AF411" i="1"/>
  <c r="Y411" i="1"/>
  <c r="Z411" i="1"/>
  <c r="AA411" i="1" s="1"/>
  <c r="AC411" i="1" s="1"/>
  <c r="J411" i="1"/>
  <c r="K411" i="1"/>
  <c r="E411" i="1"/>
  <c r="P410" i="1"/>
  <c r="R410" i="1"/>
  <c r="AF410" i="1"/>
  <c r="Y410" i="1"/>
  <c r="Z410" i="1"/>
  <c r="AA410" i="1" s="1"/>
  <c r="AC410" i="1" s="1"/>
  <c r="J410" i="1"/>
  <c r="K410" i="1"/>
  <c r="E410" i="1"/>
  <c r="AF409" i="1"/>
  <c r="Y409" i="1"/>
  <c r="Z409" i="1"/>
  <c r="AA409" i="1" s="1"/>
  <c r="AC409" i="1" s="1"/>
  <c r="R409" i="1"/>
  <c r="P409" i="1"/>
  <c r="J409" i="1"/>
  <c r="K409" i="1"/>
  <c r="E409" i="1"/>
  <c r="P408" i="1"/>
  <c r="R408" i="1"/>
  <c r="AF408" i="1"/>
  <c r="Y408" i="1"/>
  <c r="Z408" i="1"/>
  <c r="AA408" i="1" s="1"/>
  <c r="AC408" i="1" s="1"/>
  <c r="E408" i="1"/>
  <c r="J408" i="1"/>
  <c r="K408" i="1"/>
  <c r="AF407" i="1"/>
  <c r="Y407" i="1"/>
  <c r="Z407" i="1"/>
  <c r="AA407" i="1" s="1"/>
  <c r="AC407" i="1" s="1"/>
  <c r="R407" i="1"/>
  <c r="P407" i="1"/>
  <c r="L406" i="1"/>
  <c r="M406" i="1" s="1"/>
  <c r="K406" i="1"/>
  <c r="J406" i="1"/>
  <c r="J407" i="1"/>
  <c r="K407" i="1"/>
  <c r="G406" i="1"/>
  <c r="H406" i="1" s="1"/>
  <c r="E406" i="1"/>
  <c r="E407" i="1"/>
  <c r="AF406" i="1"/>
  <c r="Y406" i="1"/>
  <c r="Z406" i="1"/>
  <c r="AA406" i="1" s="1"/>
  <c r="P406" i="1"/>
  <c r="R406" i="1"/>
  <c r="R405" i="1"/>
  <c r="P405" i="1"/>
  <c r="J405" i="1"/>
  <c r="K405" i="1"/>
  <c r="AF405" i="1"/>
  <c r="Y405" i="1"/>
  <c r="Z405" i="1"/>
  <c r="AA405" i="1" s="1"/>
  <c r="E405" i="1"/>
  <c r="P404" i="1"/>
  <c r="R404" i="1"/>
  <c r="AF404" i="1"/>
  <c r="Y404" i="1"/>
  <c r="Z404" i="1"/>
  <c r="AA404" i="1" s="1"/>
  <c r="J404" i="1"/>
  <c r="K404" i="1"/>
  <c r="E404" i="1"/>
  <c r="AF403" i="1"/>
  <c r="Y403" i="1"/>
  <c r="Z403" i="1"/>
  <c r="AA403" i="1" s="1"/>
  <c r="R403" i="1"/>
  <c r="P403" i="1"/>
  <c r="J403" i="1"/>
  <c r="K403" i="1"/>
  <c r="E403" i="1"/>
  <c r="AF402" i="1"/>
  <c r="Y402" i="1"/>
  <c r="Z402" i="1"/>
  <c r="AA402" i="1" s="1"/>
  <c r="R402" i="1"/>
  <c r="P402" i="1"/>
  <c r="E402" i="1"/>
  <c r="J402" i="1"/>
  <c r="K402" i="1"/>
  <c r="R401" i="1"/>
  <c r="P401" i="1"/>
  <c r="AF401" i="1"/>
  <c r="Y401" i="1"/>
  <c r="Z401" i="1"/>
  <c r="AA401" i="1" s="1"/>
  <c r="J401" i="1"/>
  <c r="K401" i="1"/>
  <c r="E401" i="1"/>
  <c r="R400" i="1"/>
  <c r="P400" i="1"/>
  <c r="AF400" i="1"/>
  <c r="Y400" i="1"/>
  <c r="Z400" i="1"/>
  <c r="AA400" i="1" s="1"/>
  <c r="L399" i="1"/>
  <c r="M399" i="1" s="1"/>
  <c r="K399" i="1"/>
  <c r="J399" i="1"/>
  <c r="J400" i="1"/>
  <c r="K400" i="1"/>
  <c r="G399" i="1"/>
  <c r="H399" i="1" s="1"/>
  <c r="E399" i="1"/>
  <c r="E400" i="1"/>
  <c r="AF399" i="1"/>
  <c r="Y399" i="1"/>
  <c r="Z399" i="1"/>
  <c r="AA399" i="1" s="1"/>
  <c r="R399" i="1"/>
  <c r="P399" i="1"/>
  <c r="AF398" i="1"/>
  <c r="Y398" i="1"/>
  <c r="Z398" i="1"/>
  <c r="AA398" i="1" s="1"/>
  <c r="P398" i="1"/>
  <c r="R398" i="1"/>
  <c r="J398" i="1"/>
  <c r="K398" i="1"/>
  <c r="E398" i="1"/>
  <c r="AF397" i="1"/>
  <c r="Y397" i="1"/>
  <c r="Z397" i="1"/>
  <c r="AA397" i="1" s="1"/>
  <c r="J397" i="1"/>
  <c r="K397" i="1"/>
  <c r="R397" i="1"/>
  <c r="P397" i="1"/>
  <c r="E397" i="1"/>
  <c r="P396" i="1"/>
  <c r="R396" i="1"/>
  <c r="AF396" i="1"/>
  <c r="Y396" i="1"/>
  <c r="Z396" i="1"/>
  <c r="AA396" i="1" s="1"/>
  <c r="E396" i="1"/>
  <c r="J396" i="1"/>
  <c r="K396" i="1"/>
  <c r="AF395" i="1"/>
  <c r="R394" i="1"/>
  <c r="R395" i="1"/>
  <c r="P395" i="1"/>
  <c r="Y395" i="1"/>
  <c r="Z395" i="1"/>
  <c r="AA395" i="1" s="1"/>
  <c r="J395" i="1"/>
  <c r="K395" i="1"/>
  <c r="E395" i="1"/>
  <c r="AF394" i="1"/>
  <c r="Y394" i="1"/>
  <c r="Z394" i="1"/>
  <c r="AA394" i="1" s="1"/>
  <c r="E394" i="1"/>
  <c r="P394" i="1"/>
  <c r="J394" i="1"/>
  <c r="K394" i="1"/>
  <c r="AF393" i="1"/>
  <c r="Y393" i="1"/>
  <c r="Z393" i="1"/>
  <c r="AA393" i="1" s="1"/>
  <c r="P393" i="1"/>
  <c r="R393" i="1"/>
  <c r="L392" i="1"/>
  <c r="M392" i="1" s="1"/>
  <c r="K392" i="1"/>
  <c r="J392" i="1"/>
  <c r="J393" i="1"/>
  <c r="K393" i="1"/>
  <c r="G392" i="1"/>
  <c r="H392" i="1" s="1"/>
  <c r="E392" i="1"/>
  <c r="E393" i="1"/>
  <c r="R392" i="1"/>
  <c r="P392" i="1"/>
  <c r="AF392" i="1"/>
  <c r="Y392" i="1"/>
  <c r="Z392" i="1"/>
  <c r="AA392" i="1" s="1"/>
  <c r="AF391" i="1"/>
  <c r="Y391" i="1"/>
  <c r="Z391" i="1"/>
  <c r="AA391" i="1" s="1"/>
  <c r="R391" i="1"/>
  <c r="P391" i="1"/>
  <c r="J391" i="1"/>
  <c r="K391" i="1"/>
  <c r="E391" i="1"/>
  <c r="P390" i="1"/>
  <c r="R390" i="1"/>
  <c r="AF390" i="1"/>
  <c r="Y390" i="1"/>
  <c r="Z390" i="1"/>
  <c r="AA390" i="1" s="1"/>
  <c r="J390" i="1"/>
  <c r="K390" i="1"/>
  <c r="E390" i="1"/>
  <c r="AF389" i="1"/>
  <c r="Y389" i="1"/>
  <c r="Z389" i="1"/>
  <c r="AA389" i="1" s="1"/>
  <c r="P389" i="1"/>
  <c r="R389" i="1"/>
  <c r="J389" i="1"/>
  <c r="K389" i="1"/>
  <c r="E389" i="1"/>
  <c r="AF388" i="1"/>
  <c r="Y388" i="1"/>
  <c r="Z388" i="1"/>
  <c r="AA388" i="1" s="1"/>
  <c r="J388" i="1"/>
  <c r="K388" i="1"/>
  <c r="P388" i="1"/>
  <c r="R388" i="1"/>
  <c r="E388" i="1"/>
  <c r="P387" i="1"/>
  <c r="R387" i="1"/>
  <c r="AF387" i="1"/>
  <c r="Y387" i="1"/>
  <c r="Z387" i="1"/>
  <c r="AA387" i="1" s="1"/>
  <c r="J387" i="1"/>
  <c r="K387" i="1"/>
  <c r="E387" i="1"/>
  <c r="P386" i="1"/>
  <c r="R386" i="1"/>
  <c r="AF386" i="1"/>
  <c r="Y386" i="1"/>
  <c r="Z386" i="1"/>
  <c r="AA386" i="1" s="1"/>
  <c r="L385" i="1"/>
  <c r="M385" i="1" s="1"/>
  <c r="K385" i="1"/>
  <c r="J385" i="1"/>
  <c r="J386" i="1"/>
  <c r="K386" i="1"/>
  <c r="G385" i="1"/>
  <c r="H385" i="1" s="1"/>
  <c r="E385" i="1"/>
  <c r="E386" i="1"/>
  <c r="R385" i="1"/>
  <c r="P385" i="1"/>
  <c r="AF385" i="1"/>
  <c r="Y385" i="1"/>
  <c r="Z385" i="1"/>
  <c r="AA385" i="1" s="1"/>
  <c r="R384" i="1"/>
  <c r="P384" i="1"/>
  <c r="AF384" i="1"/>
  <c r="Y384" i="1"/>
  <c r="Z384" i="1"/>
  <c r="AA384" i="1" s="1"/>
  <c r="J384" i="1"/>
  <c r="K384" i="1"/>
  <c r="E384" i="1"/>
  <c r="P383" i="1"/>
  <c r="R383" i="1"/>
  <c r="AF383" i="1"/>
  <c r="Y383" i="1"/>
  <c r="Z383" i="1"/>
  <c r="AA383" i="1" s="1"/>
  <c r="J383" i="1"/>
  <c r="K383" i="1"/>
  <c r="E383" i="1"/>
  <c r="AF382" i="1"/>
  <c r="Y382" i="1"/>
  <c r="Z382" i="1"/>
  <c r="AA382" i="1" s="1"/>
  <c r="P382" i="1"/>
  <c r="R382" i="1"/>
  <c r="J382" i="1"/>
  <c r="K382" i="1"/>
  <c r="E382" i="1"/>
  <c r="AF381" i="1"/>
  <c r="Y381" i="1"/>
  <c r="Z381" i="1"/>
  <c r="AA381" i="1" s="1"/>
  <c r="R381" i="1"/>
  <c r="P381" i="1"/>
  <c r="J381" i="1"/>
  <c r="K381" i="1"/>
  <c r="E381" i="1"/>
  <c r="AF380" i="1"/>
  <c r="Y380" i="1"/>
  <c r="Z380" i="1"/>
  <c r="AA380" i="1" s="1"/>
  <c r="R380" i="1"/>
  <c r="P380" i="1"/>
  <c r="J380" i="1"/>
  <c r="K380" i="1"/>
  <c r="E380" i="1"/>
  <c r="AP466" i="1"/>
  <c r="AC466" i="1"/>
  <c r="AP465" i="1"/>
  <c r="AC465" i="1"/>
  <c r="AP464" i="1"/>
  <c r="AC464" i="1"/>
  <c r="AP463" i="1"/>
  <c r="AC463" i="1"/>
  <c r="AP462" i="1"/>
  <c r="AC462" i="1"/>
  <c r="AP461" i="1"/>
  <c r="AC461" i="1"/>
  <c r="AP460" i="1"/>
  <c r="AC460" i="1"/>
  <c r="AP459" i="1"/>
  <c r="AC459" i="1"/>
  <c r="AP458" i="1"/>
  <c r="AC458" i="1"/>
  <c r="AP457" i="1"/>
  <c r="AC457" i="1"/>
  <c r="AP456" i="1"/>
  <c r="AC456" i="1"/>
  <c r="AP455" i="1"/>
  <c r="AC455" i="1"/>
  <c r="AP454" i="1"/>
  <c r="AC454" i="1"/>
  <c r="AP453" i="1"/>
  <c r="AC453" i="1"/>
  <c r="AP452" i="1"/>
  <c r="AC452" i="1"/>
  <c r="AP451" i="1"/>
  <c r="AC451" i="1"/>
  <c r="AP450" i="1"/>
  <c r="AC450" i="1"/>
  <c r="AP449" i="1"/>
  <c r="AC449" i="1"/>
  <c r="AP448" i="1"/>
  <c r="AC448" i="1"/>
  <c r="AP447" i="1"/>
  <c r="AC447" i="1"/>
  <c r="AP446" i="1"/>
  <c r="AC446" i="1"/>
  <c r="AP445" i="1"/>
  <c r="AC445" i="1"/>
  <c r="AP444" i="1"/>
  <c r="AC444" i="1"/>
  <c r="AP443" i="1"/>
  <c r="AC443" i="1"/>
  <c r="AP442" i="1"/>
  <c r="AC442" i="1"/>
  <c r="AP441" i="1"/>
  <c r="AC441" i="1"/>
  <c r="AP440" i="1"/>
  <c r="AC440" i="1"/>
  <c r="AP439" i="1"/>
  <c r="AC439" i="1"/>
  <c r="AP438" i="1"/>
  <c r="AC438" i="1"/>
  <c r="AP437" i="1"/>
  <c r="AC437" i="1"/>
  <c r="AP436" i="1"/>
  <c r="AC436" i="1"/>
  <c r="AP435" i="1"/>
  <c r="AC435" i="1"/>
  <c r="AP434" i="1"/>
  <c r="AC434" i="1"/>
  <c r="AP433" i="1"/>
  <c r="AC433" i="1"/>
  <c r="AP432" i="1"/>
  <c r="AC432" i="1"/>
  <c r="AP431" i="1"/>
  <c r="AC431" i="1"/>
  <c r="AP430" i="1"/>
  <c r="AC430" i="1"/>
  <c r="AP429" i="1"/>
  <c r="AC429" i="1"/>
  <c r="AP428" i="1"/>
  <c r="AC428" i="1"/>
  <c r="AP427" i="1"/>
  <c r="AC427" i="1"/>
  <c r="AP426" i="1"/>
  <c r="AC426" i="1"/>
  <c r="AP421" i="1"/>
  <c r="AP420" i="1"/>
  <c r="AP419" i="1"/>
  <c r="AP418" i="1"/>
  <c r="AC418" i="1"/>
  <c r="AP417" i="1"/>
  <c r="AP416" i="1"/>
  <c r="AP415" i="1"/>
  <c r="AP414" i="1"/>
  <c r="AP413" i="1"/>
  <c r="AP412" i="1"/>
  <c r="AP411" i="1"/>
  <c r="AP410" i="1"/>
  <c r="AP409" i="1"/>
  <c r="AP408" i="1"/>
  <c r="AP407" i="1"/>
  <c r="AF379" i="1"/>
  <c r="Y379" i="1"/>
  <c r="Z379" i="1"/>
  <c r="AA379" i="1" s="1"/>
  <c r="P379" i="1"/>
  <c r="R379" i="1"/>
  <c r="L378" i="1"/>
  <c r="M378" i="1" s="1"/>
  <c r="K378" i="1"/>
  <c r="J378" i="1"/>
  <c r="J379" i="1"/>
  <c r="K379" i="1"/>
  <c r="G378" i="1"/>
  <c r="H378" i="1" s="1"/>
  <c r="E378" i="1"/>
  <c r="E379" i="1"/>
  <c r="AF378" i="1"/>
  <c r="Y378" i="1"/>
  <c r="Z378" i="1"/>
  <c r="AA378" i="1" s="1"/>
  <c r="P378" i="1"/>
  <c r="R378" i="1"/>
  <c r="AF377" i="1"/>
  <c r="Y377" i="1"/>
  <c r="Z377" i="1"/>
  <c r="AA377" i="1" s="1"/>
  <c r="R377" i="1"/>
  <c r="P377" i="1"/>
  <c r="J377" i="1"/>
  <c r="K377" i="1"/>
  <c r="E377" i="1"/>
  <c r="J376" i="1"/>
  <c r="K376" i="1"/>
  <c r="R376" i="1"/>
  <c r="P376" i="1"/>
  <c r="AF376" i="1"/>
  <c r="Y376" i="1"/>
  <c r="Z376" i="1"/>
  <c r="AA376" i="1" s="1"/>
  <c r="E376" i="1"/>
  <c r="AF375" i="1"/>
  <c r="Y375" i="1"/>
  <c r="Z375" i="1"/>
  <c r="AA375" i="1" s="1"/>
  <c r="R375" i="1"/>
  <c r="P375" i="1"/>
  <c r="J375" i="1"/>
  <c r="K375" i="1"/>
  <c r="E375" i="1"/>
  <c r="AF374" i="1"/>
  <c r="Y374" i="1"/>
  <c r="Z374" i="1"/>
  <c r="AA374" i="1" s="1"/>
  <c r="J374" i="1"/>
  <c r="K374" i="1"/>
  <c r="P374" i="1"/>
  <c r="R374" i="1"/>
  <c r="E374" i="1"/>
  <c r="AF373" i="1"/>
  <c r="Y373" i="1"/>
  <c r="Z373" i="1"/>
  <c r="AA373" i="1" s="1"/>
  <c r="R373" i="1"/>
  <c r="P373" i="1"/>
  <c r="J373" i="1"/>
  <c r="K373" i="1"/>
  <c r="E373" i="1"/>
  <c r="AF372" i="1"/>
  <c r="Y372" i="1"/>
  <c r="Z372" i="1"/>
  <c r="AA372" i="1" s="1"/>
  <c r="R372" i="1"/>
  <c r="P372" i="1"/>
  <c r="K371" i="1"/>
  <c r="J371" i="1"/>
  <c r="J372" i="1"/>
  <c r="K372" i="1"/>
  <c r="E371" i="1"/>
  <c r="E372" i="1"/>
  <c r="L371" i="1"/>
  <c r="M371" i="1" s="1"/>
  <c r="G371" i="1"/>
  <c r="H371" i="1" s="1"/>
  <c r="R371" i="1"/>
  <c r="P371" i="1"/>
  <c r="AF371" i="1"/>
  <c r="Y371" i="1"/>
  <c r="Z371" i="1"/>
  <c r="AA371" i="1" s="1"/>
  <c r="AF370" i="1"/>
  <c r="Y370" i="1"/>
  <c r="Z370" i="1"/>
  <c r="AA370" i="1" s="1"/>
  <c r="J370" i="1"/>
  <c r="K370" i="1"/>
  <c r="R370" i="1"/>
  <c r="P370" i="1"/>
  <c r="E370" i="1"/>
  <c r="AF369" i="1"/>
  <c r="Y369" i="1"/>
  <c r="Z369" i="1"/>
  <c r="AA369" i="1" s="1"/>
  <c r="R369" i="1"/>
  <c r="P369" i="1"/>
  <c r="J369" i="1"/>
  <c r="K369" i="1"/>
  <c r="E369" i="1"/>
  <c r="AF368" i="1"/>
  <c r="Y368" i="1"/>
  <c r="Z368" i="1"/>
  <c r="AA368" i="1" s="1"/>
  <c r="P368" i="1"/>
  <c r="R368" i="1"/>
  <c r="J368" i="1"/>
  <c r="K368" i="1"/>
  <c r="E368" i="1"/>
  <c r="AF367" i="1"/>
  <c r="Y367" i="1"/>
  <c r="Z367" i="1"/>
  <c r="AA367" i="1" s="1"/>
  <c r="R367" i="1"/>
  <c r="P367" i="1"/>
  <c r="J367" i="1"/>
  <c r="K367" i="1"/>
  <c r="E367" i="1"/>
  <c r="P366" i="1"/>
  <c r="R366" i="1"/>
  <c r="AF366" i="1"/>
  <c r="Y366" i="1"/>
  <c r="Z366" i="1"/>
  <c r="AA366" i="1" s="1"/>
  <c r="J366" i="1"/>
  <c r="K366" i="1"/>
  <c r="E366" i="1"/>
  <c r="AF365" i="1"/>
  <c r="Y365" i="1"/>
  <c r="Z365" i="1"/>
  <c r="AA365" i="1" s="1"/>
  <c r="P365" i="1"/>
  <c r="R365" i="1"/>
  <c r="L364" i="1"/>
  <c r="M364" i="1" s="1"/>
  <c r="K364" i="1"/>
  <c r="J364" i="1"/>
  <c r="J365" i="1"/>
  <c r="K365" i="1"/>
  <c r="G364" i="1"/>
  <c r="H364" i="1" s="1"/>
  <c r="E364" i="1"/>
  <c r="E365" i="1"/>
  <c r="P364" i="1"/>
  <c r="R364" i="1"/>
  <c r="AF364" i="1"/>
  <c r="Y364" i="1"/>
  <c r="Z364" i="1"/>
  <c r="AA364" i="1" s="1"/>
  <c r="AF363" i="1"/>
  <c r="Y363" i="1"/>
  <c r="Z363" i="1"/>
  <c r="AA363" i="1" s="1"/>
  <c r="P363" i="1"/>
  <c r="R363" i="1"/>
  <c r="J363" i="1"/>
  <c r="K363" i="1"/>
  <c r="E363" i="1"/>
  <c r="J362" i="1"/>
  <c r="K362" i="1"/>
  <c r="R362" i="1"/>
  <c r="P362" i="1"/>
  <c r="AF362" i="1"/>
  <c r="Y362" i="1"/>
  <c r="Z362" i="1"/>
  <c r="AA362" i="1" s="1"/>
  <c r="E362" i="1"/>
  <c r="AF361" i="1"/>
  <c r="Y361" i="1"/>
  <c r="Z361" i="1"/>
  <c r="AA361" i="1" s="1"/>
  <c r="P361" i="1"/>
  <c r="R361" i="1"/>
  <c r="J361" i="1"/>
  <c r="K361" i="1"/>
  <c r="E361" i="1"/>
  <c r="P360" i="1"/>
  <c r="R360" i="1"/>
  <c r="AF360" i="1"/>
  <c r="Y360" i="1"/>
  <c r="Z360" i="1"/>
  <c r="AA360" i="1" s="1"/>
  <c r="E360" i="1"/>
  <c r="J360" i="1"/>
  <c r="K360" i="1"/>
  <c r="P359" i="1"/>
  <c r="R359" i="1"/>
  <c r="AF359" i="1"/>
  <c r="Y359" i="1"/>
  <c r="Z359" i="1"/>
  <c r="AA359" i="1" s="1"/>
  <c r="J359" i="1"/>
  <c r="K359" i="1"/>
  <c r="E359" i="1"/>
  <c r="R358" i="1"/>
  <c r="AF358" i="1"/>
  <c r="Y358" i="1"/>
  <c r="Z358" i="1"/>
  <c r="AA358" i="1" s="1"/>
  <c r="P358" i="1"/>
  <c r="L357" i="1"/>
  <c r="M357" i="1" s="1"/>
  <c r="K357" i="1"/>
  <c r="J357" i="1"/>
  <c r="J358" i="1"/>
  <c r="K358" i="1"/>
  <c r="G357" i="1"/>
  <c r="H357" i="1" s="1"/>
  <c r="E357" i="1"/>
  <c r="E358" i="1"/>
  <c r="P357" i="1"/>
  <c r="AF357" i="1"/>
  <c r="Y357" i="1"/>
  <c r="Z357" i="1"/>
  <c r="AA357" i="1" s="1"/>
  <c r="R357" i="1"/>
  <c r="R356" i="1"/>
  <c r="P356" i="1"/>
  <c r="Y356" i="1"/>
  <c r="Z356" i="1"/>
  <c r="AA356" i="1" s="1"/>
  <c r="AF356" i="1"/>
  <c r="E356" i="1"/>
  <c r="J356" i="1"/>
  <c r="K356" i="1"/>
  <c r="AF355" i="1"/>
  <c r="Y355" i="1"/>
  <c r="Z355" i="1"/>
  <c r="AA355" i="1" s="1"/>
  <c r="R355" i="1"/>
  <c r="P355" i="1"/>
  <c r="J355" i="1"/>
  <c r="K355" i="1"/>
  <c r="E355" i="1"/>
  <c r="AF354" i="1"/>
  <c r="Y354" i="1"/>
  <c r="Z354" i="1"/>
  <c r="AA354" i="1" s="1"/>
  <c r="R354" i="1"/>
  <c r="P354" i="1"/>
  <c r="J354" i="1"/>
  <c r="K354" i="1"/>
  <c r="E354" i="1"/>
  <c r="AF353" i="1"/>
  <c r="Y353" i="1"/>
  <c r="Z353" i="1"/>
  <c r="AA353" i="1" s="1"/>
  <c r="R353" i="1"/>
  <c r="P353" i="1"/>
  <c r="E353" i="1"/>
  <c r="J353" i="1"/>
  <c r="K353" i="1"/>
  <c r="R352" i="1"/>
  <c r="P352" i="1"/>
  <c r="AF352" i="1"/>
  <c r="Y352" i="1"/>
  <c r="Z352" i="1"/>
  <c r="AA352" i="1" s="1"/>
  <c r="J352" i="1"/>
  <c r="K352" i="1"/>
  <c r="E352" i="1"/>
  <c r="AF351" i="1"/>
  <c r="Y351" i="1"/>
  <c r="Z351" i="1"/>
  <c r="AA351" i="1" s="1"/>
  <c r="R351" i="1"/>
  <c r="P351" i="1"/>
  <c r="K350" i="1"/>
  <c r="J350" i="1"/>
  <c r="E350" i="1"/>
  <c r="J351" i="1"/>
  <c r="K351" i="1"/>
  <c r="E351" i="1"/>
  <c r="AF350" i="1"/>
  <c r="Y350" i="1"/>
  <c r="Z350" i="1"/>
  <c r="AA350" i="1" s="1"/>
  <c r="R350" i="1"/>
  <c r="P350" i="1"/>
  <c r="G350" i="1"/>
  <c r="H350" i="1" s="1"/>
  <c r="L350" i="1"/>
  <c r="M350" i="1" s="1"/>
  <c r="AF349" i="1"/>
  <c r="Y349" i="1"/>
  <c r="Z349" i="1"/>
  <c r="AA349" i="1" s="1"/>
  <c r="J349" i="1"/>
  <c r="K349" i="1"/>
  <c r="R349" i="1"/>
  <c r="P349" i="1"/>
  <c r="E349" i="1"/>
  <c r="P348" i="1"/>
  <c r="R348" i="1"/>
  <c r="AF348" i="1"/>
  <c r="Y348" i="1"/>
  <c r="Z348" i="1"/>
  <c r="AA348" i="1" s="1"/>
  <c r="J348" i="1"/>
  <c r="K348" i="1"/>
  <c r="E348" i="1"/>
  <c r="R347" i="1"/>
  <c r="P347" i="1"/>
  <c r="J347" i="1"/>
  <c r="K347" i="1"/>
  <c r="AF347" i="1"/>
  <c r="Y347" i="1"/>
  <c r="Z347" i="1"/>
  <c r="AA347" i="1" s="1"/>
  <c r="E347" i="1"/>
  <c r="R346" i="1"/>
  <c r="P346" i="1"/>
  <c r="AF346" i="1"/>
  <c r="Y346" i="1"/>
  <c r="Z346" i="1"/>
  <c r="AA346" i="1" s="1"/>
  <c r="J346" i="1"/>
  <c r="K346" i="1"/>
  <c r="E346" i="1"/>
  <c r="R345" i="1"/>
  <c r="P345" i="1"/>
  <c r="AF345" i="1"/>
  <c r="Y345" i="1"/>
  <c r="Z345" i="1"/>
  <c r="AA345" i="1" s="1"/>
  <c r="E345" i="1"/>
  <c r="J345" i="1"/>
  <c r="K345" i="1"/>
  <c r="P344" i="1"/>
  <c r="R344" i="1"/>
  <c r="AF344" i="1"/>
  <c r="Y344" i="1"/>
  <c r="Z344" i="1"/>
  <c r="AA344" i="1" s="1"/>
  <c r="K343" i="1"/>
  <c r="J343" i="1"/>
  <c r="J344" i="1"/>
  <c r="K344" i="1"/>
  <c r="E343" i="1"/>
  <c r="E344" i="1"/>
  <c r="AF343" i="1"/>
  <c r="L343" i="1"/>
  <c r="M343" i="1" s="1"/>
  <c r="Y343" i="1"/>
  <c r="Z343" i="1"/>
  <c r="AA343" i="1" s="1"/>
  <c r="P343" i="1"/>
  <c r="R343" i="1"/>
  <c r="G343" i="1"/>
  <c r="H343" i="1" s="1"/>
  <c r="AF341" i="1"/>
  <c r="AF342" i="1"/>
  <c r="Y342" i="1"/>
  <c r="Z342" i="1"/>
  <c r="AA342" i="1" s="1"/>
  <c r="R342" i="1"/>
  <c r="P342" i="1"/>
  <c r="J342" i="1"/>
  <c r="K342" i="1"/>
  <c r="E342" i="1"/>
  <c r="Y341" i="1"/>
  <c r="Z341" i="1"/>
  <c r="AA341" i="1" s="1"/>
  <c r="J341" i="1"/>
  <c r="K341" i="1"/>
  <c r="P341" i="1"/>
  <c r="R341" i="1"/>
  <c r="E341" i="1"/>
  <c r="AF340" i="1"/>
  <c r="Y340" i="1"/>
  <c r="Z340" i="1"/>
  <c r="AA340" i="1" s="1"/>
  <c r="J340" i="1"/>
  <c r="K340" i="1"/>
  <c r="P340" i="1"/>
  <c r="R340" i="1"/>
  <c r="E340" i="1"/>
  <c r="P339" i="1"/>
  <c r="R339" i="1"/>
  <c r="AF339" i="1"/>
  <c r="Y339" i="1"/>
  <c r="Z339" i="1"/>
  <c r="AA339" i="1" s="1"/>
  <c r="E339" i="1"/>
  <c r="J339" i="1"/>
  <c r="K339" i="1"/>
  <c r="R338" i="1"/>
  <c r="P338" i="1"/>
  <c r="AF338" i="1"/>
  <c r="Y338" i="1"/>
  <c r="Z338" i="1"/>
  <c r="AA338" i="1" s="1"/>
  <c r="J338" i="1"/>
  <c r="K338" i="1"/>
  <c r="E338" i="1"/>
  <c r="L336" i="1"/>
  <c r="M336" i="1" s="1"/>
  <c r="K336" i="1"/>
  <c r="J336" i="1"/>
  <c r="J337" i="1"/>
  <c r="K337" i="1"/>
  <c r="R337" i="1"/>
  <c r="P337" i="1"/>
  <c r="AF337" i="1"/>
  <c r="Y337" i="1"/>
  <c r="Z337" i="1"/>
  <c r="AA337" i="1" s="1"/>
  <c r="E336" i="1"/>
  <c r="E337" i="1"/>
  <c r="AF336" i="1"/>
  <c r="Y336" i="1"/>
  <c r="Z336" i="1"/>
  <c r="AA336" i="1" s="1"/>
  <c r="R336" i="1"/>
  <c r="P336" i="1"/>
  <c r="G336" i="1"/>
  <c r="AF335" i="1"/>
  <c r="Y335" i="1"/>
  <c r="Z335" i="1"/>
  <c r="AA335" i="1" s="1"/>
  <c r="R335" i="1"/>
  <c r="P335" i="1"/>
  <c r="J335" i="1"/>
  <c r="K335" i="1"/>
  <c r="E335" i="1"/>
  <c r="P334" i="1"/>
  <c r="R334" i="1"/>
  <c r="AF334" i="1"/>
  <c r="Y334" i="1"/>
  <c r="Z334" i="1"/>
  <c r="AA334" i="1" s="1"/>
  <c r="J334" i="1"/>
  <c r="K334" i="1"/>
  <c r="E334" i="1"/>
  <c r="R333" i="1"/>
  <c r="P333" i="1"/>
  <c r="AF333" i="1"/>
  <c r="Y333" i="1"/>
  <c r="Z333" i="1"/>
  <c r="AA333" i="1" s="1"/>
  <c r="J333" i="1"/>
  <c r="K333" i="1"/>
  <c r="E333" i="1"/>
  <c r="R332" i="1"/>
  <c r="P332" i="1"/>
  <c r="AF332" i="1"/>
  <c r="Y332" i="1"/>
  <c r="Z332" i="1"/>
  <c r="AA332" i="1" s="1"/>
  <c r="J332" i="1"/>
  <c r="K332" i="1"/>
  <c r="E332" i="1"/>
  <c r="AF331" i="1"/>
  <c r="R331" i="1"/>
  <c r="P331" i="1"/>
  <c r="J331" i="1"/>
  <c r="K331" i="1"/>
  <c r="Y331" i="1"/>
  <c r="Z331" i="1"/>
  <c r="AA331" i="1" s="1"/>
  <c r="E331" i="1"/>
  <c r="R330" i="1"/>
  <c r="P330" i="1"/>
  <c r="AF330" i="1"/>
  <c r="Y330" i="1"/>
  <c r="Z330" i="1"/>
  <c r="AA330" i="1" s="1"/>
  <c r="K329" i="1"/>
  <c r="J329" i="1"/>
  <c r="J330" i="1"/>
  <c r="K330" i="1"/>
  <c r="E329" i="1"/>
  <c r="E330" i="1"/>
  <c r="AF329" i="1"/>
  <c r="Y329" i="1"/>
  <c r="Z329" i="1"/>
  <c r="AA329" i="1" s="1"/>
  <c r="R329" i="1"/>
  <c r="P329" i="1"/>
  <c r="L329" i="1"/>
  <c r="M329" i="1" s="1"/>
  <c r="G329" i="1"/>
  <c r="AF328" i="1"/>
  <c r="Y328" i="1"/>
  <c r="Z328" i="1"/>
  <c r="AA328" i="1" s="1"/>
  <c r="P328" i="1"/>
  <c r="R328" i="1"/>
  <c r="J328" i="1"/>
  <c r="K328" i="1"/>
  <c r="E328" i="1"/>
  <c r="J327" i="1"/>
  <c r="K327" i="1"/>
  <c r="P327" i="1"/>
  <c r="R327" i="1"/>
  <c r="AF327" i="1"/>
  <c r="Y327" i="1"/>
  <c r="Z327" i="1"/>
  <c r="AA327" i="1" s="1"/>
  <c r="E327" i="1"/>
  <c r="AF326" i="1"/>
  <c r="Y326" i="1"/>
  <c r="Z326" i="1"/>
  <c r="AA326" i="1" s="1"/>
  <c r="P326" i="1"/>
  <c r="R326" i="1"/>
  <c r="J326" i="1"/>
  <c r="K326" i="1"/>
  <c r="E326" i="1"/>
  <c r="AF325" i="1"/>
  <c r="Y325" i="1"/>
  <c r="Z325" i="1"/>
  <c r="AA325" i="1" s="1"/>
  <c r="P325" i="1"/>
  <c r="R325" i="1"/>
  <c r="J325" i="1"/>
  <c r="K325" i="1"/>
  <c r="E325" i="1"/>
  <c r="AF324" i="1"/>
  <c r="Y324" i="1"/>
  <c r="Z324" i="1"/>
  <c r="AA324" i="1" s="1"/>
  <c r="R324" i="1"/>
  <c r="P324" i="1"/>
  <c r="J324" i="1"/>
  <c r="K324" i="1"/>
  <c r="E324" i="1"/>
  <c r="AF323" i="1"/>
  <c r="Y323" i="1"/>
  <c r="Z323" i="1"/>
  <c r="AA323" i="1" s="1"/>
  <c r="R323" i="1"/>
  <c r="P323" i="1"/>
  <c r="L322" i="1"/>
  <c r="M322" i="1" s="1"/>
  <c r="K322" i="1"/>
  <c r="J322" i="1"/>
  <c r="J323" i="1"/>
  <c r="K323" i="1"/>
  <c r="G322" i="1"/>
  <c r="E322" i="1"/>
  <c r="E323" i="1"/>
  <c r="AF322" i="1"/>
  <c r="Y322" i="1"/>
  <c r="Z322" i="1"/>
  <c r="AA322" i="1" s="1"/>
  <c r="R322" i="1"/>
  <c r="P322" i="1"/>
  <c r="AF321" i="1"/>
  <c r="Y321" i="1"/>
  <c r="Z321" i="1"/>
  <c r="AA321" i="1" s="1"/>
  <c r="R321" i="1"/>
  <c r="P321" i="1"/>
  <c r="J321" i="1"/>
  <c r="K321" i="1"/>
  <c r="E321" i="1"/>
  <c r="AF320" i="1"/>
  <c r="Y320" i="1"/>
  <c r="Z320" i="1"/>
  <c r="AA320" i="1" s="1"/>
  <c r="R320" i="1"/>
  <c r="P320" i="1"/>
  <c r="J320" i="1"/>
  <c r="K320" i="1"/>
  <c r="E320" i="1"/>
  <c r="AF319" i="1"/>
  <c r="Y319" i="1"/>
  <c r="Z319" i="1"/>
  <c r="AA319" i="1" s="1"/>
  <c r="R319" i="1"/>
  <c r="P319" i="1"/>
  <c r="J319" i="1"/>
  <c r="K319" i="1"/>
  <c r="E319" i="1"/>
  <c r="J318" i="1"/>
  <c r="K318" i="1"/>
  <c r="R318" i="1"/>
  <c r="AF318" i="1"/>
  <c r="Y318" i="1"/>
  <c r="Z318" i="1"/>
  <c r="AA318" i="1" s="1"/>
  <c r="P318" i="1"/>
  <c r="E318" i="1"/>
  <c r="R317" i="1"/>
  <c r="AF317" i="1"/>
  <c r="Y317" i="1"/>
  <c r="Z317" i="1"/>
  <c r="AA317" i="1" s="1"/>
  <c r="P317" i="1"/>
  <c r="J317" i="1"/>
  <c r="K317" i="1"/>
  <c r="E317" i="1"/>
  <c r="AF316" i="1"/>
  <c r="Y316" i="1"/>
  <c r="Z316" i="1"/>
  <c r="AA316" i="1" s="1"/>
  <c r="R316" i="1"/>
  <c r="P316" i="1"/>
  <c r="L315" i="1"/>
  <c r="M315" i="1" s="1"/>
  <c r="K315" i="1"/>
  <c r="J315" i="1"/>
  <c r="J316" i="1"/>
  <c r="K316" i="1"/>
  <c r="G315" i="1"/>
  <c r="E315" i="1"/>
  <c r="E316" i="1"/>
  <c r="AF315" i="1"/>
  <c r="Y315" i="1"/>
  <c r="Z315" i="1"/>
  <c r="AA315" i="1" s="1"/>
  <c r="R315" i="1"/>
  <c r="P315" i="1"/>
  <c r="AF314" i="1"/>
  <c r="Y314" i="1"/>
  <c r="Z314" i="1"/>
  <c r="AA314" i="1" s="1"/>
  <c r="P314" i="1"/>
  <c r="R314" i="1"/>
  <c r="J314" i="1"/>
  <c r="K314" i="1"/>
  <c r="E314" i="1"/>
  <c r="AF313" i="1"/>
  <c r="Y313" i="1"/>
  <c r="Z313" i="1"/>
  <c r="AA313" i="1" s="1"/>
  <c r="P313" i="1"/>
  <c r="R313" i="1"/>
  <c r="J313" i="1"/>
  <c r="K313" i="1"/>
  <c r="E313" i="1"/>
  <c r="AF312" i="1"/>
  <c r="Y312" i="1"/>
  <c r="Z312" i="1"/>
  <c r="AA312" i="1" s="1"/>
  <c r="J312" i="1"/>
  <c r="K312" i="1"/>
  <c r="E312" i="1"/>
  <c r="R312" i="1"/>
  <c r="P312" i="1"/>
  <c r="AF311" i="1"/>
  <c r="Y311" i="1"/>
  <c r="Z311" i="1"/>
  <c r="AA311" i="1" s="1"/>
  <c r="P311" i="1"/>
  <c r="R311" i="1"/>
  <c r="J311" i="1"/>
  <c r="K311" i="1"/>
  <c r="E311" i="1"/>
  <c r="AF310" i="1"/>
  <c r="Y310" i="1"/>
  <c r="Z310" i="1"/>
  <c r="AA310" i="1" s="1"/>
  <c r="R310" i="1"/>
  <c r="P310" i="1"/>
  <c r="J310" i="1"/>
  <c r="K310" i="1"/>
  <c r="E310" i="1"/>
  <c r="AF309" i="1"/>
  <c r="Y309" i="1"/>
  <c r="Z309" i="1"/>
  <c r="AA309" i="1" s="1"/>
  <c r="R309" i="1"/>
  <c r="P309" i="1"/>
  <c r="L308" i="1"/>
  <c r="M308" i="1" s="1"/>
  <c r="K308" i="1"/>
  <c r="J308" i="1"/>
  <c r="J309" i="1"/>
  <c r="K309" i="1"/>
  <c r="E308" i="1"/>
  <c r="E309" i="1"/>
  <c r="AF308" i="1"/>
  <c r="Y308" i="1"/>
  <c r="Z308" i="1"/>
  <c r="AA308" i="1" s="1"/>
  <c r="R308" i="1"/>
  <c r="P308" i="1"/>
  <c r="G308" i="1"/>
  <c r="AF307" i="1"/>
  <c r="Y307" i="1"/>
  <c r="Z307" i="1"/>
  <c r="AA307" i="1" s="1"/>
  <c r="R307" i="1"/>
  <c r="P307" i="1"/>
  <c r="J307" i="1"/>
  <c r="K307" i="1"/>
  <c r="E307" i="1"/>
  <c r="AF306" i="1"/>
  <c r="Y306" i="1"/>
  <c r="Z306" i="1"/>
  <c r="AA306" i="1" s="1"/>
  <c r="R306" i="1"/>
  <c r="J306" i="1"/>
  <c r="K306" i="1"/>
  <c r="E306" i="1"/>
  <c r="P306" i="1"/>
  <c r="AB420" i="1" l="1"/>
  <c r="AB419" i="1"/>
  <c r="AB418" i="1"/>
  <c r="AB417" i="1"/>
  <c r="AB416" i="1"/>
  <c r="AB411" i="1"/>
  <c r="AB415" i="1"/>
  <c r="H409" i="1"/>
  <c r="M409" i="1"/>
  <c r="AB414" i="1"/>
  <c r="AB412" i="1"/>
  <c r="AB413" i="1"/>
  <c r="AB410" i="1"/>
  <c r="AB407" i="1"/>
  <c r="H402" i="1"/>
  <c r="AB409" i="1"/>
  <c r="AB408" i="1"/>
  <c r="M402" i="1"/>
  <c r="AB406" i="1"/>
  <c r="AB405" i="1"/>
  <c r="AB404" i="1"/>
  <c r="AB403" i="1"/>
  <c r="AB402" i="1"/>
  <c r="AB401" i="1"/>
  <c r="AB399" i="1"/>
  <c r="H395" i="1"/>
  <c r="M395" i="1"/>
  <c r="AB400" i="1"/>
  <c r="AB385" i="1"/>
  <c r="M381" i="1"/>
  <c r="AB398" i="1"/>
  <c r="AB396" i="1"/>
  <c r="AB397" i="1"/>
  <c r="AB395" i="1"/>
  <c r="AB394" i="1"/>
  <c r="AB393" i="1"/>
  <c r="H388" i="1"/>
  <c r="M388" i="1"/>
  <c r="AB392" i="1"/>
  <c r="AB389" i="1"/>
  <c r="AB390" i="1"/>
  <c r="AB391" i="1"/>
  <c r="AB388" i="1"/>
  <c r="AB387" i="1"/>
  <c r="AB384" i="1"/>
  <c r="H381" i="1"/>
  <c r="AB386" i="1"/>
  <c r="AB382" i="1"/>
  <c r="AB383" i="1"/>
  <c r="AB381" i="1"/>
  <c r="AB380" i="1"/>
  <c r="H374" i="1"/>
  <c r="M374" i="1"/>
  <c r="AB378" i="1"/>
  <c r="AB379" i="1"/>
  <c r="AB377" i="1"/>
  <c r="AB376" i="1"/>
  <c r="AB371" i="1"/>
  <c r="AB375" i="1"/>
  <c r="AB374" i="1"/>
  <c r="AB373" i="1"/>
  <c r="AB372" i="1"/>
  <c r="M367" i="1"/>
  <c r="H367" i="1"/>
  <c r="AB370" i="1"/>
  <c r="AB369" i="1"/>
  <c r="AB368" i="1"/>
  <c r="AB367" i="1"/>
  <c r="AB366" i="1"/>
  <c r="AB365" i="1"/>
  <c r="H360" i="1"/>
  <c r="M360" i="1"/>
  <c r="AB363" i="1"/>
  <c r="AB364" i="1"/>
  <c r="AB362" i="1"/>
  <c r="AB361" i="1"/>
  <c r="AB359" i="1"/>
  <c r="M353" i="1"/>
  <c r="H353" i="1"/>
  <c r="AB360" i="1"/>
  <c r="AB358" i="1"/>
  <c r="AB357" i="1"/>
  <c r="AB354" i="1"/>
  <c r="AB356" i="1"/>
  <c r="AB355" i="1"/>
  <c r="AB353" i="1"/>
  <c r="H346" i="1"/>
  <c r="AB352" i="1"/>
  <c r="AB351" i="1"/>
  <c r="AB350" i="1"/>
  <c r="M346" i="1"/>
  <c r="AB348" i="1"/>
  <c r="AB349" i="1"/>
  <c r="AB347" i="1"/>
  <c r="AB346" i="1"/>
  <c r="AB345" i="1"/>
  <c r="AB344" i="1"/>
  <c r="M339" i="1"/>
  <c r="AB343" i="1"/>
  <c r="AB342" i="1"/>
  <c r="AB341" i="1"/>
  <c r="AB340" i="1"/>
  <c r="AB338" i="1"/>
  <c r="AB339" i="1"/>
  <c r="M332" i="1"/>
  <c r="AB337" i="1"/>
  <c r="AB336" i="1"/>
  <c r="AB335" i="1"/>
  <c r="AB334" i="1"/>
  <c r="AB333" i="1"/>
  <c r="AB332" i="1"/>
  <c r="AB330" i="1"/>
  <c r="AB331" i="1"/>
  <c r="M325" i="1"/>
  <c r="AB329" i="1"/>
  <c r="AB328" i="1"/>
  <c r="M318" i="1"/>
  <c r="AB327" i="1"/>
  <c r="AB324" i="1"/>
  <c r="AB326" i="1"/>
  <c r="AB325" i="1"/>
  <c r="AB322" i="1"/>
  <c r="AB323" i="1"/>
  <c r="AB321" i="1"/>
  <c r="AB320" i="1"/>
  <c r="AB319" i="1"/>
  <c r="AB317" i="1"/>
  <c r="AB318" i="1"/>
  <c r="AB315" i="1"/>
  <c r="M311" i="1"/>
  <c r="AB316" i="1"/>
  <c r="AB314" i="1"/>
  <c r="AB313" i="1"/>
  <c r="AB312" i="1"/>
  <c r="AF305" i="1"/>
  <c r="Y305" i="1"/>
  <c r="Z305" i="1"/>
  <c r="AA305" i="1" s="1"/>
  <c r="AB311" i="1" s="1"/>
  <c r="R305" i="1"/>
  <c r="P305" i="1"/>
  <c r="J305" i="1"/>
  <c r="K305" i="1"/>
  <c r="E305" i="1"/>
  <c r="P304" i="1" l="1"/>
  <c r="R304" i="1"/>
  <c r="AF304" i="1"/>
  <c r="Y304" i="1"/>
  <c r="Z304" i="1"/>
  <c r="AA304" i="1" s="1"/>
  <c r="AB310" i="1" s="1"/>
  <c r="J304" i="1"/>
  <c r="K304" i="1"/>
  <c r="E304" i="1"/>
  <c r="AF303" i="1" l="1"/>
  <c r="Y303" i="1"/>
  <c r="Z303" i="1"/>
  <c r="AA303" i="1" s="1"/>
  <c r="AB309" i="1" s="1"/>
  <c r="R303" i="1"/>
  <c r="P303" i="1"/>
  <c r="J303" i="1"/>
  <c r="K303" i="1"/>
  <c r="E303" i="1"/>
  <c r="AP406" i="1" l="1"/>
  <c r="AC406" i="1"/>
  <c r="AP405" i="1"/>
  <c r="AC405" i="1"/>
  <c r="AP404" i="1"/>
  <c r="AC404" i="1"/>
  <c r="AP403" i="1"/>
  <c r="AC403" i="1"/>
  <c r="AP402" i="1"/>
  <c r="AC402" i="1"/>
  <c r="AP401" i="1"/>
  <c r="AC401" i="1"/>
  <c r="AP400" i="1"/>
  <c r="AC400" i="1"/>
  <c r="AP399" i="1"/>
  <c r="AC399" i="1"/>
  <c r="AP398" i="1"/>
  <c r="AC398" i="1"/>
  <c r="AP397" i="1"/>
  <c r="AC397" i="1"/>
  <c r="AP396" i="1"/>
  <c r="AC396" i="1"/>
  <c r="AP395" i="1"/>
  <c r="AC395" i="1"/>
  <c r="AP394" i="1"/>
  <c r="AC394" i="1"/>
  <c r="AP393" i="1"/>
  <c r="AC393" i="1"/>
  <c r="AP392" i="1"/>
  <c r="AC392" i="1"/>
  <c r="AP391" i="1"/>
  <c r="AC391" i="1"/>
  <c r="AP390" i="1"/>
  <c r="AC390" i="1"/>
  <c r="AP389" i="1"/>
  <c r="AC389" i="1"/>
  <c r="AP388" i="1"/>
  <c r="AC388" i="1"/>
  <c r="AP387" i="1"/>
  <c r="AC387" i="1"/>
  <c r="AP386" i="1"/>
  <c r="AC386" i="1"/>
  <c r="AP385" i="1"/>
  <c r="AC385" i="1"/>
  <c r="AP384" i="1"/>
  <c r="AC384" i="1"/>
  <c r="AP383" i="1"/>
  <c r="AC383" i="1"/>
  <c r="AP382" i="1"/>
  <c r="AC382" i="1"/>
  <c r="AP381" i="1"/>
  <c r="AC381" i="1"/>
  <c r="AP380" i="1"/>
  <c r="AC380" i="1"/>
  <c r="AP379" i="1"/>
  <c r="AC379" i="1"/>
  <c r="AP378" i="1"/>
  <c r="AC378" i="1"/>
  <c r="AP377" i="1"/>
  <c r="AC377" i="1"/>
  <c r="AP376" i="1"/>
  <c r="AC376" i="1"/>
  <c r="AP375" i="1"/>
  <c r="AC375" i="1"/>
  <c r="AP374" i="1"/>
  <c r="AC374" i="1"/>
  <c r="AP373" i="1"/>
  <c r="AC373" i="1"/>
  <c r="AP372" i="1"/>
  <c r="AC372" i="1"/>
  <c r="AP371" i="1"/>
  <c r="AC371" i="1"/>
  <c r="AP370" i="1"/>
  <c r="AC370" i="1"/>
  <c r="AP369" i="1"/>
  <c r="AC369" i="1"/>
  <c r="AP368" i="1"/>
  <c r="AC368" i="1"/>
  <c r="AP367" i="1"/>
  <c r="AC367" i="1"/>
  <c r="AP366" i="1"/>
  <c r="AC366" i="1"/>
  <c r="AP365" i="1"/>
  <c r="AC365" i="1"/>
  <c r="AP364" i="1"/>
  <c r="AC364" i="1"/>
  <c r="AP363" i="1"/>
  <c r="AC363" i="1"/>
  <c r="AP362" i="1"/>
  <c r="AC362" i="1"/>
  <c r="AP361" i="1"/>
  <c r="AC361" i="1"/>
  <c r="AP360" i="1"/>
  <c r="AC360" i="1"/>
  <c r="AP359" i="1"/>
  <c r="AC359" i="1"/>
  <c r="AP358" i="1"/>
  <c r="AC358" i="1"/>
  <c r="P302" i="1" l="1"/>
  <c r="R302" i="1"/>
  <c r="AF302" i="1"/>
  <c r="Y302" i="1"/>
  <c r="Z302" i="1"/>
  <c r="AA302" i="1" s="1"/>
  <c r="AB308" i="1" s="1"/>
  <c r="L294" i="1"/>
  <c r="M294" i="1" s="1"/>
  <c r="K294" i="1"/>
  <c r="J294" i="1"/>
  <c r="L301" i="1"/>
  <c r="M301" i="1" s="1"/>
  <c r="M304" i="1" s="1"/>
  <c r="K301" i="1"/>
  <c r="J301" i="1"/>
  <c r="J302" i="1"/>
  <c r="K302" i="1"/>
  <c r="G301" i="1"/>
  <c r="E301" i="1"/>
  <c r="E302" i="1"/>
  <c r="M297" i="1" l="1"/>
  <c r="AF301" i="1"/>
  <c r="Y301" i="1"/>
  <c r="Z301" i="1"/>
  <c r="AA301" i="1" s="1"/>
  <c r="AB307" i="1" s="1"/>
  <c r="R301" i="1"/>
  <c r="P301" i="1"/>
  <c r="P300" i="1" l="1"/>
  <c r="R300" i="1"/>
  <c r="J300" i="1"/>
  <c r="K300" i="1"/>
  <c r="AF300" i="1"/>
  <c r="Y300" i="1"/>
  <c r="Z300" i="1"/>
  <c r="AA300" i="1" s="1"/>
  <c r="AB306" i="1" s="1"/>
  <c r="E300" i="1"/>
  <c r="AF299" i="1" l="1"/>
  <c r="Y299" i="1"/>
  <c r="Z299" i="1"/>
  <c r="AA299" i="1" s="1"/>
  <c r="AB305" i="1" s="1"/>
  <c r="R299" i="1"/>
  <c r="P299" i="1"/>
  <c r="J299" i="1"/>
  <c r="K299" i="1"/>
  <c r="E299" i="1"/>
  <c r="AF298" i="1" l="1"/>
  <c r="Y298" i="1"/>
  <c r="Z298" i="1"/>
  <c r="AA298" i="1" s="1"/>
  <c r="AB304" i="1" s="1"/>
  <c r="R298" i="1"/>
  <c r="P298" i="1"/>
  <c r="J298" i="1"/>
  <c r="K298" i="1"/>
  <c r="E298" i="1"/>
  <c r="AF297" i="1" l="1"/>
  <c r="Y297" i="1"/>
  <c r="Z297" i="1"/>
  <c r="R297" i="1"/>
  <c r="P297" i="1"/>
  <c r="J297" i="1"/>
  <c r="K297" i="1"/>
  <c r="E297" i="1"/>
  <c r="AA297" i="1" l="1"/>
  <c r="AB303" i="1" s="1"/>
  <c r="AF296" i="1"/>
  <c r="R296" i="1"/>
  <c r="P296" i="1"/>
  <c r="J296" i="1"/>
  <c r="K296" i="1"/>
  <c r="E296" i="1"/>
  <c r="Y296" i="1" l="1"/>
  <c r="Z296" i="1"/>
  <c r="G294" i="1"/>
  <c r="AA296" i="1" l="1"/>
  <c r="AB302" i="1" s="1"/>
  <c r="P295" i="1"/>
  <c r="R295" i="1"/>
  <c r="AF295" i="1"/>
  <c r="Y295" i="1"/>
  <c r="Z295" i="1"/>
  <c r="J295" i="1"/>
  <c r="K295" i="1"/>
  <c r="E294" i="1"/>
  <c r="E295" i="1"/>
  <c r="AA295" i="1" l="1"/>
  <c r="AB301" i="1" s="1"/>
  <c r="AF294" i="1"/>
  <c r="AF293" i="1"/>
  <c r="Y294" i="1"/>
  <c r="Z294" i="1"/>
  <c r="R294" i="1"/>
  <c r="P294" i="1"/>
  <c r="AA294" i="1" l="1"/>
  <c r="AB300" i="1" s="1"/>
  <c r="Y293" i="1"/>
  <c r="Z293" i="1"/>
  <c r="R293" i="1"/>
  <c r="P293" i="1"/>
  <c r="J293" i="1"/>
  <c r="K293" i="1"/>
  <c r="E293" i="1"/>
  <c r="AA293" i="1" l="1"/>
  <c r="AB299" i="1" s="1"/>
  <c r="AF292" i="1"/>
  <c r="Y292" i="1"/>
  <c r="Z292" i="1"/>
  <c r="R292" i="1"/>
  <c r="P292" i="1"/>
  <c r="J292" i="1"/>
  <c r="K292" i="1"/>
  <c r="E292" i="1"/>
  <c r="AA292" i="1" l="1"/>
  <c r="AB298" i="1" s="1"/>
  <c r="AF291" i="1"/>
  <c r="Y291" i="1"/>
  <c r="Z291" i="1"/>
  <c r="R291" i="1"/>
  <c r="P291" i="1"/>
  <c r="E291" i="1"/>
  <c r="J291" i="1"/>
  <c r="K291" i="1"/>
  <c r="AA291" i="1" l="1"/>
  <c r="AB297" i="1" s="1"/>
  <c r="AF290" i="1"/>
  <c r="Y290" i="1"/>
  <c r="Z290" i="1"/>
  <c r="R290" i="1"/>
  <c r="P290" i="1"/>
  <c r="E290" i="1"/>
  <c r="J290" i="1"/>
  <c r="K290" i="1"/>
  <c r="AA290" i="1" l="1"/>
  <c r="AB296" i="1" s="1"/>
  <c r="AF289" i="1"/>
  <c r="Y289" i="1"/>
  <c r="Z289" i="1"/>
  <c r="AA289" i="1" s="1"/>
  <c r="R289" i="1"/>
  <c r="P289" i="1"/>
  <c r="J289" i="1"/>
  <c r="K289" i="1"/>
  <c r="E289" i="1"/>
  <c r="AB295" i="1" l="1"/>
  <c r="AF288" i="1"/>
  <c r="Y288" i="1"/>
  <c r="Z288" i="1"/>
  <c r="AA288" i="1" s="1"/>
  <c r="P288" i="1"/>
  <c r="R288" i="1"/>
  <c r="L287" i="1"/>
  <c r="M287" i="1" s="1"/>
  <c r="M290" i="1" s="1"/>
  <c r="K287" i="1"/>
  <c r="J287" i="1"/>
  <c r="J288" i="1"/>
  <c r="K288" i="1"/>
  <c r="G287" i="1"/>
  <c r="E287" i="1"/>
  <c r="E288" i="1"/>
  <c r="AB294" i="1" l="1"/>
  <c r="AF287" i="1"/>
  <c r="Y287" i="1"/>
  <c r="Z287" i="1"/>
  <c r="AA287" i="1" s="1"/>
  <c r="R287" i="1"/>
  <c r="P287" i="1"/>
  <c r="AB293" i="1" l="1"/>
  <c r="AF286" i="1"/>
  <c r="Y286" i="1"/>
  <c r="Z286" i="1"/>
  <c r="AA286" i="1" s="1"/>
  <c r="R286" i="1"/>
  <c r="P286" i="1"/>
  <c r="J286" i="1"/>
  <c r="K286" i="1"/>
  <c r="E286" i="1"/>
  <c r="AB292" i="1" l="1"/>
  <c r="AF285" i="1"/>
  <c r="Y285" i="1"/>
  <c r="Z285" i="1"/>
  <c r="AA285" i="1" s="1"/>
  <c r="R285" i="1"/>
  <c r="P285" i="1"/>
  <c r="J285" i="1"/>
  <c r="K285" i="1"/>
  <c r="E285" i="1"/>
  <c r="AB291" i="1" l="1"/>
  <c r="AF284" i="1"/>
  <c r="Y284" i="1"/>
  <c r="Z284" i="1"/>
  <c r="AA284" i="1" s="1"/>
  <c r="R284" i="1"/>
  <c r="P284" i="1"/>
  <c r="J284" i="1"/>
  <c r="K284" i="1"/>
  <c r="E284" i="1"/>
  <c r="AB290" i="1" l="1"/>
  <c r="AF283" i="1"/>
  <c r="Y283" i="1"/>
  <c r="Z283" i="1"/>
  <c r="AA283" i="1" s="1"/>
  <c r="R283" i="1"/>
  <c r="P283" i="1"/>
  <c r="J283" i="1"/>
  <c r="K283" i="1"/>
  <c r="E283" i="1"/>
  <c r="AB289" i="1" l="1"/>
  <c r="AF282" i="1"/>
  <c r="Y282" i="1"/>
  <c r="Z282" i="1"/>
  <c r="AA282" i="1" s="1"/>
  <c r="J282" i="1"/>
  <c r="K282" i="1"/>
  <c r="R282" i="1"/>
  <c r="P282" i="1"/>
  <c r="E282" i="1"/>
  <c r="AB288" i="1" l="1"/>
  <c r="AF281" i="1"/>
  <c r="Y281" i="1"/>
  <c r="Z281" i="1"/>
  <c r="AA281" i="1" s="1"/>
  <c r="P281" i="1"/>
  <c r="R281" i="1"/>
  <c r="K281" i="1"/>
  <c r="J281" i="1"/>
  <c r="E281" i="1"/>
  <c r="AB287" i="1" l="1"/>
  <c r="G280" i="1"/>
  <c r="E280" i="1"/>
  <c r="K280" i="1"/>
  <c r="J280" i="1"/>
  <c r="L280" i="1"/>
  <c r="M280" i="1" s="1"/>
  <c r="M283" i="1" s="1"/>
  <c r="AF280" i="1"/>
  <c r="Y280" i="1"/>
  <c r="Z280" i="1"/>
  <c r="AA280" i="1" s="1"/>
  <c r="R280" i="1"/>
  <c r="P280" i="1"/>
  <c r="AB286" i="1" l="1"/>
  <c r="Y279" i="1"/>
  <c r="Z279" i="1"/>
  <c r="AA279" i="1" s="1"/>
  <c r="AF279" i="1"/>
  <c r="P279" i="1"/>
  <c r="R279" i="1"/>
  <c r="J279" i="1"/>
  <c r="K279" i="1"/>
  <c r="E279" i="1"/>
  <c r="AB285" i="1" l="1"/>
  <c r="L273" i="1"/>
  <c r="M273" i="1" s="1"/>
  <c r="M276" i="1" s="1"/>
  <c r="Y278" i="1" l="1"/>
  <c r="Z278" i="1"/>
  <c r="AA278" i="1" s="1"/>
  <c r="AF278" i="1"/>
  <c r="R278" i="1"/>
  <c r="P278" i="1"/>
  <c r="J278" i="1"/>
  <c r="K278" i="1"/>
  <c r="E278" i="1"/>
  <c r="AB284" i="1" l="1"/>
  <c r="AF277" i="1"/>
  <c r="Y277" i="1"/>
  <c r="Z277" i="1"/>
  <c r="AA277" i="1" s="1"/>
  <c r="R277" i="1"/>
  <c r="P277" i="1"/>
  <c r="J277" i="1"/>
  <c r="K277" i="1"/>
  <c r="E277" i="1"/>
  <c r="AB283" i="1" l="1"/>
  <c r="AF276" i="1"/>
  <c r="AF275" i="1"/>
  <c r="Y276" i="1"/>
  <c r="Z276" i="1"/>
  <c r="AA276" i="1" s="1"/>
  <c r="R276" i="1"/>
  <c r="P276" i="1"/>
  <c r="J276" i="1"/>
  <c r="K276" i="1"/>
  <c r="E276" i="1"/>
  <c r="AB282" i="1" l="1"/>
  <c r="R275" i="1"/>
  <c r="P275" i="1"/>
  <c r="Y275" i="1"/>
  <c r="Z275" i="1"/>
  <c r="AA275" i="1" s="1"/>
  <c r="J275" i="1"/>
  <c r="K275" i="1"/>
  <c r="E275" i="1"/>
  <c r="AB281" i="1" l="1"/>
  <c r="Y274" i="1"/>
  <c r="Z274" i="1"/>
  <c r="AA274" i="1" s="1"/>
  <c r="AF274" i="1"/>
  <c r="R274" i="1"/>
  <c r="P274" i="1"/>
  <c r="K273" i="1"/>
  <c r="J273" i="1"/>
  <c r="J274" i="1"/>
  <c r="K274" i="1"/>
  <c r="E273" i="1"/>
  <c r="E274" i="1"/>
  <c r="AB280" i="1" l="1"/>
  <c r="Y273" i="1"/>
  <c r="Z273" i="1"/>
  <c r="AA273" i="1" s="1"/>
  <c r="AF273" i="1"/>
  <c r="R273" i="1"/>
  <c r="P273" i="1"/>
  <c r="G273" i="1"/>
  <c r="AB279" i="1" l="1"/>
  <c r="AF272" i="1"/>
  <c r="Y272" i="1"/>
  <c r="Z272" i="1"/>
  <c r="AA272" i="1" s="1"/>
  <c r="R272" i="1"/>
  <c r="P272" i="1"/>
  <c r="J272" i="1"/>
  <c r="K272" i="1"/>
  <c r="E272" i="1"/>
  <c r="AB278" i="1" l="1"/>
  <c r="AF271" i="1"/>
  <c r="Y271" i="1"/>
  <c r="Z271" i="1"/>
  <c r="AA271" i="1" s="1"/>
  <c r="R271" i="1"/>
  <c r="P271" i="1"/>
  <c r="J271" i="1"/>
  <c r="K271" i="1"/>
  <c r="E271" i="1"/>
  <c r="AB277" i="1" l="1"/>
  <c r="J270" i="1"/>
  <c r="K270" i="1"/>
  <c r="E270" i="1"/>
  <c r="Y270" i="1"/>
  <c r="Z270" i="1"/>
  <c r="AA270" i="1" s="1"/>
  <c r="AF270" i="1"/>
  <c r="R270" i="1"/>
  <c r="P270" i="1"/>
  <c r="AB276" i="1" l="1"/>
  <c r="AP357" i="1"/>
  <c r="AC357" i="1"/>
  <c r="AP356" i="1"/>
  <c r="AC356" i="1"/>
  <c r="AP355" i="1"/>
  <c r="AC355" i="1"/>
  <c r="AP354" i="1"/>
  <c r="AC354" i="1"/>
  <c r="AP353" i="1"/>
  <c r="AC353" i="1"/>
  <c r="AP352" i="1"/>
  <c r="AC352" i="1"/>
  <c r="AP351" i="1"/>
  <c r="AC351" i="1"/>
  <c r="AP350" i="1"/>
  <c r="AC350" i="1"/>
  <c r="AP349" i="1"/>
  <c r="AC349" i="1"/>
  <c r="AP348" i="1"/>
  <c r="AC348" i="1"/>
  <c r="AP347" i="1"/>
  <c r="AC347" i="1"/>
  <c r="AP346" i="1"/>
  <c r="AC346" i="1"/>
  <c r="AP345" i="1"/>
  <c r="AC345" i="1"/>
  <c r="AP344" i="1"/>
  <c r="AC344" i="1"/>
  <c r="AP343" i="1"/>
  <c r="AC343" i="1"/>
  <c r="AP342" i="1"/>
  <c r="AC342" i="1"/>
  <c r="AP341" i="1"/>
  <c r="AC341" i="1"/>
  <c r="AP340" i="1"/>
  <c r="AC340" i="1"/>
  <c r="AP339" i="1"/>
  <c r="AC339" i="1"/>
  <c r="AP338" i="1"/>
  <c r="AC338" i="1"/>
  <c r="AP337" i="1"/>
  <c r="AC337" i="1"/>
  <c r="AP336" i="1"/>
  <c r="AC336" i="1"/>
  <c r="AP335" i="1"/>
  <c r="AC335" i="1"/>
  <c r="AP334" i="1"/>
  <c r="AC334" i="1"/>
  <c r="AP333" i="1"/>
  <c r="AC333" i="1"/>
  <c r="AP332" i="1"/>
  <c r="AC332" i="1"/>
  <c r="AP331" i="1"/>
  <c r="AC331" i="1"/>
  <c r="AP330" i="1"/>
  <c r="AC330" i="1"/>
  <c r="AP329" i="1"/>
  <c r="AC329" i="1"/>
  <c r="AP328" i="1"/>
  <c r="AC328" i="1"/>
  <c r="AP327" i="1"/>
  <c r="AC327" i="1"/>
  <c r="AP326" i="1"/>
  <c r="AC326" i="1"/>
  <c r="AP325" i="1"/>
  <c r="AC325" i="1"/>
  <c r="AP324" i="1"/>
  <c r="AC324" i="1"/>
  <c r="AP323" i="1"/>
  <c r="AC323" i="1"/>
  <c r="AP322" i="1"/>
  <c r="AC322" i="1"/>
  <c r="AP321" i="1"/>
  <c r="AC321" i="1"/>
  <c r="AP320" i="1"/>
  <c r="AC320" i="1"/>
  <c r="AP319" i="1"/>
  <c r="AC319" i="1"/>
  <c r="AP318" i="1"/>
  <c r="AC318" i="1"/>
  <c r="AP317" i="1"/>
  <c r="AC317" i="1"/>
  <c r="AP316" i="1"/>
  <c r="AC316" i="1"/>
  <c r="AP315" i="1" l="1"/>
  <c r="AC315" i="1"/>
  <c r="AP314" i="1"/>
  <c r="AC314" i="1"/>
  <c r="AP313" i="1"/>
  <c r="AC313" i="1"/>
  <c r="AP312" i="1"/>
  <c r="AC312" i="1"/>
  <c r="AP311" i="1"/>
  <c r="AC311" i="1"/>
  <c r="AP310" i="1"/>
  <c r="AC310" i="1"/>
  <c r="AP309" i="1"/>
  <c r="AC309" i="1"/>
  <c r="AP308" i="1"/>
  <c r="AC308" i="1"/>
  <c r="AP307" i="1"/>
  <c r="AC307" i="1"/>
  <c r="AP306" i="1"/>
  <c r="AC306" i="1"/>
  <c r="Y269" i="1" l="1"/>
  <c r="Z269" i="1"/>
  <c r="AA269" i="1" s="1"/>
  <c r="AF269" i="1"/>
  <c r="R269" i="1"/>
  <c r="P269" i="1"/>
  <c r="J269" i="1"/>
  <c r="K269" i="1"/>
  <c r="E269" i="1"/>
  <c r="AB275" i="1" l="1"/>
  <c r="AF268" i="1"/>
  <c r="Y268" i="1"/>
  <c r="Z268" i="1"/>
  <c r="AA268" i="1" s="1"/>
  <c r="J268" i="1"/>
  <c r="K268" i="1"/>
  <c r="E268" i="1"/>
  <c r="R268" i="1"/>
  <c r="P268" i="1"/>
  <c r="L266" i="1"/>
  <c r="M266" i="1" s="1"/>
  <c r="L259" i="1"/>
  <c r="M259" i="1" s="1"/>
  <c r="K266" i="1"/>
  <c r="J266" i="1"/>
  <c r="G266" i="1"/>
  <c r="AB274" i="1" l="1"/>
  <c r="M269" i="1"/>
  <c r="M262" i="1"/>
  <c r="Y267" i="1"/>
  <c r="Z267" i="1"/>
  <c r="AA267" i="1" s="1"/>
  <c r="AF267" i="1"/>
  <c r="R267" i="1"/>
  <c r="P267" i="1"/>
  <c r="J267" i="1"/>
  <c r="K267" i="1"/>
  <c r="E267" i="1"/>
  <c r="AB273" i="1" l="1"/>
  <c r="AF266" i="1"/>
  <c r="Y266" i="1"/>
  <c r="Z266" i="1"/>
  <c r="AA266" i="1" s="1"/>
  <c r="P266" i="1"/>
  <c r="R266" i="1"/>
  <c r="E266" i="1"/>
  <c r="AB272" i="1" l="1"/>
  <c r="Y265" i="1"/>
  <c r="Z265" i="1"/>
  <c r="AA265" i="1" s="1"/>
  <c r="AF265" i="1"/>
  <c r="R265" i="1"/>
  <c r="P265" i="1"/>
  <c r="J265" i="1"/>
  <c r="K265" i="1"/>
  <c r="E265" i="1"/>
  <c r="AP265" i="1"/>
  <c r="Y264" i="1" l="1"/>
  <c r="Z264" i="1"/>
  <c r="AA264" i="1" s="1"/>
  <c r="AF264" i="1"/>
  <c r="P264" i="1"/>
  <c r="R264" i="1"/>
  <c r="J264" i="1"/>
  <c r="K264" i="1"/>
  <c r="E264" i="1"/>
  <c r="AB270" i="1" l="1"/>
  <c r="AC265" i="1"/>
  <c r="AB271" i="1"/>
  <c r="AF263" i="1"/>
  <c r="Y263" i="1"/>
  <c r="Z263" i="1"/>
  <c r="AA263" i="1" s="1"/>
  <c r="P263" i="1"/>
  <c r="R263" i="1"/>
  <c r="E263" i="1"/>
  <c r="J263" i="1"/>
  <c r="K263" i="1"/>
  <c r="AB269" i="1" l="1"/>
  <c r="Y262" i="1"/>
  <c r="Z262" i="1"/>
  <c r="AA262" i="1" s="1"/>
  <c r="R262" i="1"/>
  <c r="P262" i="1"/>
  <c r="J262" i="1"/>
  <c r="K262" i="1"/>
  <c r="E262" i="1"/>
  <c r="AB268" i="1" l="1"/>
  <c r="AF5" i="1"/>
  <c r="AF6" i="1"/>
  <c r="AF9" i="1"/>
  <c r="AF10" i="1"/>
  <c r="AF12" i="1"/>
  <c r="AF17" i="1"/>
  <c r="AF18" i="1"/>
  <c r="AF21" i="1"/>
  <c r="AF22" i="1"/>
  <c r="AF25" i="1"/>
  <c r="AF26" i="1"/>
  <c r="AF28" i="1"/>
  <c r="AF33" i="1"/>
  <c r="AF34" i="1"/>
  <c r="AF37" i="1"/>
  <c r="AF38" i="1"/>
  <c r="AF41" i="1"/>
  <c r="AF42" i="1"/>
  <c r="AF44" i="1"/>
  <c r="AF49" i="1"/>
  <c r="AF50" i="1"/>
  <c r="AF53" i="1"/>
  <c r="AF54" i="1"/>
  <c r="AF57" i="1"/>
  <c r="AF58" i="1"/>
  <c r="AF60" i="1"/>
  <c r="AF65" i="1"/>
  <c r="AF66" i="1"/>
  <c r="AF69" i="1"/>
  <c r="AF70" i="1"/>
  <c r="AF73" i="1"/>
  <c r="AF74" i="1"/>
  <c r="AF77" i="1"/>
  <c r="AF78" i="1"/>
  <c r="AF81" i="1"/>
  <c r="AF82" i="1"/>
  <c r="AF85" i="1"/>
  <c r="AF86" i="1"/>
  <c r="AF89" i="1"/>
  <c r="AF90" i="1"/>
  <c r="AF93" i="1"/>
  <c r="AF94" i="1"/>
  <c r="AF97" i="1"/>
  <c r="AF98" i="1"/>
  <c r="AF101" i="1"/>
  <c r="AF102" i="1"/>
  <c r="AF105" i="1"/>
  <c r="AF106" i="1"/>
  <c r="AF109" i="1"/>
  <c r="AF110" i="1"/>
  <c r="AF113" i="1"/>
  <c r="AF114" i="1"/>
  <c r="AF117" i="1"/>
  <c r="AF118" i="1"/>
  <c r="AF121" i="1"/>
  <c r="AF122" i="1"/>
  <c r="AF125" i="1"/>
  <c r="AF126" i="1"/>
  <c r="AF129" i="1"/>
  <c r="AF130" i="1"/>
  <c r="AF133" i="1"/>
  <c r="AF134" i="1"/>
  <c r="AF137" i="1"/>
  <c r="AF141" i="1"/>
  <c r="AF142" i="1"/>
  <c r="AF145" i="1"/>
  <c r="AF146" i="1"/>
  <c r="AF149" i="1"/>
  <c r="AF150" i="1"/>
  <c r="AF153" i="1"/>
  <c r="AF157" i="1"/>
  <c r="AF158" i="1"/>
  <c r="AF161" i="1"/>
  <c r="AF162" i="1"/>
  <c r="AF165" i="1"/>
  <c r="AF169" i="1"/>
  <c r="AF173" i="1"/>
  <c r="AF174" i="1"/>
  <c r="AF177" i="1"/>
  <c r="AF178" i="1"/>
  <c r="AF181" i="1"/>
  <c r="AF182" i="1"/>
  <c r="AF185" i="1"/>
  <c r="AF189" i="1"/>
  <c r="AF190" i="1"/>
  <c r="AF193" i="1"/>
  <c r="AF194" i="1"/>
  <c r="AF197" i="1"/>
  <c r="AF198" i="1"/>
  <c r="AF201" i="1"/>
  <c r="AF205" i="1"/>
  <c r="AF206" i="1"/>
  <c r="AF209" i="1"/>
  <c r="AF210" i="1"/>
  <c r="AF213" i="1"/>
  <c r="AF214" i="1"/>
  <c r="AF217" i="1"/>
  <c r="AF221" i="1"/>
  <c r="AF222" i="1"/>
  <c r="AF225" i="1"/>
  <c r="AF226" i="1"/>
  <c r="AF229" i="1"/>
  <c r="AF230" i="1"/>
  <c r="AF233" i="1"/>
  <c r="AF237" i="1"/>
  <c r="AF238" i="1"/>
  <c r="AF241" i="1"/>
  <c r="AF242" i="1"/>
  <c r="AF245" i="1"/>
  <c r="AF246" i="1"/>
  <c r="AF249" i="1"/>
  <c r="AF253" i="1"/>
  <c r="AF254" i="1"/>
  <c r="AF257" i="1"/>
  <c r="AF258" i="1"/>
  <c r="AF261" i="1"/>
  <c r="AF262" i="1"/>
  <c r="AF68" i="1"/>
  <c r="AF64" i="1"/>
  <c r="AF56" i="1"/>
  <c r="AF52" i="1"/>
  <c r="AF48" i="1"/>
  <c r="AF40" i="1"/>
  <c r="AF36" i="1"/>
  <c r="AF32" i="1"/>
  <c r="AF24" i="1"/>
  <c r="AF20" i="1"/>
  <c r="AF16" i="1"/>
  <c r="AF8" i="1"/>
  <c r="AF4" i="1"/>
  <c r="AF3" i="1"/>
  <c r="AF7" i="1"/>
  <c r="AF11" i="1"/>
  <c r="AF13" i="1"/>
  <c r="AF14" i="1"/>
  <c r="AF15" i="1"/>
  <c r="AF19" i="1"/>
  <c r="AF23" i="1"/>
  <c r="AF27" i="1"/>
  <c r="AF29" i="1"/>
  <c r="AF30" i="1"/>
  <c r="AF31" i="1"/>
  <c r="AF35" i="1"/>
  <c r="AF39" i="1"/>
  <c r="AF43" i="1"/>
  <c r="AF45" i="1"/>
  <c r="AF46" i="1"/>
  <c r="AF47" i="1"/>
  <c r="AF51" i="1"/>
  <c r="AF55" i="1"/>
  <c r="AF59" i="1"/>
  <c r="AF61" i="1"/>
  <c r="AF62" i="1"/>
  <c r="AF63" i="1"/>
  <c r="AF67" i="1"/>
  <c r="AF71" i="1"/>
  <c r="AF72" i="1"/>
  <c r="AF75" i="1"/>
  <c r="AF76" i="1"/>
  <c r="AF79" i="1"/>
  <c r="AF80" i="1"/>
  <c r="AF83" i="1"/>
  <c r="AF84" i="1"/>
  <c r="AF87" i="1"/>
  <c r="AF88" i="1"/>
  <c r="AF91" i="1"/>
  <c r="AF92" i="1"/>
  <c r="AF95" i="1"/>
  <c r="AF96" i="1"/>
  <c r="AF99" i="1"/>
  <c r="AF100" i="1"/>
  <c r="AF103" i="1"/>
  <c r="AF104" i="1"/>
  <c r="AF107" i="1"/>
  <c r="AF108" i="1"/>
  <c r="AF111" i="1"/>
  <c r="AF112" i="1"/>
  <c r="AF115" i="1"/>
  <c r="AF116" i="1"/>
  <c r="AF119" i="1"/>
  <c r="AF120" i="1"/>
  <c r="AF123" i="1"/>
  <c r="AF124" i="1"/>
  <c r="AF127" i="1"/>
  <c r="AF128" i="1"/>
  <c r="AF131" i="1"/>
  <c r="AF132" i="1"/>
  <c r="AF135" i="1"/>
  <c r="AF136" i="1"/>
  <c r="AF138" i="1"/>
  <c r="AF139" i="1"/>
  <c r="AF140" i="1"/>
  <c r="AF143" i="1"/>
  <c r="AF144" i="1"/>
  <c r="AF147" i="1"/>
  <c r="AF148" i="1"/>
  <c r="AF151" i="1"/>
  <c r="AF152" i="1"/>
  <c r="AF154" i="1"/>
  <c r="AF155" i="1"/>
  <c r="AF156" i="1"/>
  <c r="AF159" i="1"/>
  <c r="AF160" i="1"/>
  <c r="AF163" i="1"/>
  <c r="AF170" i="1"/>
  <c r="AF171" i="1"/>
  <c r="AF172" i="1"/>
  <c r="AF175" i="1"/>
  <c r="AF176" i="1"/>
  <c r="AF179" i="1"/>
  <c r="AF180" i="1"/>
  <c r="AF183" i="1"/>
  <c r="AF184" i="1"/>
  <c r="AF186" i="1"/>
  <c r="AF187" i="1"/>
  <c r="AF188" i="1"/>
  <c r="AF191" i="1"/>
  <c r="AF192" i="1"/>
  <c r="AF195" i="1"/>
  <c r="AF196" i="1"/>
  <c r="AF199" i="1"/>
  <c r="AF200" i="1"/>
  <c r="AF202" i="1"/>
  <c r="AF203" i="1"/>
  <c r="AF204" i="1"/>
  <c r="AF207" i="1"/>
  <c r="AF208" i="1"/>
  <c r="AF211" i="1"/>
  <c r="AF212" i="1"/>
  <c r="AF215" i="1"/>
  <c r="AF216" i="1"/>
  <c r="AF218" i="1"/>
  <c r="AF219" i="1"/>
  <c r="AF220" i="1"/>
  <c r="AF223" i="1"/>
  <c r="AF224" i="1"/>
  <c r="AF227" i="1"/>
  <c r="AF228" i="1"/>
  <c r="AF231" i="1"/>
  <c r="AF232" i="1"/>
  <c r="AF234" i="1"/>
  <c r="AF235" i="1"/>
  <c r="AF236" i="1"/>
  <c r="AF239" i="1"/>
  <c r="AF240" i="1"/>
  <c r="AF243" i="1"/>
  <c r="AF244" i="1"/>
  <c r="AF247" i="1"/>
  <c r="AF248" i="1"/>
  <c r="AF250" i="1"/>
  <c r="AF251" i="1"/>
  <c r="AF252" i="1"/>
  <c r="AF255" i="1"/>
  <c r="AF256" i="1"/>
  <c r="AF259" i="1"/>
  <c r="AF260" i="1"/>
  <c r="AF2" i="1"/>
  <c r="AE167" i="1"/>
  <c r="AF167" i="1" s="1"/>
  <c r="AE166" i="1"/>
  <c r="AF166" i="1" s="1"/>
  <c r="Y261" i="1"/>
  <c r="Z261" i="1"/>
  <c r="AA261" i="1" s="1"/>
  <c r="AE168" i="1"/>
  <c r="AF168" i="1" s="1"/>
  <c r="AE164" i="1"/>
  <c r="J261" i="1"/>
  <c r="K261" i="1"/>
  <c r="R261" i="1"/>
  <c r="P261" i="1"/>
  <c r="E261" i="1"/>
  <c r="AE423" i="1" l="1"/>
  <c r="X423" i="1" s="1"/>
  <c r="AB267" i="1"/>
  <c r="AF164" i="1"/>
  <c r="E260" i="1"/>
  <c r="K260" i="1"/>
  <c r="J260" i="1"/>
  <c r="P260" i="1"/>
  <c r="R260" i="1"/>
  <c r="Y260" i="1"/>
  <c r="Z260" i="1"/>
  <c r="AA260" i="1" s="1"/>
  <c r="AB266" i="1" l="1"/>
  <c r="Y259" i="1"/>
  <c r="Z259" i="1"/>
  <c r="AA259" i="1" s="1"/>
  <c r="E259" i="1"/>
  <c r="K259" i="1"/>
  <c r="J259" i="1"/>
  <c r="R259" i="1"/>
  <c r="P259" i="1"/>
  <c r="G259" i="1"/>
  <c r="AB265" i="1" l="1"/>
  <c r="E258" i="1"/>
  <c r="J258" i="1"/>
  <c r="K258" i="1"/>
  <c r="Y258" i="1"/>
  <c r="Z258" i="1"/>
  <c r="AA258" i="1" s="1"/>
  <c r="R258" i="1"/>
  <c r="P258" i="1"/>
  <c r="AB264" i="1" l="1"/>
  <c r="Y257" i="1"/>
  <c r="Z257" i="1"/>
  <c r="AA257" i="1" s="1"/>
  <c r="R257" i="1"/>
  <c r="P257" i="1"/>
  <c r="E257" i="1"/>
  <c r="J257" i="1"/>
  <c r="K257" i="1"/>
  <c r="AB263" i="1" l="1"/>
  <c r="Y256" i="1"/>
  <c r="Z256" i="1"/>
  <c r="AA256" i="1" s="1"/>
  <c r="J256" i="1"/>
  <c r="K256" i="1"/>
  <c r="E256" i="1"/>
  <c r="R256" i="1"/>
  <c r="P256" i="1"/>
  <c r="AB262" i="1" l="1"/>
  <c r="Y255" i="1"/>
  <c r="Z255" i="1"/>
  <c r="AA255" i="1" s="1"/>
  <c r="R255" i="1"/>
  <c r="P255" i="1"/>
  <c r="J255" i="1"/>
  <c r="K255" i="1"/>
  <c r="E255" i="1"/>
  <c r="AB261" i="1" l="1"/>
  <c r="Y254" i="1"/>
  <c r="Z254" i="1"/>
  <c r="AA254" i="1" s="1"/>
  <c r="J254" i="1"/>
  <c r="K254" i="1"/>
  <c r="E254" i="1"/>
  <c r="R254" i="1"/>
  <c r="P254" i="1"/>
  <c r="AB260" i="1" l="1"/>
  <c r="Y253" i="1"/>
  <c r="Z253" i="1"/>
  <c r="AA253" i="1" s="1"/>
  <c r="K253" i="1"/>
  <c r="J253" i="1"/>
  <c r="R253" i="1"/>
  <c r="P253" i="1"/>
  <c r="E253" i="1"/>
  <c r="AB259" i="1" l="1"/>
  <c r="L252" i="1"/>
  <c r="M252" i="1" s="1"/>
  <c r="M255" i="1" s="1"/>
  <c r="L245" i="1"/>
  <c r="M245" i="1" s="1"/>
  <c r="L238" i="1"/>
  <c r="M238" i="1" s="1"/>
  <c r="L231" i="1"/>
  <c r="M231" i="1" s="1"/>
  <c r="L224" i="1"/>
  <c r="M224" i="1" s="1"/>
  <c r="L217" i="1"/>
  <c r="M217" i="1" s="1"/>
  <c r="L210" i="1"/>
  <c r="M210" i="1" s="1"/>
  <c r="L203" i="1"/>
  <c r="M203" i="1" s="1"/>
  <c r="K252" i="1"/>
  <c r="J252" i="1"/>
  <c r="G252" i="1"/>
  <c r="E252" i="1"/>
  <c r="AP253" i="1"/>
  <c r="AC253" i="1"/>
  <c r="M227" i="1" l="1"/>
  <c r="M220" i="1"/>
  <c r="M248" i="1"/>
  <c r="M206" i="1"/>
  <c r="M234" i="1"/>
  <c r="M213" i="1"/>
  <c r="M241" i="1"/>
  <c r="Y252" i="1"/>
  <c r="Z252" i="1"/>
  <c r="AA252" i="1" s="1"/>
  <c r="R252" i="1"/>
  <c r="P252" i="1"/>
  <c r="AB258" i="1" l="1"/>
  <c r="Y251" i="1"/>
  <c r="Z251" i="1"/>
  <c r="AA251" i="1" s="1"/>
  <c r="E251" i="1"/>
  <c r="J251" i="1"/>
  <c r="K251" i="1"/>
  <c r="R251" i="1"/>
  <c r="P251" i="1"/>
  <c r="AB257" i="1" l="1"/>
  <c r="P250" i="1"/>
  <c r="R250" i="1"/>
  <c r="E250" i="1"/>
  <c r="J250" i="1"/>
  <c r="K250" i="1"/>
  <c r="Y250" i="1"/>
  <c r="Z250" i="1"/>
  <c r="AA250" i="1" s="1"/>
  <c r="AB256" i="1" l="1"/>
  <c r="Y249" i="1"/>
  <c r="Z249" i="1"/>
  <c r="AA249" i="1" s="1"/>
  <c r="E249" i="1"/>
  <c r="J249" i="1"/>
  <c r="K249" i="1"/>
  <c r="R249" i="1"/>
  <c r="P249" i="1"/>
  <c r="AB255" i="1" l="1"/>
  <c r="R248" i="1"/>
  <c r="P248" i="1"/>
  <c r="Y248" i="1"/>
  <c r="Z248" i="1"/>
  <c r="AA248" i="1" s="1"/>
  <c r="J248" i="1"/>
  <c r="K248" i="1"/>
  <c r="E248" i="1"/>
  <c r="AB254" i="1" l="1"/>
  <c r="Y247" i="1"/>
  <c r="Z247" i="1"/>
  <c r="AA247" i="1" s="1"/>
  <c r="E247" i="1"/>
  <c r="J247" i="1"/>
  <c r="K247" i="1"/>
  <c r="R247" i="1"/>
  <c r="P247" i="1"/>
  <c r="AB253" i="1" l="1"/>
  <c r="Y246" i="1"/>
  <c r="Z246" i="1"/>
  <c r="AA246" i="1" s="1"/>
  <c r="E246" i="1"/>
  <c r="J246" i="1"/>
  <c r="K246" i="1"/>
  <c r="R246" i="1"/>
  <c r="P246" i="1"/>
  <c r="E245" i="1"/>
  <c r="AB252" i="1" l="1"/>
  <c r="P245" i="1"/>
  <c r="R245" i="1"/>
  <c r="G245" i="1"/>
  <c r="K245" i="1"/>
  <c r="J245" i="1"/>
  <c r="Y245" i="1"/>
  <c r="Z245" i="1"/>
  <c r="AA245" i="1" s="1"/>
  <c r="AB251" i="1" l="1"/>
  <c r="Y244" i="1"/>
  <c r="Z244" i="1"/>
  <c r="AA244" i="1" s="1"/>
  <c r="E244" i="1"/>
  <c r="J244" i="1"/>
  <c r="K244" i="1"/>
  <c r="R244" i="1"/>
  <c r="P244" i="1"/>
  <c r="AB250" i="1" l="1"/>
  <c r="Y243" i="1"/>
  <c r="Z243" i="1"/>
  <c r="AA243" i="1" s="1"/>
  <c r="J243" i="1"/>
  <c r="K243" i="1"/>
  <c r="E243" i="1"/>
  <c r="R243" i="1"/>
  <c r="P243" i="1"/>
  <c r="AB249" i="1" l="1"/>
  <c r="Y242" i="1"/>
  <c r="Z242" i="1"/>
  <c r="AA242" i="1" s="1"/>
  <c r="R242" i="1"/>
  <c r="P242" i="1"/>
  <c r="J242" i="1"/>
  <c r="K242" i="1"/>
  <c r="E242" i="1"/>
  <c r="AB248" i="1" l="1"/>
  <c r="Y241" i="1"/>
  <c r="Z241" i="1"/>
  <c r="AA241" i="1" s="1"/>
  <c r="R241" i="1"/>
  <c r="P241" i="1"/>
  <c r="J241" i="1"/>
  <c r="K241" i="1"/>
  <c r="E241" i="1"/>
  <c r="AB247" i="1" l="1"/>
  <c r="Y240" i="1"/>
  <c r="Z240" i="1"/>
  <c r="AA240" i="1" s="1"/>
  <c r="P240" i="1"/>
  <c r="R240" i="1"/>
  <c r="J240" i="1"/>
  <c r="K240" i="1"/>
  <c r="E240" i="1"/>
  <c r="AB246" i="1" l="1"/>
  <c r="P239" i="1"/>
  <c r="K238" i="1"/>
  <c r="J238" i="1"/>
  <c r="J239" i="1"/>
  <c r="K239" i="1"/>
  <c r="E238" i="1"/>
  <c r="E239" i="1"/>
  <c r="R239" i="1"/>
  <c r="Y239" i="1"/>
  <c r="Z239" i="1"/>
  <c r="AA239" i="1" s="1"/>
  <c r="AB245" i="1" l="1"/>
  <c r="Y238" i="1"/>
  <c r="Z238" i="1"/>
  <c r="AA238" i="1" s="1"/>
  <c r="G238" i="1"/>
  <c r="R238" i="1"/>
  <c r="P238" i="1"/>
  <c r="AB244" i="1" l="1"/>
  <c r="Y237" i="1"/>
  <c r="Z237" i="1"/>
  <c r="AA237" i="1" s="1"/>
  <c r="E237" i="1"/>
  <c r="J237" i="1"/>
  <c r="K237" i="1"/>
  <c r="R237" i="1"/>
  <c r="P237" i="1"/>
  <c r="AB243" i="1" l="1"/>
  <c r="Y236" i="1"/>
  <c r="Z236" i="1"/>
  <c r="AA236" i="1" s="1"/>
  <c r="E236" i="1"/>
  <c r="J236" i="1"/>
  <c r="K236" i="1"/>
  <c r="R236" i="1"/>
  <c r="P236" i="1"/>
  <c r="AB242" i="1" l="1"/>
  <c r="Y235" i="1"/>
  <c r="Z235" i="1"/>
  <c r="AA235" i="1" s="1"/>
  <c r="R235" i="1"/>
  <c r="P235" i="1"/>
  <c r="J235" i="1"/>
  <c r="K235" i="1"/>
  <c r="E235" i="1"/>
  <c r="AB241" i="1" l="1"/>
  <c r="Y234" i="1"/>
  <c r="Z234" i="1"/>
  <c r="AA234" i="1" s="1"/>
  <c r="J234" i="1"/>
  <c r="K234" i="1"/>
  <c r="E234" i="1"/>
  <c r="R234" i="1"/>
  <c r="P234" i="1"/>
  <c r="AB240" i="1" l="1"/>
  <c r="Y233" i="1"/>
  <c r="Z233" i="1"/>
  <c r="AA233" i="1" s="1"/>
  <c r="R233" i="1"/>
  <c r="P233" i="1"/>
  <c r="J233" i="1"/>
  <c r="K233" i="1"/>
  <c r="E233" i="1"/>
  <c r="AB239" i="1" l="1"/>
  <c r="Y232" i="1"/>
  <c r="Z232" i="1"/>
  <c r="AA232" i="1" s="1"/>
  <c r="G231" i="1"/>
  <c r="E231" i="1"/>
  <c r="E232" i="1"/>
  <c r="K231" i="1"/>
  <c r="J231" i="1"/>
  <c r="J232" i="1"/>
  <c r="K232" i="1"/>
  <c r="R232" i="1"/>
  <c r="P232" i="1"/>
  <c r="AB238" i="1" l="1"/>
  <c r="Y231" i="1"/>
  <c r="Z231" i="1"/>
  <c r="AA231" i="1" s="1"/>
  <c r="R231" i="1"/>
  <c r="P231" i="1"/>
  <c r="AB237" i="1" l="1"/>
  <c r="Y230" i="1"/>
  <c r="Z230" i="1"/>
  <c r="AA230" i="1" s="1"/>
  <c r="R230" i="1"/>
  <c r="P230" i="1"/>
  <c r="J230" i="1"/>
  <c r="K230" i="1"/>
  <c r="E230" i="1"/>
  <c r="AB236" i="1" l="1"/>
  <c r="Y229" i="1"/>
  <c r="Z229" i="1"/>
  <c r="AA229" i="1" s="1"/>
  <c r="P229" i="1"/>
  <c r="R229" i="1"/>
  <c r="J229" i="1"/>
  <c r="K229" i="1"/>
  <c r="E229" i="1"/>
  <c r="AB235" i="1" l="1"/>
  <c r="Y228" i="1"/>
  <c r="Z228" i="1"/>
  <c r="AA228" i="1" s="1"/>
  <c r="R228" i="1"/>
  <c r="P228" i="1"/>
  <c r="J228" i="1"/>
  <c r="K228" i="1"/>
  <c r="E228" i="1"/>
  <c r="AB234" i="1" l="1"/>
  <c r="Y227" i="1"/>
  <c r="Z227" i="1"/>
  <c r="AA227" i="1" s="1"/>
  <c r="P227" i="1"/>
  <c r="R227" i="1"/>
  <c r="J227" i="1"/>
  <c r="K227" i="1"/>
  <c r="E227" i="1"/>
  <c r="AB233" i="1" l="1"/>
  <c r="Y226" i="1"/>
  <c r="Z226" i="1"/>
  <c r="AA226" i="1" s="1"/>
  <c r="J226" i="1"/>
  <c r="K226" i="1"/>
  <c r="E226" i="1"/>
  <c r="R226" i="1"/>
  <c r="P226" i="1"/>
  <c r="AB232" i="1" l="1"/>
  <c r="Y225" i="1"/>
  <c r="Z225" i="1"/>
  <c r="AA225" i="1" s="1"/>
  <c r="K225" i="1"/>
  <c r="J225" i="1"/>
  <c r="E225" i="1"/>
  <c r="R225" i="1"/>
  <c r="P225" i="1"/>
  <c r="AB231" i="1" l="1"/>
  <c r="G224" i="1"/>
  <c r="Y224" i="1" l="1"/>
  <c r="Z224" i="1"/>
  <c r="AA224" i="1" s="1"/>
  <c r="J224" i="1"/>
  <c r="K224" i="1"/>
  <c r="E224" i="1"/>
  <c r="R224" i="1"/>
  <c r="P224" i="1"/>
  <c r="AB230" i="1" l="1"/>
  <c r="Y223" i="1"/>
  <c r="Z223" i="1"/>
  <c r="AA223" i="1" s="1"/>
  <c r="E223" i="1"/>
  <c r="J223" i="1"/>
  <c r="K223" i="1"/>
  <c r="R223" i="1"/>
  <c r="P223" i="1"/>
  <c r="AB229" i="1" l="1"/>
  <c r="Y222" i="1"/>
  <c r="Z222" i="1"/>
  <c r="AA222" i="1" s="1"/>
  <c r="E222" i="1"/>
  <c r="J222" i="1"/>
  <c r="K222" i="1"/>
  <c r="R222" i="1"/>
  <c r="P222" i="1"/>
  <c r="AB228" i="1" l="1"/>
  <c r="Y221" i="1"/>
  <c r="Z221" i="1"/>
  <c r="AA221" i="1" s="1"/>
  <c r="J221" i="1"/>
  <c r="K221" i="1"/>
  <c r="E221" i="1"/>
  <c r="R221" i="1"/>
  <c r="P221" i="1"/>
  <c r="AB227" i="1" l="1"/>
  <c r="Y220" i="1"/>
  <c r="Z220" i="1"/>
  <c r="AA220" i="1" s="1"/>
  <c r="R220" i="1"/>
  <c r="P220" i="1"/>
  <c r="J220" i="1"/>
  <c r="K220" i="1"/>
  <c r="E220" i="1"/>
  <c r="AB226" i="1" l="1"/>
  <c r="Y219" i="1"/>
  <c r="Z219" i="1"/>
  <c r="AA219" i="1" s="1"/>
  <c r="J219" i="1"/>
  <c r="K219" i="1"/>
  <c r="R219" i="1"/>
  <c r="P219" i="1"/>
  <c r="E219" i="1"/>
  <c r="AB225" i="1" l="1"/>
  <c r="Y218" i="1"/>
  <c r="Z218" i="1"/>
  <c r="AA218" i="1" s="1"/>
  <c r="E217" i="1"/>
  <c r="E218" i="1"/>
  <c r="J218" i="1"/>
  <c r="K218" i="1"/>
  <c r="R218" i="1"/>
  <c r="P218" i="1"/>
  <c r="AB224" i="1" l="1"/>
  <c r="G217" i="1"/>
  <c r="Y217" i="1"/>
  <c r="Z217" i="1"/>
  <c r="AA217" i="1" s="1"/>
  <c r="J217" i="1"/>
  <c r="K217" i="1"/>
  <c r="R217" i="1"/>
  <c r="P217" i="1"/>
  <c r="AB223" i="1" l="1"/>
  <c r="Y216" i="1"/>
  <c r="Z216" i="1"/>
  <c r="AA216" i="1" s="1"/>
  <c r="J216" i="1"/>
  <c r="K216" i="1"/>
  <c r="E216" i="1"/>
  <c r="R216" i="1"/>
  <c r="P216" i="1"/>
  <c r="AB222" i="1" l="1"/>
  <c r="Y215" i="1"/>
  <c r="Z215" i="1"/>
  <c r="AA215" i="1" s="1"/>
  <c r="J215" i="1"/>
  <c r="K215" i="1"/>
  <c r="R215" i="1"/>
  <c r="P215" i="1"/>
  <c r="E215" i="1"/>
  <c r="AB221" i="1" l="1"/>
  <c r="Y214" i="1"/>
  <c r="Z214" i="1"/>
  <c r="AA214" i="1" s="1"/>
  <c r="P214" i="1"/>
  <c r="R214" i="1"/>
  <c r="J214" i="1"/>
  <c r="K214" i="1"/>
  <c r="E214" i="1"/>
  <c r="AB220" i="1" l="1"/>
  <c r="Y213" i="1"/>
  <c r="Z213" i="1"/>
  <c r="AA213" i="1" s="1"/>
  <c r="R213" i="1"/>
  <c r="P213" i="1"/>
  <c r="J213" i="1"/>
  <c r="K213" i="1"/>
  <c r="E213" i="1"/>
  <c r="AB219" i="1" l="1"/>
  <c r="R212" i="1"/>
  <c r="P212" i="1"/>
  <c r="Y212" i="1"/>
  <c r="Z212" i="1"/>
  <c r="AA212" i="1" s="1"/>
  <c r="J212" i="1"/>
  <c r="K212" i="1"/>
  <c r="E212" i="1"/>
  <c r="AB218" i="1" l="1"/>
  <c r="P211" i="1"/>
  <c r="R211" i="1"/>
  <c r="J211" i="1"/>
  <c r="K211" i="1"/>
  <c r="Y211" i="1"/>
  <c r="Z211" i="1"/>
  <c r="AA211" i="1" s="1"/>
  <c r="G210" i="1"/>
  <c r="E211" i="1"/>
  <c r="AB217" i="1" l="1"/>
  <c r="Y210" i="1"/>
  <c r="Z210" i="1"/>
  <c r="AA210" i="1" s="1"/>
  <c r="R210" i="1"/>
  <c r="P210" i="1"/>
  <c r="J210" i="1"/>
  <c r="K210" i="1"/>
  <c r="E210" i="1"/>
  <c r="AB216" i="1" l="1"/>
  <c r="Y209" i="1"/>
  <c r="Z209" i="1"/>
  <c r="AA209" i="1" s="1"/>
  <c r="R209" i="1"/>
  <c r="P209" i="1"/>
  <c r="J209" i="1"/>
  <c r="K209" i="1"/>
  <c r="E209" i="1"/>
  <c r="AB215" i="1" l="1"/>
  <c r="Y208" i="1"/>
  <c r="Z208" i="1"/>
  <c r="AA208" i="1" s="1"/>
  <c r="J208" i="1"/>
  <c r="K208" i="1"/>
  <c r="R208" i="1"/>
  <c r="P208" i="1"/>
  <c r="E208" i="1"/>
  <c r="AB214" i="1" l="1"/>
  <c r="R207" i="1"/>
  <c r="P207" i="1"/>
  <c r="Y207" i="1"/>
  <c r="Z207" i="1"/>
  <c r="AA207" i="1" s="1"/>
  <c r="J207" i="1"/>
  <c r="K207" i="1"/>
  <c r="E207" i="1"/>
  <c r="AB213" i="1" l="1"/>
  <c r="R206" i="1"/>
  <c r="P206" i="1"/>
  <c r="Y206" i="1"/>
  <c r="Z206" i="1"/>
  <c r="AA206" i="1" s="1"/>
  <c r="J206" i="1"/>
  <c r="K206" i="1"/>
  <c r="E206" i="1"/>
  <c r="AB212" i="1" l="1"/>
  <c r="AP205" i="1"/>
  <c r="AP422" i="1"/>
  <c r="AP424" i="1"/>
  <c r="AP425" i="1"/>
  <c r="AP206" i="1"/>
  <c r="AP207" i="1"/>
  <c r="AP208" i="1"/>
  <c r="AP209" i="1"/>
  <c r="AP210" i="1"/>
  <c r="AP211" i="1"/>
  <c r="AP212" i="1"/>
  <c r="R205" i="1"/>
  <c r="P205" i="1"/>
  <c r="Y205" i="1"/>
  <c r="Z205" i="1"/>
  <c r="AA205" i="1" s="1"/>
  <c r="J205" i="1"/>
  <c r="K205" i="1"/>
  <c r="G203" i="1"/>
  <c r="E205" i="1"/>
  <c r="AB211" i="1" l="1"/>
  <c r="Y204" i="1"/>
  <c r="Z204" i="1"/>
  <c r="AA204" i="1" s="1"/>
  <c r="E204" i="1"/>
  <c r="J204" i="1"/>
  <c r="K204" i="1"/>
  <c r="R204" i="1"/>
  <c r="P204" i="1"/>
  <c r="AB210" i="1" l="1"/>
  <c r="Y203" i="1"/>
  <c r="Z203" i="1"/>
  <c r="AA203" i="1" s="1"/>
  <c r="R203" i="1"/>
  <c r="P203" i="1"/>
  <c r="E203" i="1"/>
  <c r="J203" i="1"/>
  <c r="K203" i="1"/>
  <c r="AB209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R202" i="1" l="1"/>
  <c r="P202" i="1"/>
  <c r="E202" i="1"/>
  <c r="J202" i="1"/>
  <c r="K202" i="1"/>
  <c r="Y202" i="1"/>
  <c r="Z202" i="1"/>
  <c r="AA202" i="1" s="1"/>
  <c r="AB208" i="1" l="1"/>
  <c r="R201" i="1"/>
  <c r="P201" i="1"/>
  <c r="Y201" i="1"/>
  <c r="Z201" i="1"/>
  <c r="AA201" i="1" s="1"/>
  <c r="J201" i="1"/>
  <c r="K201" i="1"/>
  <c r="E201" i="1"/>
  <c r="AB207" i="1" l="1"/>
  <c r="R200" i="1"/>
  <c r="P200" i="1"/>
  <c r="Y200" i="1"/>
  <c r="Z200" i="1"/>
  <c r="AA200" i="1" s="1"/>
  <c r="J200" i="1"/>
  <c r="K200" i="1"/>
  <c r="E200" i="1"/>
  <c r="AB206" i="1" l="1"/>
  <c r="L196" i="1"/>
  <c r="M196" i="1" s="1"/>
  <c r="M199" i="1" s="1"/>
  <c r="L189" i="1"/>
  <c r="M189" i="1" s="1"/>
  <c r="L182" i="1"/>
  <c r="M182" i="1" s="1"/>
  <c r="L175" i="1"/>
  <c r="M175" i="1" s="1"/>
  <c r="L168" i="1"/>
  <c r="M168" i="1" s="1"/>
  <c r="L161" i="1"/>
  <c r="M161" i="1" s="1"/>
  <c r="L154" i="1"/>
  <c r="M154" i="1" s="1"/>
  <c r="L147" i="1"/>
  <c r="M147" i="1" s="1"/>
  <c r="L140" i="1"/>
  <c r="M140" i="1" s="1"/>
  <c r="L133" i="1"/>
  <c r="M133" i="1" s="1"/>
  <c r="L126" i="1"/>
  <c r="M126" i="1" s="1"/>
  <c r="L119" i="1"/>
  <c r="M119" i="1" s="1"/>
  <c r="L112" i="1"/>
  <c r="M112" i="1" s="1"/>
  <c r="L105" i="1"/>
  <c r="M105" i="1" s="1"/>
  <c r="L98" i="1"/>
  <c r="M98" i="1" s="1"/>
  <c r="L91" i="1"/>
  <c r="M91" i="1" s="1"/>
  <c r="L84" i="1"/>
  <c r="M84" i="1" s="1"/>
  <c r="L77" i="1"/>
  <c r="M77" i="1" s="1"/>
  <c r="L70" i="1"/>
  <c r="M70" i="1" s="1"/>
  <c r="L63" i="1"/>
  <c r="M63" i="1" s="1"/>
  <c r="L56" i="1"/>
  <c r="M56" i="1" s="1"/>
  <c r="L49" i="1"/>
  <c r="M49" i="1" s="1"/>
  <c r="L42" i="1"/>
  <c r="M42" i="1" s="1"/>
  <c r="L35" i="1"/>
  <c r="M35" i="1" s="1"/>
  <c r="L28" i="1"/>
  <c r="M28" i="1" s="1"/>
  <c r="L21" i="1"/>
  <c r="M21" i="1" s="1"/>
  <c r="L14" i="1"/>
  <c r="M14" i="1" s="1"/>
  <c r="L7" i="1"/>
  <c r="M7" i="1" s="1"/>
  <c r="G7" i="1"/>
  <c r="H7" i="1" s="1"/>
  <c r="G14" i="1"/>
  <c r="G21" i="1"/>
  <c r="G28" i="1"/>
  <c r="G35" i="1"/>
  <c r="G42" i="1"/>
  <c r="G49" i="1"/>
  <c r="G56" i="1"/>
  <c r="G63" i="1"/>
  <c r="G70" i="1"/>
  <c r="G77" i="1"/>
  <c r="G84" i="1"/>
  <c r="G91" i="1"/>
  <c r="G98" i="1"/>
  <c r="G105" i="1"/>
  <c r="G112" i="1"/>
  <c r="G119" i="1"/>
  <c r="G126" i="1"/>
  <c r="G133" i="1"/>
  <c r="G140" i="1"/>
  <c r="G147" i="1"/>
  <c r="G154" i="1"/>
  <c r="G161" i="1"/>
  <c r="G168" i="1"/>
  <c r="G175" i="1"/>
  <c r="M45" i="1" l="1"/>
  <c r="M73" i="1"/>
  <c r="M101" i="1"/>
  <c r="M129" i="1"/>
  <c r="M157" i="1"/>
  <c r="M185" i="1"/>
  <c r="M17" i="1"/>
  <c r="M31" i="1"/>
  <c r="M38" i="1"/>
  <c r="M66" i="1"/>
  <c r="M94" i="1"/>
  <c r="M122" i="1"/>
  <c r="M150" i="1"/>
  <c r="M178" i="1"/>
  <c r="M52" i="1"/>
  <c r="M80" i="1"/>
  <c r="M108" i="1"/>
  <c r="M164" i="1"/>
  <c r="M192" i="1"/>
  <c r="M59" i="1"/>
  <c r="M87" i="1"/>
  <c r="M115" i="1"/>
  <c r="M143" i="1"/>
  <c r="M171" i="1"/>
  <c r="M24" i="1"/>
  <c r="M136" i="1"/>
  <c r="M10" i="1"/>
  <c r="Y199" i="1"/>
  <c r="Z199" i="1"/>
  <c r="AA199" i="1" s="1"/>
  <c r="R199" i="1"/>
  <c r="P199" i="1"/>
  <c r="J199" i="1"/>
  <c r="K199" i="1"/>
  <c r="E199" i="1"/>
  <c r="AB205" i="1" l="1"/>
  <c r="R198" i="1"/>
  <c r="P198" i="1"/>
  <c r="Y198" i="1"/>
  <c r="Z198" i="1"/>
  <c r="AA198" i="1" s="1"/>
  <c r="J198" i="1"/>
  <c r="K198" i="1"/>
  <c r="E198" i="1"/>
  <c r="AB204" i="1" l="1"/>
  <c r="P197" i="1"/>
  <c r="R197" i="1"/>
  <c r="Y197" i="1"/>
  <c r="Z197" i="1"/>
  <c r="AA197" i="1" s="1"/>
  <c r="J197" i="1"/>
  <c r="K197" i="1"/>
  <c r="E197" i="1"/>
  <c r="AB203" i="1" l="1"/>
  <c r="G196" i="1"/>
  <c r="G189" i="1"/>
  <c r="G182" i="1"/>
  <c r="R196" i="1" l="1"/>
  <c r="P196" i="1"/>
  <c r="Y196" i="1"/>
  <c r="Z196" i="1"/>
  <c r="AA196" i="1" s="1"/>
  <c r="E196" i="1"/>
  <c r="K196" i="1"/>
  <c r="J196" i="1"/>
  <c r="AB202" i="1" l="1"/>
  <c r="R195" i="1"/>
  <c r="P195" i="1"/>
  <c r="Y195" i="1"/>
  <c r="Z195" i="1"/>
  <c r="AA195" i="1" s="1"/>
  <c r="K195" i="1"/>
  <c r="J195" i="1"/>
  <c r="E195" i="1"/>
  <c r="AB201" i="1" l="1"/>
  <c r="R194" i="1"/>
  <c r="P194" i="1"/>
  <c r="Y194" i="1"/>
  <c r="Z194" i="1"/>
  <c r="AA194" i="1" s="1"/>
  <c r="J194" i="1"/>
  <c r="K194" i="1"/>
  <c r="E194" i="1"/>
  <c r="AB200" i="1" l="1"/>
  <c r="R193" i="1"/>
  <c r="P193" i="1"/>
  <c r="Y193" i="1"/>
  <c r="Z193" i="1"/>
  <c r="AA193" i="1" s="1"/>
  <c r="J193" i="1"/>
  <c r="K193" i="1"/>
  <c r="E193" i="1"/>
  <c r="AB199" i="1" l="1"/>
  <c r="Y192" i="1"/>
  <c r="Z192" i="1"/>
  <c r="AA192" i="1" s="1"/>
  <c r="K192" i="1"/>
  <c r="J192" i="1"/>
  <c r="R192" i="1"/>
  <c r="P192" i="1"/>
  <c r="E192" i="1"/>
  <c r="AB198" i="1" l="1"/>
  <c r="R191" i="1"/>
  <c r="P191" i="1"/>
  <c r="Y191" i="1"/>
  <c r="Z191" i="1"/>
  <c r="AA191" i="1" s="1"/>
  <c r="K191" i="1"/>
  <c r="J191" i="1"/>
  <c r="E191" i="1"/>
  <c r="AB197" i="1" l="1"/>
  <c r="R190" i="1"/>
  <c r="P190" i="1"/>
  <c r="Y190" i="1"/>
  <c r="Z190" i="1"/>
  <c r="AA190" i="1" s="1"/>
  <c r="K190" i="1"/>
  <c r="J190" i="1"/>
  <c r="E190" i="1"/>
  <c r="AB196" i="1" l="1"/>
  <c r="R189" i="1"/>
  <c r="P189" i="1"/>
  <c r="Y189" i="1"/>
  <c r="Z189" i="1"/>
  <c r="AA189" i="1" s="1"/>
  <c r="K189" i="1"/>
  <c r="J189" i="1"/>
  <c r="E189" i="1"/>
  <c r="AB195" i="1" l="1"/>
  <c r="R188" i="1"/>
  <c r="P188" i="1"/>
  <c r="K188" i="1"/>
  <c r="J188" i="1"/>
  <c r="Y188" i="1"/>
  <c r="Z188" i="1"/>
  <c r="AA188" i="1" s="1"/>
  <c r="E188" i="1"/>
  <c r="AB194" i="1" l="1"/>
  <c r="Y187" i="1"/>
  <c r="Z187" i="1"/>
  <c r="AA187" i="1" s="1"/>
  <c r="P187" i="1"/>
  <c r="R187" i="1"/>
  <c r="K187" i="1"/>
  <c r="J187" i="1"/>
  <c r="E187" i="1"/>
  <c r="AB193" i="1" l="1"/>
  <c r="R186" i="1"/>
  <c r="P186" i="1"/>
  <c r="Y186" i="1"/>
  <c r="Z186" i="1"/>
  <c r="AA186" i="1" s="1"/>
  <c r="K186" i="1"/>
  <c r="J186" i="1"/>
  <c r="E186" i="1"/>
  <c r="AB192" i="1" l="1"/>
  <c r="R185" i="1"/>
  <c r="P185" i="1"/>
  <c r="Y185" i="1"/>
  <c r="Z185" i="1"/>
  <c r="AA185" i="1" s="1"/>
  <c r="K185" i="1"/>
  <c r="J185" i="1"/>
  <c r="E185" i="1"/>
  <c r="AB191" i="1" l="1"/>
  <c r="R184" i="1"/>
  <c r="P184" i="1"/>
  <c r="K184" i="1"/>
  <c r="J184" i="1"/>
  <c r="Y184" i="1"/>
  <c r="Z184" i="1"/>
  <c r="AA184" i="1" s="1"/>
  <c r="E184" i="1"/>
  <c r="AB190" i="1" l="1"/>
  <c r="Y183" i="1"/>
  <c r="Z183" i="1"/>
  <c r="AA183" i="1" s="1"/>
  <c r="R183" i="1"/>
  <c r="P183" i="1"/>
  <c r="K183" i="1"/>
  <c r="J183" i="1"/>
  <c r="E183" i="1"/>
  <c r="AB189" i="1" l="1"/>
  <c r="R182" i="1"/>
  <c r="P182" i="1"/>
  <c r="Y182" i="1"/>
  <c r="Z182" i="1"/>
  <c r="AA182" i="1" s="1"/>
  <c r="K182" i="1"/>
  <c r="J182" i="1"/>
  <c r="E182" i="1"/>
  <c r="AB188" i="1" l="1"/>
  <c r="R181" i="1"/>
  <c r="P181" i="1"/>
  <c r="K181" i="1"/>
  <c r="J181" i="1"/>
  <c r="Y181" i="1"/>
  <c r="Z181" i="1"/>
  <c r="AA181" i="1" s="1"/>
  <c r="E181" i="1"/>
  <c r="AB187" i="1" l="1"/>
  <c r="Y180" i="1"/>
  <c r="Z180" i="1"/>
  <c r="AA180" i="1" s="1"/>
  <c r="R180" i="1"/>
  <c r="P180" i="1"/>
  <c r="K180" i="1"/>
  <c r="J180" i="1"/>
  <c r="E180" i="1"/>
  <c r="AB186" i="1" l="1"/>
  <c r="R179" i="1"/>
  <c r="P179" i="1"/>
  <c r="Y179" i="1"/>
  <c r="Z179" i="1"/>
  <c r="AA179" i="1" s="1"/>
  <c r="K179" i="1"/>
  <c r="J179" i="1"/>
  <c r="E179" i="1"/>
  <c r="AB185" i="1" l="1"/>
  <c r="Y178" i="1"/>
  <c r="Z178" i="1"/>
  <c r="AA178" i="1" s="1"/>
  <c r="R178" i="1"/>
  <c r="K178" i="1"/>
  <c r="J178" i="1"/>
  <c r="E178" i="1"/>
  <c r="P178" i="1"/>
  <c r="AB184" i="1" l="1"/>
  <c r="Y177" i="1"/>
  <c r="Z177" i="1"/>
  <c r="AA177" i="1" s="1"/>
  <c r="K177" i="1"/>
  <c r="J177" i="1"/>
  <c r="R177" i="1"/>
  <c r="P177" i="1"/>
  <c r="E177" i="1"/>
  <c r="AB183" i="1" l="1"/>
  <c r="Y176" i="1"/>
  <c r="Z176" i="1"/>
  <c r="AA176" i="1" s="1"/>
  <c r="K176" i="1"/>
  <c r="J176" i="1"/>
  <c r="R176" i="1"/>
  <c r="P176" i="1"/>
  <c r="E176" i="1"/>
  <c r="AB182" i="1" l="1"/>
  <c r="Y175" i="1"/>
  <c r="Z175" i="1"/>
  <c r="AA175" i="1" s="1"/>
  <c r="R175" i="1"/>
  <c r="P175" i="1"/>
  <c r="K175" i="1"/>
  <c r="J175" i="1"/>
  <c r="E175" i="1"/>
  <c r="AB181" i="1" l="1"/>
  <c r="Y174" i="1"/>
  <c r="Z174" i="1"/>
  <c r="AA174" i="1" s="1"/>
  <c r="K174" i="1"/>
  <c r="J174" i="1"/>
  <c r="R174" i="1"/>
  <c r="P174" i="1"/>
  <c r="E174" i="1"/>
  <c r="AB180" i="1" l="1"/>
  <c r="Y173" i="1"/>
  <c r="Z173" i="1"/>
  <c r="AA173" i="1" s="1"/>
  <c r="R173" i="1"/>
  <c r="E173" i="1"/>
  <c r="P173" i="1"/>
  <c r="K173" i="1"/>
  <c r="J173" i="1"/>
  <c r="AB179" i="1" l="1"/>
  <c r="Y172" i="1"/>
  <c r="Z172" i="1"/>
  <c r="AA172" i="1" s="1"/>
  <c r="K172" i="1"/>
  <c r="J172" i="1"/>
  <c r="E172" i="1"/>
  <c r="R172" i="1"/>
  <c r="P172" i="1"/>
  <c r="AB178" i="1" l="1"/>
  <c r="Y171" i="1"/>
  <c r="Z171" i="1"/>
  <c r="AA171" i="1" s="1"/>
  <c r="P171" i="1"/>
  <c r="R171" i="1"/>
  <c r="K171" i="1"/>
  <c r="J171" i="1"/>
  <c r="E171" i="1"/>
  <c r="AB177" i="1" l="1"/>
  <c r="R170" i="1"/>
  <c r="P170" i="1"/>
  <c r="Y170" i="1"/>
  <c r="Z170" i="1"/>
  <c r="AA170" i="1" s="1"/>
  <c r="K170" i="1"/>
  <c r="J170" i="1"/>
  <c r="E170" i="1"/>
  <c r="AB176" i="1" l="1"/>
  <c r="Y169" i="1"/>
  <c r="Z169" i="1"/>
  <c r="AA169" i="1" s="1"/>
  <c r="R169" i="1"/>
  <c r="P169" i="1"/>
  <c r="K169" i="1"/>
  <c r="J169" i="1"/>
  <c r="E169" i="1"/>
  <c r="AB175" i="1" l="1"/>
  <c r="Y168" i="1"/>
  <c r="Z168" i="1"/>
  <c r="AA168" i="1" s="1"/>
  <c r="K168" i="1"/>
  <c r="F168" i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J168" i="1"/>
  <c r="E168" i="1"/>
  <c r="P168" i="1"/>
  <c r="R168" i="1"/>
  <c r="AB174" i="1" l="1"/>
  <c r="Y167" i="1"/>
  <c r="Z167" i="1"/>
  <c r="AA167" i="1" s="1"/>
  <c r="P167" i="1"/>
  <c r="R167" i="1"/>
  <c r="K167" i="1"/>
  <c r="J167" i="1"/>
  <c r="E167" i="1"/>
  <c r="AB173" i="1" l="1"/>
  <c r="AD423" i="1"/>
  <c r="Y166" i="1"/>
  <c r="Z166" i="1"/>
  <c r="AA166" i="1" s="1"/>
  <c r="P166" i="1"/>
  <c r="R166" i="1"/>
  <c r="K166" i="1"/>
  <c r="J166" i="1"/>
  <c r="E166" i="1"/>
  <c r="AB172" i="1" l="1"/>
  <c r="AF423" i="1"/>
  <c r="Y165" i="1"/>
  <c r="Z165" i="1"/>
  <c r="AA165" i="1" s="1"/>
  <c r="K165" i="1"/>
  <c r="J165" i="1"/>
  <c r="R165" i="1"/>
  <c r="P165" i="1"/>
  <c r="F165" i="1"/>
  <c r="F166" i="1" s="1"/>
  <c r="E165" i="1"/>
  <c r="R164" i="1"/>
  <c r="P164" i="1"/>
  <c r="Y164" i="1"/>
  <c r="Z164" i="1"/>
  <c r="AA164" i="1" s="1"/>
  <c r="AB171" i="1" l="1"/>
  <c r="K164" i="1"/>
  <c r="J164" i="1"/>
  <c r="E164" i="1"/>
  <c r="AB170" i="1" l="1"/>
  <c r="R163" i="1"/>
  <c r="P163" i="1"/>
  <c r="Y163" i="1"/>
  <c r="Z163" i="1"/>
  <c r="AA163" i="1" s="1"/>
  <c r="F163" i="1"/>
  <c r="J163" i="1"/>
  <c r="K163" i="1"/>
  <c r="E163" i="1"/>
  <c r="AB169" i="1" l="1"/>
  <c r="Y162" i="1"/>
  <c r="Z162" i="1"/>
  <c r="AA162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8" i="1"/>
  <c r="R162" i="1"/>
  <c r="P162" i="1"/>
  <c r="K162" i="1"/>
  <c r="F162" i="1"/>
  <c r="AB168" i="1" l="1"/>
  <c r="Y161" i="1"/>
  <c r="Z161" i="1"/>
  <c r="AA161" i="1" s="1"/>
  <c r="K161" i="1"/>
  <c r="R161" i="1"/>
  <c r="P161" i="1"/>
  <c r="F161" i="1"/>
  <c r="AB167" i="1" l="1"/>
  <c r="Y160" i="1"/>
  <c r="Z160" i="1"/>
  <c r="AA160" i="1" s="1"/>
  <c r="R160" i="1"/>
  <c r="P160" i="1"/>
  <c r="K160" i="1"/>
  <c r="F160" i="1"/>
  <c r="AB166" i="1" l="1"/>
  <c r="K159" i="1"/>
  <c r="R159" i="1"/>
  <c r="P159" i="1"/>
  <c r="Y159" i="1"/>
  <c r="Z159" i="1"/>
  <c r="AA159" i="1" s="1"/>
  <c r="F159" i="1"/>
  <c r="AB165" i="1" l="1"/>
  <c r="Z158" i="1"/>
  <c r="AA158" i="1" s="1"/>
  <c r="Y158" i="1"/>
  <c r="R158" i="1"/>
  <c r="P158" i="1"/>
  <c r="K158" i="1"/>
  <c r="F158" i="1"/>
  <c r="AB164" i="1" l="1"/>
  <c r="Y157" i="1"/>
  <c r="Z157" i="1"/>
  <c r="AA157" i="1" s="1"/>
  <c r="R157" i="1"/>
  <c r="P157" i="1"/>
  <c r="K157" i="1"/>
  <c r="F157" i="1"/>
  <c r="AB163" i="1" l="1"/>
  <c r="Y156" i="1"/>
  <c r="Z156" i="1"/>
  <c r="AA156" i="1" s="1"/>
  <c r="K156" i="1"/>
  <c r="R156" i="1"/>
  <c r="P156" i="1"/>
  <c r="F156" i="1"/>
  <c r="AB162" i="1" l="1"/>
  <c r="Y155" i="1"/>
  <c r="Z155" i="1"/>
  <c r="AA155" i="1" s="1"/>
  <c r="R155" i="1"/>
  <c r="P155" i="1"/>
  <c r="F155" i="1"/>
  <c r="K155" i="1"/>
  <c r="AB161" i="1" l="1"/>
  <c r="Y154" i="1"/>
  <c r="Z154" i="1"/>
  <c r="AA154" i="1" s="1"/>
  <c r="K154" i="1"/>
  <c r="R154" i="1"/>
  <c r="P154" i="1"/>
  <c r="F154" i="1"/>
  <c r="AB160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R124" i="1" s="1"/>
  <c r="AO125" i="1"/>
  <c r="AR125" i="1" s="1"/>
  <c r="AO126" i="1"/>
  <c r="AR126" i="1" s="1"/>
  <c r="AO127" i="1"/>
  <c r="AR127" i="1" s="1"/>
  <c r="AO128" i="1"/>
  <c r="AO129" i="1"/>
  <c r="AO130" i="1"/>
  <c r="AO131" i="1"/>
  <c r="AO132" i="1"/>
  <c r="AM132" i="1" s="1"/>
  <c r="AO133" i="1"/>
  <c r="AM133" i="1" s="1"/>
  <c r="AO134" i="1"/>
  <c r="AI134" i="1" s="1"/>
  <c r="AO135" i="1"/>
  <c r="AM135" i="1" s="1"/>
  <c r="AO136" i="1"/>
  <c r="AM136" i="1" s="1"/>
  <c r="AO137" i="1"/>
  <c r="AM137" i="1" s="1"/>
  <c r="AO138" i="1"/>
  <c r="AI138" i="1" s="1"/>
  <c r="AO139" i="1"/>
  <c r="AM139" i="1" s="1"/>
  <c r="AO140" i="1"/>
  <c r="AM140" i="1" s="1"/>
  <c r="AO141" i="1"/>
  <c r="AM141" i="1" s="1"/>
  <c r="AO142" i="1"/>
  <c r="AM142" i="1" s="1"/>
  <c r="AO143" i="1"/>
  <c r="AM143" i="1" s="1"/>
  <c r="AO144" i="1"/>
  <c r="AI144" i="1" s="1"/>
  <c r="AO145" i="1"/>
  <c r="AI145" i="1" s="1"/>
  <c r="AO146" i="1"/>
  <c r="AM146" i="1" s="1"/>
  <c r="AO147" i="1"/>
  <c r="AI147" i="1" s="1"/>
  <c r="AO148" i="1"/>
  <c r="AM148" i="1" s="1"/>
  <c r="AO149" i="1"/>
  <c r="AM149" i="1" s="1"/>
  <c r="AO150" i="1"/>
  <c r="AM150" i="1" s="1"/>
  <c r="AO151" i="1"/>
  <c r="AO152" i="1"/>
  <c r="AI152" i="1" s="1"/>
  <c r="AO2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I151" i="1"/>
  <c r="AM147" i="1" l="1"/>
  <c r="AI149" i="1"/>
  <c r="AM134" i="1"/>
  <c r="AI141" i="1"/>
  <c r="AI133" i="1"/>
  <c r="AI137" i="1"/>
  <c r="AI140" i="1"/>
  <c r="AI146" i="1"/>
  <c r="AI150" i="1"/>
  <c r="AI132" i="1"/>
  <c r="AI136" i="1"/>
  <c r="AI139" i="1"/>
  <c r="AI143" i="1"/>
  <c r="AM152" i="1"/>
  <c r="AI135" i="1"/>
  <c r="AI142" i="1"/>
  <c r="AI148" i="1"/>
  <c r="AM151" i="1"/>
  <c r="AM145" i="1"/>
  <c r="AM144" i="1"/>
  <c r="AM138" i="1"/>
  <c r="R153" i="1"/>
  <c r="P153" i="1"/>
  <c r="Y153" i="1"/>
  <c r="Z153" i="1"/>
  <c r="AA153" i="1" s="1"/>
  <c r="K153" i="1"/>
  <c r="F153" i="1"/>
  <c r="AB159" i="1" l="1"/>
  <c r="P152" i="1"/>
  <c r="R152" i="1"/>
  <c r="AN152" i="1"/>
  <c r="Y152" i="1"/>
  <c r="Z152" i="1"/>
  <c r="AA152" i="1" s="1"/>
  <c r="K152" i="1"/>
  <c r="F152" i="1"/>
  <c r="AB158" i="1" l="1"/>
  <c r="AJ152" i="1"/>
  <c r="AN151" i="1"/>
  <c r="Y151" i="1"/>
  <c r="Z151" i="1"/>
  <c r="AA151" i="1" s="1"/>
  <c r="K151" i="1"/>
  <c r="R151" i="1"/>
  <c r="P151" i="1"/>
  <c r="F151" i="1"/>
  <c r="AB157" i="1" l="1"/>
  <c r="AJ151" i="1"/>
  <c r="AN150" i="1"/>
  <c r="Y150" i="1"/>
  <c r="Z150" i="1"/>
  <c r="AA150" i="1" s="1"/>
  <c r="R150" i="1"/>
  <c r="P150" i="1"/>
  <c r="K150" i="1"/>
  <c r="F149" i="1"/>
  <c r="F150" i="1"/>
  <c r="AB156" i="1" l="1"/>
  <c r="AJ150" i="1"/>
  <c r="Y149" i="1"/>
  <c r="Z149" i="1"/>
  <c r="AA149" i="1" s="1"/>
  <c r="AN149" i="1"/>
  <c r="K149" i="1"/>
  <c r="R149" i="1"/>
  <c r="P149" i="1"/>
  <c r="AB155" i="1" l="1"/>
  <c r="AJ149" i="1"/>
  <c r="Y148" i="1"/>
  <c r="Z148" i="1"/>
  <c r="AA148" i="1" s="1"/>
  <c r="AN148" i="1"/>
  <c r="P148" i="1"/>
  <c r="R148" i="1"/>
  <c r="K148" i="1"/>
  <c r="F148" i="1"/>
  <c r="AB154" i="1" l="1"/>
  <c r="AJ148" i="1"/>
  <c r="Y147" i="1"/>
  <c r="Z147" i="1"/>
  <c r="AA147" i="1" s="1"/>
  <c r="AN147" i="1"/>
  <c r="AB153" i="1" l="1"/>
  <c r="AJ147" i="1"/>
  <c r="K147" i="1"/>
  <c r="R147" i="1"/>
  <c r="P147" i="1"/>
  <c r="F147" i="1"/>
  <c r="AN146" i="1" l="1"/>
  <c r="Y146" i="1"/>
  <c r="Z146" i="1"/>
  <c r="AA146" i="1" s="1"/>
  <c r="K146" i="1"/>
  <c r="R146" i="1"/>
  <c r="P146" i="1"/>
  <c r="F146" i="1"/>
  <c r="R145" i="1"/>
  <c r="P145" i="1"/>
  <c r="Y145" i="1"/>
  <c r="Z145" i="1"/>
  <c r="AA145" i="1" s="1"/>
  <c r="AN145" i="1"/>
  <c r="K145" i="1"/>
  <c r="F145" i="1"/>
  <c r="AB152" i="1" l="1"/>
  <c r="AJ145" i="1"/>
  <c r="AJ146" i="1"/>
  <c r="AN144" i="1"/>
  <c r="Y144" i="1"/>
  <c r="Z144" i="1"/>
  <c r="AA144" i="1" s="1"/>
  <c r="K144" i="1"/>
  <c r="R144" i="1"/>
  <c r="P144" i="1"/>
  <c r="F144" i="1"/>
  <c r="AB151" i="1" l="1"/>
  <c r="AB150" i="1"/>
  <c r="AJ144" i="1"/>
  <c r="AN143" i="1"/>
  <c r="Y143" i="1"/>
  <c r="Z143" i="1"/>
  <c r="AA143" i="1" s="1"/>
  <c r="K143" i="1"/>
  <c r="R143" i="1"/>
  <c r="P143" i="1"/>
  <c r="F143" i="1"/>
  <c r="AB149" i="1" l="1"/>
  <c r="AJ143" i="1"/>
  <c r="AN142" i="1"/>
  <c r="Y142" i="1"/>
  <c r="Z142" i="1"/>
  <c r="AA142" i="1" s="1"/>
  <c r="P142" i="1"/>
  <c r="R142" i="1"/>
  <c r="K142" i="1"/>
  <c r="F142" i="1"/>
  <c r="AB148" i="1" l="1"/>
  <c r="AJ142" i="1"/>
  <c r="Y141" i="1"/>
  <c r="Z141" i="1"/>
  <c r="AA141" i="1" s="1"/>
  <c r="AN141" i="1"/>
  <c r="R141" i="1"/>
  <c r="P141" i="1"/>
  <c r="K141" i="1"/>
  <c r="F141" i="1"/>
  <c r="AB147" i="1" l="1"/>
  <c r="AJ141" i="1"/>
  <c r="AN140" i="1"/>
  <c r="Y140" i="1"/>
  <c r="Z140" i="1"/>
  <c r="AA140" i="1" s="1"/>
  <c r="K140" i="1"/>
  <c r="R140" i="1"/>
  <c r="P140" i="1"/>
  <c r="F140" i="1"/>
  <c r="AB146" i="1" l="1"/>
  <c r="AJ140" i="1"/>
  <c r="AN139" i="1"/>
  <c r="Y139" i="1"/>
  <c r="Z139" i="1"/>
  <c r="AA139" i="1" s="1"/>
  <c r="R139" i="1"/>
  <c r="P139" i="1"/>
  <c r="K139" i="1"/>
  <c r="F139" i="1"/>
  <c r="AB145" i="1" l="1"/>
  <c r="AJ139" i="1"/>
  <c r="AN138" i="1"/>
  <c r="Y138" i="1"/>
  <c r="Z138" i="1"/>
  <c r="AA138" i="1" s="1"/>
  <c r="K138" i="1"/>
  <c r="R138" i="1"/>
  <c r="P138" i="1"/>
  <c r="F138" i="1"/>
  <c r="AB144" i="1" l="1"/>
  <c r="AJ138" i="1"/>
  <c r="K137" i="1"/>
  <c r="F137" i="1"/>
  <c r="R137" i="1"/>
  <c r="P137" i="1"/>
  <c r="Y137" i="1"/>
  <c r="AN137" i="1"/>
  <c r="Z137" i="1"/>
  <c r="AA137" i="1" s="1"/>
  <c r="AB143" i="1" l="1"/>
  <c r="AJ137" i="1"/>
  <c r="Y136" i="1"/>
  <c r="Z136" i="1"/>
  <c r="AA136" i="1" s="1"/>
  <c r="AN136" i="1"/>
  <c r="R136" i="1"/>
  <c r="P136" i="1"/>
  <c r="K136" i="1"/>
  <c r="F136" i="1"/>
  <c r="AB142" i="1" l="1"/>
  <c r="AJ136" i="1"/>
  <c r="AN135" i="1"/>
  <c r="Y135" i="1"/>
  <c r="Z135" i="1"/>
  <c r="AA135" i="1" s="1"/>
  <c r="K135" i="1"/>
  <c r="R135" i="1"/>
  <c r="P135" i="1"/>
  <c r="F135" i="1"/>
  <c r="AB141" i="1" l="1"/>
  <c r="AJ135" i="1"/>
  <c r="Y134" i="1"/>
  <c r="Z134" i="1"/>
  <c r="AA134" i="1" s="1"/>
  <c r="AN134" i="1"/>
  <c r="R134" i="1"/>
  <c r="P134" i="1"/>
  <c r="F134" i="1"/>
  <c r="K134" i="1"/>
  <c r="AI131" i="1"/>
  <c r="AB140" i="1" l="1"/>
  <c r="AJ134" i="1"/>
  <c r="AM131" i="1"/>
  <c r="Y133" i="1"/>
  <c r="Z133" i="1"/>
  <c r="AA133" i="1" s="1"/>
  <c r="AN133" i="1"/>
  <c r="R133" i="1"/>
  <c r="P133" i="1"/>
  <c r="K133" i="1"/>
  <c r="F133" i="1"/>
  <c r="AC134" i="1" l="1"/>
  <c r="AB139" i="1"/>
  <c r="AJ133" i="1"/>
  <c r="Y132" i="1"/>
  <c r="Z132" i="1"/>
  <c r="AA132" i="1" s="1"/>
  <c r="AN132" i="1"/>
  <c r="K132" i="1"/>
  <c r="R132" i="1"/>
  <c r="P132" i="1"/>
  <c r="F13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7" i="1"/>
  <c r="AP98" i="1"/>
  <c r="AP99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32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4" i="1"/>
  <c r="AP263" i="1"/>
  <c r="AP262" i="1"/>
  <c r="AP261" i="1"/>
  <c r="AP260" i="1"/>
  <c r="AP259" i="1"/>
  <c r="AP258" i="1"/>
  <c r="AP257" i="1"/>
  <c r="AP256" i="1"/>
  <c r="AP255" i="1"/>
  <c r="AP254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2" i="1"/>
  <c r="AM130" i="1"/>
  <c r="AM129" i="1"/>
  <c r="AI128" i="1"/>
  <c r="AI127" i="1"/>
  <c r="AM126" i="1"/>
  <c r="AB138" i="1" l="1"/>
  <c r="AJ132" i="1"/>
  <c r="AP128" i="1"/>
  <c r="AI129" i="1"/>
  <c r="AI126" i="1"/>
  <c r="AP131" i="1"/>
  <c r="AP127" i="1"/>
  <c r="AP130" i="1"/>
  <c r="AP126" i="1"/>
  <c r="AI130" i="1"/>
  <c r="AP129" i="1"/>
  <c r="AM128" i="1"/>
  <c r="AM127" i="1"/>
  <c r="Y131" i="1"/>
  <c r="Z131" i="1"/>
  <c r="AA131" i="1" s="1"/>
  <c r="R131" i="1"/>
  <c r="P131" i="1"/>
  <c r="K131" i="1"/>
  <c r="F131" i="1"/>
  <c r="AC132" i="1" l="1"/>
  <c r="AB137" i="1"/>
  <c r="AN131" i="1"/>
  <c r="AJ131" i="1"/>
  <c r="Y130" i="1"/>
  <c r="Z130" i="1"/>
  <c r="AA130" i="1" s="1"/>
  <c r="R130" i="1"/>
  <c r="P130" i="1"/>
  <c r="K130" i="1"/>
  <c r="F130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4" i="1"/>
  <c r="AC255" i="1"/>
  <c r="AC256" i="1"/>
  <c r="AC257" i="1"/>
  <c r="AC258" i="1"/>
  <c r="AC259" i="1"/>
  <c r="AC260" i="1"/>
  <c r="AC261" i="1"/>
  <c r="AC262" i="1"/>
  <c r="AC263" i="1"/>
  <c r="AC264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B136" i="1" l="1"/>
  <c r="AC131" i="1"/>
  <c r="AJ130" i="1"/>
  <c r="AN130" i="1"/>
  <c r="Y129" i="1"/>
  <c r="Z129" i="1"/>
  <c r="AA129" i="1" s="1"/>
  <c r="P129" i="1"/>
  <c r="R129" i="1"/>
  <c r="F129" i="1"/>
  <c r="K129" i="1"/>
  <c r="AB135" i="1" l="1"/>
  <c r="AC130" i="1"/>
  <c r="AN129" i="1"/>
  <c r="AJ129" i="1"/>
  <c r="Y128" i="1"/>
  <c r="Z128" i="1"/>
  <c r="AA128" i="1" s="1"/>
  <c r="K128" i="1"/>
  <c r="R128" i="1"/>
  <c r="P128" i="1"/>
  <c r="F128" i="1"/>
  <c r="AB134" i="1" l="1"/>
  <c r="AC129" i="1"/>
  <c r="AN128" i="1"/>
  <c r="AJ128" i="1"/>
  <c r="Y127" i="1"/>
  <c r="Z127" i="1"/>
  <c r="AA127" i="1" s="1"/>
  <c r="P127" i="1"/>
  <c r="R127" i="1"/>
  <c r="K127" i="1"/>
  <c r="F127" i="1"/>
  <c r="AB133" i="1" l="1"/>
  <c r="AC128" i="1"/>
  <c r="AJ127" i="1"/>
  <c r="AN127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Y126" i="1"/>
  <c r="Z126" i="1"/>
  <c r="AA126" i="1" s="1"/>
  <c r="R126" i="1"/>
  <c r="P126" i="1"/>
  <c r="K126" i="1"/>
  <c r="F126" i="1"/>
  <c r="AB132" i="1" l="1"/>
  <c r="AC127" i="1"/>
  <c r="AI125" i="1"/>
  <c r="AP125" i="1"/>
  <c r="AN126" i="1"/>
  <c r="AJ126" i="1"/>
  <c r="AM125" i="1"/>
  <c r="R125" i="1"/>
  <c r="P125" i="1"/>
  <c r="Y125" i="1"/>
  <c r="Z125" i="1"/>
  <c r="AA125" i="1" s="1"/>
  <c r="K125" i="1"/>
  <c r="F125" i="1"/>
  <c r="AB131" i="1" l="1"/>
  <c r="AC126" i="1"/>
  <c r="AM124" i="1"/>
  <c r="AP124" i="1"/>
  <c r="AN125" i="1"/>
  <c r="AJ125" i="1"/>
  <c r="AI124" i="1"/>
  <c r="Y124" i="1"/>
  <c r="Z124" i="1"/>
  <c r="AA124" i="1" s="1"/>
  <c r="R124" i="1"/>
  <c r="P124" i="1"/>
  <c r="K124" i="1"/>
  <c r="F124" i="1"/>
  <c r="AB130" i="1" l="1"/>
  <c r="AC125" i="1"/>
  <c r="AM123" i="1"/>
  <c r="AP123" i="1"/>
  <c r="AN124" i="1"/>
  <c r="AJ124" i="1"/>
  <c r="AI123" i="1"/>
  <c r="Y123" i="1"/>
  <c r="Z123" i="1"/>
  <c r="AA123" i="1" s="1"/>
  <c r="P123" i="1"/>
  <c r="R123" i="1"/>
  <c r="K123" i="1"/>
  <c r="F123" i="1"/>
  <c r="AB129" i="1" l="1"/>
  <c r="AC124" i="1"/>
  <c r="AJ123" i="1"/>
  <c r="AN123" i="1"/>
  <c r="AL3" i="1"/>
  <c r="AC123" i="1" l="1"/>
  <c r="AM121" i="1"/>
  <c r="AP121" i="1"/>
  <c r="AM122" i="1"/>
  <c r="AP122" i="1"/>
  <c r="AI122" i="1"/>
  <c r="AI121" i="1"/>
  <c r="Y122" i="1"/>
  <c r="Z122" i="1"/>
  <c r="AA122" i="1" s="1"/>
  <c r="P122" i="1"/>
  <c r="R122" i="1"/>
  <c r="R423" i="1" s="1"/>
  <c r="K122" i="1"/>
  <c r="F122" i="1"/>
  <c r="AB128" i="1" l="1"/>
  <c r="AN122" i="1"/>
  <c r="AJ122" i="1"/>
  <c r="Y121" i="1"/>
  <c r="Z121" i="1"/>
  <c r="AA121" i="1" s="1"/>
  <c r="F121" i="1"/>
  <c r="K12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7" i="1"/>
  <c r="AM98" i="1"/>
  <c r="AM99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7" i="1"/>
  <c r="AI98" i="1"/>
  <c r="AI99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2" i="1"/>
  <c r="AB127" i="1" l="1"/>
  <c r="AC122" i="1"/>
  <c r="AN121" i="1"/>
  <c r="AJ121" i="1"/>
  <c r="AC133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F120" i="1"/>
  <c r="K120" i="1"/>
  <c r="AC121" i="1" l="1"/>
  <c r="AJ114" i="1"/>
  <c r="AN114" i="1"/>
  <c r="AN106" i="1"/>
  <c r="AJ106" i="1"/>
  <c r="AN98" i="1"/>
  <c r="AJ98" i="1"/>
  <c r="AN90" i="1"/>
  <c r="AJ90" i="1"/>
  <c r="AN82" i="1"/>
  <c r="AJ82" i="1"/>
  <c r="AN74" i="1"/>
  <c r="AJ74" i="1"/>
  <c r="AN66" i="1"/>
  <c r="AJ66" i="1"/>
  <c r="AN58" i="1"/>
  <c r="AJ58" i="1"/>
  <c r="AN50" i="1"/>
  <c r="AJ50" i="1"/>
  <c r="AN42" i="1"/>
  <c r="AJ42" i="1"/>
  <c r="AN34" i="1"/>
  <c r="AJ34" i="1"/>
  <c r="AN26" i="1"/>
  <c r="AJ26" i="1"/>
  <c r="AN18" i="1"/>
  <c r="AJ18" i="1"/>
  <c r="AN6" i="1"/>
  <c r="AJ6" i="1"/>
  <c r="AN2" i="1"/>
  <c r="AJ2" i="1"/>
  <c r="AN117" i="1"/>
  <c r="AJ117" i="1"/>
  <c r="AN113" i="1"/>
  <c r="AJ113" i="1"/>
  <c r="AN109" i="1"/>
  <c r="AJ109" i="1"/>
  <c r="AN105" i="1"/>
  <c r="AJ105" i="1"/>
  <c r="AN101" i="1"/>
  <c r="AJ101" i="1"/>
  <c r="AN97" i="1"/>
  <c r="AJ97" i="1"/>
  <c r="AN93" i="1"/>
  <c r="AJ93" i="1"/>
  <c r="AN89" i="1"/>
  <c r="AJ89" i="1"/>
  <c r="AN85" i="1"/>
  <c r="AJ85" i="1"/>
  <c r="AN81" i="1"/>
  <c r="AJ81" i="1"/>
  <c r="AN77" i="1"/>
  <c r="AJ77" i="1"/>
  <c r="AN73" i="1"/>
  <c r="AJ73" i="1"/>
  <c r="AN69" i="1"/>
  <c r="AJ69" i="1"/>
  <c r="AN65" i="1"/>
  <c r="AJ65" i="1"/>
  <c r="AN61" i="1"/>
  <c r="AJ61" i="1"/>
  <c r="AN57" i="1"/>
  <c r="AJ57" i="1"/>
  <c r="AN53" i="1"/>
  <c r="AJ53" i="1"/>
  <c r="AN49" i="1"/>
  <c r="AJ49" i="1"/>
  <c r="AN45" i="1"/>
  <c r="AJ45" i="1"/>
  <c r="AN41" i="1"/>
  <c r="AJ41" i="1"/>
  <c r="AN37" i="1"/>
  <c r="AJ37" i="1"/>
  <c r="AN33" i="1"/>
  <c r="AJ33" i="1"/>
  <c r="AN29" i="1"/>
  <c r="AJ29" i="1"/>
  <c r="AN25" i="1"/>
  <c r="AJ25" i="1"/>
  <c r="AN21" i="1"/>
  <c r="AJ21" i="1"/>
  <c r="AN17" i="1"/>
  <c r="AJ17" i="1"/>
  <c r="AN13" i="1"/>
  <c r="AJ13" i="1"/>
  <c r="AN9" i="1"/>
  <c r="AJ9" i="1"/>
  <c r="AN5" i="1"/>
  <c r="AJ5" i="1"/>
  <c r="AN118" i="1"/>
  <c r="AJ118" i="1"/>
  <c r="AJ110" i="1"/>
  <c r="AN110" i="1"/>
  <c r="AN102" i="1"/>
  <c r="AJ102" i="1"/>
  <c r="AN94" i="1"/>
  <c r="AJ94" i="1"/>
  <c r="AN86" i="1"/>
  <c r="AJ86" i="1"/>
  <c r="AN78" i="1"/>
  <c r="AJ78" i="1"/>
  <c r="AN70" i="1"/>
  <c r="AJ70" i="1"/>
  <c r="AN62" i="1"/>
  <c r="AJ62" i="1"/>
  <c r="AN54" i="1"/>
  <c r="AJ54" i="1"/>
  <c r="AN46" i="1"/>
  <c r="AJ46" i="1"/>
  <c r="AN38" i="1"/>
  <c r="AJ38" i="1"/>
  <c r="AN30" i="1"/>
  <c r="AJ30" i="1"/>
  <c r="AN22" i="1"/>
  <c r="AJ22" i="1"/>
  <c r="AN14" i="1"/>
  <c r="AJ14" i="1"/>
  <c r="AN10" i="1"/>
  <c r="AJ10" i="1"/>
  <c r="AN120" i="1"/>
  <c r="AJ120" i="1"/>
  <c r="AN116" i="1"/>
  <c r="AJ116" i="1"/>
  <c r="AJ112" i="1"/>
  <c r="AN112" i="1"/>
  <c r="AJ108" i="1"/>
  <c r="AN108" i="1"/>
  <c r="AJ104" i="1"/>
  <c r="AN104" i="1"/>
  <c r="AN100" i="1"/>
  <c r="AJ100" i="1"/>
  <c r="AJ96" i="1"/>
  <c r="AN96" i="1"/>
  <c r="AJ92" i="1"/>
  <c r="AN92" i="1"/>
  <c r="AN88" i="1"/>
  <c r="AJ88" i="1"/>
  <c r="AJ84" i="1"/>
  <c r="AN84" i="1"/>
  <c r="AJ80" i="1"/>
  <c r="AN80" i="1"/>
  <c r="AN76" i="1"/>
  <c r="AJ76" i="1"/>
  <c r="AJ72" i="1"/>
  <c r="AN72" i="1"/>
  <c r="AJ68" i="1"/>
  <c r="AN68" i="1"/>
  <c r="AJ64" i="1"/>
  <c r="AN64" i="1"/>
  <c r="AJ60" i="1"/>
  <c r="AN60" i="1"/>
  <c r="AN56" i="1"/>
  <c r="AJ56" i="1"/>
  <c r="AN52" i="1"/>
  <c r="AJ52" i="1"/>
  <c r="AJ48" i="1"/>
  <c r="AN48" i="1"/>
  <c r="AJ44" i="1"/>
  <c r="AN44" i="1"/>
  <c r="AJ40" i="1"/>
  <c r="AN40" i="1"/>
  <c r="AN36" i="1"/>
  <c r="AJ36" i="1"/>
  <c r="AJ32" i="1"/>
  <c r="AN32" i="1"/>
  <c r="AJ28" i="1"/>
  <c r="AN28" i="1"/>
  <c r="AJ24" i="1"/>
  <c r="AN24" i="1"/>
  <c r="AN20" i="1"/>
  <c r="AJ20" i="1"/>
  <c r="AJ16" i="1"/>
  <c r="AN16" i="1"/>
  <c r="AJ12" i="1"/>
  <c r="AN12" i="1"/>
  <c r="AN8" i="1"/>
  <c r="AJ8" i="1"/>
  <c r="AN4" i="1"/>
  <c r="AJ4" i="1"/>
  <c r="AJ119" i="1"/>
  <c r="AN119" i="1"/>
  <c r="AJ115" i="1"/>
  <c r="AN115" i="1"/>
  <c r="AJ111" i="1"/>
  <c r="AN111" i="1"/>
  <c r="AJ107" i="1"/>
  <c r="AN107" i="1"/>
  <c r="AJ103" i="1"/>
  <c r="AN103" i="1"/>
  <c r="AJ99" i="1"/>
  <c r="AN99" i="1"/>
  <c r="AJ95" i="1"/>
  <c r="AN95" i="1"/>
  <c r="AJ91" i="1"/>
  <c r="AN91" i="1"/>
  <c r="AJ87" i="1"/>
  <c r="AN87" i="1"/>
  <c r="AJ83" i="1"/>
  <c r="AN83" i="1"/>
  <c r="AJ79" i="1"/>
  <c r="AN79" i="1"/>
  <c r="AJ75" i="1"/>
  <c r="AN75" i="1"/>
  <c r="AJ71" i="1"/>
  <c r="AN71" i="1"/>
  <c r="AJ67" i="1"/>
  <c r="AN67" i="1"/>
  <c r="AJ63" i="1"/>
  <c r="AN63" i="1"/>
  <c r="AJ59" i="1"/>
  <c r="AN59" i="1"/>
  <c r="AJ55" i="1"/>
  <c r="AN55" i="1"/>
  <c r="AJ51" i="1"/>
  <c r="AN51" i="1"/>
  <c r="AJ47" i="1"/>
  <c r="AN47" i="1"/>
  <c r="AJ43" i="1"/>
  <c r="AN43" i="1"/>
  <c r="AJ39" i="1"/>
  <c r="AN39" i="1"/>
  <c r="AJ35" i="1"/>
  <c r="AN35" i="1"/>
  <c r="AJ31" i="1"/>
  <c r="AN31" i="1"/>
  <c r="AJ27" i="1"/>
  <c r="AN27" i="1"/>
  <c r="AJ23" i="1"/>
  <c r="AN23" i="1"/>
  <c r="AJ19" i="1"/>
  <c r="AN19" i="1"/>
  <c r="AJ15" i="1"/>
  <c r="AN15" i="1"/>
  <c r="AJ11" i="1"/>
  <c r="AN11" i="1"/>
  <c r="AJ7" i="1"/>
  <c r="AN7" i="1"/>
  <c r="AJ3" i="1"/>
  <c r="AN3" i="1"/>
  <c r="Y120" i="1"/>
  <c r="Z120" i="1"/>
  <c r="AA120" i="1" s="1"/>
  <c r="W423" i="1"/>
  <c r="V423" i="1"/>
  <c r="U423" i="1"/>
  <c r="T423" i="1"/>
  <c r="O423" i="1"/>
  <c r="N423" i="1"/>
  <c r="I423" i="1"/>
  <c r="D423" i="1"/>
  <c r="AK423" i="1"/>
  <c r="AG423" i="1"/>
  <c r="AB126" i="1" l="1"/>
  <c r="F119" i="1"/>
  <c r="Y119" i="1"/>
  <c r="Z119" i="1"/>
  <c r="AA119" i="1" s="1"/>
  <c r="K119" i="1"/>
  <c r="AB125" i="1" l="1"/>
  <c r="AC120" i="1"/>
  <c r="Y11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2" i="1"/>
  <c r="K118" i="1"/>
  <c r="Z118" i="1"/>
  <c r="AA118" i="1" s="1"/>
  <c r="F118" i="1"/>
  <c r="AC119" i="1" l="1"/>
  <c r="AB124" i="1"/>
  <c r="P423" i="1"/>
  <c r="Z424" i="1"/>
  <c r="AC118" i="1" l="1"/>
  <c r="Z117" i="1"/>
  <c r="AA117" i="1" s="1"/>
  <c r="K115" i="1"/>
  <c r="K116" i="1"/>
  <c r="K117" i="1"/>
  <c r="F116" i="1"/>
  <c r="F117" i="1"/>
  <c r="AP100" i="1"/>
  <c r="AP96" i="1"/>
  <c r="AB123" i="1" l="1"/>
  <c r="AO423" i="1"/>
  <c r="AP423" i="1" s="1"/>
  <c r="AP95" i="1"/>
  <c r="AM96" i="1"/>
  <c r="AI96" i="1"/>
  <c r="AM100" i="1"/>
  <c r="AI100" i="1"/>
  <c r="AM95" i="1"/>
  <c r="AI95" i="1"/>
  <c r="AC117" i="1" l="1"/>
  <c r="Z116" i="1"/>
  <c r="AA116" i="1" s="1"/>
  <c r="AB122" i="1" l="1"/>
  <c r="Z115" i="1"/>
  <c r="AA115" i="1" s="1"/>
  <c r="F115" i="1"/>
  <c r="AB121" i="1" l="1"/>
  <c r="AC116" i="1"/>
  <c r="Z114" i="1"/>
  <c r="AA114" i="1" s="1"/>
  <c r="K114" i="1"/>
  <c r="F114" i="1"/>
  <c r="AC115" i="1" l="1"/>
  <c r="AB120" i="1"/>
  <c r="Z113" i="1"/>
  <c r="AA113" i="1" s="1"/>
  <c r="K113" i="1"/>
  <c r="F113" i="1"/>
  <c r="AB119" i="1" l="1"/>
  <c r="AC114" i="1"/>
  <c r="K112" i="1"/>
  <c r="AC113" i="1" l="1"/>
  <c r="Z112" i="1"/>
  <c r="AA112" i="1" s="1"/>
  <c r="F112" i="1"/>
  <c r="AB118" i="1" l="1"/>
  <c r="K11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3" i="1"/>
  <c r="Z111" i="1"/>
  <c r="AA111" i="1" s="1"/>
  <c r="AB117" i="1" l="1"/>
  <c r="AC112" i="1"/>
  <c r="Z110" i="1"/>
  <c r="AA110" i="1" s="1"/>
  <c r="AB116" i="1" l="1"/>
  <c r="AC111" i="1"/>
  <c r="Z109" i="1"/>
  <c r="AA109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AC110" i="1" l="1"/>
  <c r="AC94" i="1"/>
  <c r="AB115" i="1"/>
  <c r="AC3" i="1"/>
  <c r="Z2" i="1"/>
  <c r="AA2" i="1" s="1"/>
  <c r="AB16" i="1" l="1"/>
  <c r="AB32" i="1"/>
  <c r="AB48" i="1"/>
  <c r="AB80" i="1"/>
  <c r="AB96" i="1"/>
  <c r="AB72" i="1"/>
  <c r="AB24" i="1"/>
  <c r="AB56" i="1"/>
  <c r="AB40" i="1"/>
  <c r="AB104" i="1"/>
  <c r="AB105" i="1"/>
  <c r="AB13" i="1"/>
  <c r="AB29" i="1"/>
  <c r="AB45" i="1"/>
  <c r="AB77" i="1"/>
  <c r="AB93" i="1"/>
  <c r="AB107" i="1"/>
  <c r="AB88" i="1"/>
  <c r="AB27" i="1"/>
  <c r="AB67" i="1"/>
  <c r="AB42" i="1"/>
  <c r="AB90" i="1"/>
  <c r="AB55" i="1"/>
  <c r="AB111" i="1"/>
  <c r="AB12" i="1"/>
  <c r="AB28" i="1"/>
  <c r="AB44" i="1"/>
  <c r="AB60" i="1"/>
  <c r="AB76" i="1"/>
  <c r="AB92" i="1"/>
  <c r="AB108" i="1"/>
  <c r="AB113" i="1"/>
  <c r="AB35" i="1"/>
  <c r="AB79" i="1"/>
  <c r="AB17" i="1"/>
  <c r="AB33" i="1"/>
  <c r="AB49" i="1"/>
  <c r="AB65" i="1"/>
  <c r="AB81" i="1"/>
  <c r="AB101" i="1"/>
  <c r="AB31" i="1"/>
  <c r="AB75" i="1"/>
  <c r="AB10" i="1"/>
  <c r="AB30" i="1"/>
  <c r="AB46" i="1"/>
  <c r="AB62" i="1"/>
  <c r="AB78" i="1"/>
  <c r="AB94" i="1"/>
  <c r="AB110" i="1"/>
  <c r="AB71" i="1"/>
  <c r="AB61" i="1"/>
  <c r="AB63" i="1"/>
  <c r="AB58" i="1"/>
  <c r="AB112" i="1"/>
  <c r="AB15" i="1"/>
  <c r="AB47" i="1"/>
  <c r="AB91" i="1"/>
  <c r="AB21" i="1"/>
  <c r="AB37" i="1"/>
  <c r="AB53" i="1"/>
  <c r="AB69" i="1"/>
  <c r="AB85" i="1"/>
  <c r="AB109" i="1"/>
  <c r="AB43" i="1"/>
  <c r="AB83" i="1"/>
  <c r="AB18" i="1"/>
  <c r="AB34" i="1"/>
  <c r="AB50" i="1"/>
  <c r="AB66" i="1"/>
  <c r="AB82" i="1"/>
  <c r="AB98" i="1"/>
  <c r="AB114" i="1"/>
  <c r="AB87" i="1"/>
  <c r="AB14" i="1"/>
  <c r="AB23" i="1"/>
  <c r="AB26" i="1"/>
  <c r="AB74" i="1"/>
  <c r="AC100" i="1"/>
  <c r="AB106" i="1"/>
  <c r="AC87" i="1"/>
  <c r="AB64" i="1"/>
  <c r="AB20" i="1"/>
  <c r="AB36" i="1"/>
  <c r="AB52" i="1"/>
  <c r="AC62" i="1"/>
  <c r="AB68" i="1"/>
  <c r="AB84" i="1"/>
  <c r="AB100" i="1"/>
  <c r="AB97" i="1"/>
  <c r="AB19" i="1"/>
  <c r="AB59" i="1"/>
  <c r="AB103" i="1"/>
  <c r="AB25" i="1"/>
  <c r="AB41" i="1"/>
  <c r="AB57" i="1"/>
  <c r="AB73" i="1"/>
  <c r="AB89" i="1"/>
  <c r="AB11" i="1"/>
  <c r="AB51" i="1"/>
  <c r="AB95" i="1"/>
  <c r="AB22" i="1"/>
  <c r="AB38" i="1"/>
  <c r="AB54" i="1"/>
  <c r="AB70" i="1"/>
  <c r="AB86" i="1"/>
  <c r="AB102" i="1"/>
  <c r="AB39" i="1"/>
  <c r="AB99" i="1"/>
  <c r="AB9" i="1"/>
  <c r="AC29" i="1"/>
  <c r="AC27" i="1"/>
  <c r="AC10" i="1"/>
  <c r="AC26" i="1"/>
  <c r="AC42" i="1"/>
  <c r="AC58" i="1"/>
  <c r="AC90" i="1"/>
  <c r="AC106" i="1"/>
  <c r="AC85" i="1"/>
  <c r="AC37" i="1"/>
  <c r="AC77" i="1"/>
  <c r="AC12" i="1"/>
  <c r="AC28" i="1"/>
  <c r="AC44" i="1"/>
  <c r="AC60" i="1"/>
  <c r="AC76" i="1"/>
  <c r="AC92" i="1"/>
  <c r="AC108" i="1"/>
  <c r="AC81" i="1"/>
  <c r="AC75" i="1"/>
  <c r="AC43" i="1"/>
  <c r="AC30" i="1"/>
  <c r="AC13" i="1"/>
  <c r="AC35" i="1"/>
  <c r="AC51" i="1"/>
  <c r="AC67" i="1"/>
  <c r="AC45" i="1"/>
  <c r="AC32" i="1"/>
  <c r="AC64" i="1"/>
  <c r="AC33" i="1"/>
  <c r="AC93" i="1"/>
  <c r="AC11" i="1"/>
  <c r="AC104" i="1"/>
  <c r="AC95" i="1"/>
  <c r="AC109" i="1"/>
  <c r="AC66" i="1"/>
  <c r="AC98" i="1"/>
  <c r="AC23" i="1"/>
  <c r="AC39" i="1"/>
  <c r="AC55" i="1"/>
  <c r="AC57" i="1"/>
  <c r="AC101" i="1"/>
  <c r="AC7" i="1"/>
  <c r="AC71" i="1"/>
  <c r="AC16" i="1"/>
  <c r="AC48" i="1"/>
  <c r="AC80" i="1"/>
  <c r="AC21" i="1"/>
  <c r="AC41" i="1"/>
  <c r="AC73" i="1"/>
  <c r="AC97" i="1"/>
  <c r="AC34" i="1"/>
  <c r="AC74" i="1"/>
  <c r="AC96" i="1"/>
  <c r="AC46" i="1"/>
  <c r="AC17" i="1"/>
  <c r="AC19" i="1"/>
  <c r="AC59" i="1"/>
  <c r="AC83" i="1"/>
  <c r="AC5" i="1"/>
  <c r="AC53" i="1"/>
  <c r="AC14" i="1"/>
  <c r="AC78" i="1"/>
  <c r="AB8" i="1"/>
  <c r="AC20" i="1"/>
  <c r="AC68" i="1"/>
  <c r="AC15" i="1"/>
  <c r="AC31" i="1"/>
  <c r="AC47" i="1"/>
  <c r="AC63" i="1"/>
  <c r="AC79" i="1"/>
  <c r="AC103" i="1"/>
  <c r="AC8" i="1"/>
  <c r="AC24" i="1"/>
  <c r="AC40" i="1"/>
  <c r="AC56" i="1"/>
  <c r="AC72" i="1"/>
  <c r="AC88" i="1"/>
  <c r="AC61" i="1"/>
  <c r="AC4" i="1"/>
  <c r="AC36" i="1"/>
  <c r="AC52" i="1"/>
  <c r="AC84" i="1"/>
  <c r="AC69" i="1"/>
  <c r="AC18" i="1"/>
  <c r="AC50" i="1"/>
  <c r="AC82" i="1"/>
  <c r="AC91" i="1"/>
  <c r="AC107" i="1"/>
  <c r="AC9" i="1"/>
  <c r="AC25" i="1"/>
  <c r="AC89" i="1"/>
  <c r="AC6" i="1"/>
  <c r="AC22" i="1"/>
  <c r="AC38" i="1"/>
  <c r="AC54" i="1"/>
  <c r="AC70" i="1"/>
  <c r="AC86" i="1"/>
  <c r="AC102" i="1"/>
  <c r="AC105" i="1"/>
  <c r="AC99" i="1"/>
  <c r="AC49" i="1"/>
  <c r="AC65" i="1"/>
  <c r="Z423" i="1"/>
  <c r="AC2" i="1" l="1"/>
</calcChain>
</file>

<file path=xl/sharedStrings.xml><?xml version="1.0" encoding="utf-8"?>
<sst xmlns="http://schemas.openxmlformats.org/spreadsheetml/2006/main" count="507" uniqueCount="35">
  <si>
    <t>Fecha</t>
  </si>
  <si>
    <t>Positivos</t>
  </si>
  <si>
    <t>Negativos</t>
  </si>
  <si>
    <t>Deaths</t>
  </si>
  <si>
    <t>Cases</t>
  </si>
  <si>
    <t>Total</t>
  </si>
  <si>
    <t>Mujer</t>
  </si>
  <si>
    <t>Hombre</t>
  </si>
  <si>
    <t>%</t>
  </si>
  <si>
    <t>112/113</t>
  </si>
  <si>
    <t>Comunicado</t>
  </si>
  <si>
    <t>?</t>
  </si>
  <si>
    <t>078/098</t>
  </si>
  <si>
    <t>032/033</t>
  </si>
  <si>
    <t>029/030</t>
  </si>
  <si>
    <t>026/027</t>
  </si>
  <si>
    <t>023/024/025</t>
  </si>
  <si>
    <t>Total +</t>
  </si>
  <si>
    <t>Daily Totals</t>
  </si>
  <si>
    <t>Control</t>
  </si>
  <si>
    <t>Sala</t>
  </si>
  <si>
    <t>7-Day</t>
  </si>
  <si>
    <t>Day#</t>
  </si>
  <si>
    <t>Wk Avg</t>
  </si>
  <si>
    <t>Week</t>
  </si>
  <si>
    <t>Totales</t>
  </si>
  <si>
    <t>L</t>
  </si>
  <si>
    <t>M</t>
  </si>
  <si>
    <t>J</t>
  </si>
  <si>
    <t>D</t>
  </si>
  <si>
    <t>V</t>
  </si>
  <si>
    <t>S</t>
  </si>
  <si>
    <t>UCI</t>
  </si>
  <si>
    <t>Positividad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</si>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</sst>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/yy;@"/>
    <numFmt numFmtId="165" formatCode="000"/>
    <numFmt numFmtId="166" formatCode="0.0%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99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rgb="FF33CCCC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66"/>
      <name val="Wingdings"/>
      <charset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CCCC"/>
      <name val="Calibri"/>
      <family val="2"/>
      <scheme val="minor"/>
    </font>
    <font>
      <sz val="11"/>
      <color rgb="FFFFFFCC"/>
      <name val="Calibri"/>
      <family val="2"/>
      <scheme val="minor"/>
    </font>
    <font>
      <sz val="11"/>
      <color rgb="FF003399"/>
      <name val="Calibri"/>
      <family val="2"/>
      <scheme val="minor"/>
    </font>
    <font>
      <b/>
      <sz val="11"/>
      <color rgb="FFCCEC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EC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/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indexed="64"/>
      </left>
      <right style="thin">
        <color indexed="64"/>
      </right>
      <top style="thin">
        <color rgb="FFFFFF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CC"/>
      </bottom>
      <diagonal/>
    </border>
    <border>
      <left style="thin">
        <color rgb="FFFFFFCC"/>
      </left>
      <right style="thin">
        <color rgb="FFFFFFCC"/>
      </right>
      <top/>
      <bottom style="thin">
        <color rgb="FFFFFFCC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FFFFCC"/>
      </right>
      <top style="thin">
        <color rgb="FFFFFFCC"/>
      </top>
      <bottom style="thick">
        <color rgb="FFFFFFCC"/>
      </bottom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ck">
        <color rgb="FFFFFFCC"/>
      </bottom>
      <diagonal/>
    </border>
    <border>
      <left style="thin">
        <color rgb="FFFFFFCC"/>
      </left>
      <right style="thin">
        <color indexed="64"/>
      </right>
      <top style="thin">
        <color rgb="FFFFFFCC"/>
      </top>
      <bottom style="thick">
        <color rgb="FFFFFFCC"/>
      </bottom>
      <diagonal/>
    </border>
  </borders>
  <cellStyleXfs count="1">
    <xf numFmtId="0" fontId="0" fillId="0" borderId="0"/>
  </cellStyleXfs>
  <cellXfs count="120">
    <xf numFmtId="0" fontId="0" fillId="0" borderId="0" xfId="0"/>
    <xf numFmtId="3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/>
    <xf numFmtId="1" fontId="4" fillId="2" borderId="1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/>
    <xf numFmtId="2" fontId="5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10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/>
    <xf numFmtId="0" fontId="0" fillId="5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" fontId="13" fillId="6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3" fontId="11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1" fontId="14" fillId="2" borderId="0" xfId="0" applyNumberFormat="1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165" fontId="0" fillId="0" borderId="0" xfId="0" applyNumberFormat="1"/>
    <xf numFmtId="165" fontId="0" fillId="0" borderId="2" xfId="0" applyNumberFormat="1" applyBorder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" fontId="7" fillId="2" borderId="6" xfId="0" applyNumberFormat="1" applyFont="1" applyFill="1" applyBorder="1" applyAlignment="1">
      <alignment horizontal="center"/>
    </xf>
    <xf numFmtId="1" fontId="16" fillId="2" borderId="6" xfId="0" applyNumberFormat="1" applyFont="1" applyFill="1" applyBorder="1" applyAlignment="1">
      <alignment horizontal="center"/>
    </xf>
    <xf numFmtId="165" fontId="12" fillId="0" borderId="2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3" fontId="18" fillId="5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9" fontId="0" fillId="0" borderId="0" xfId="0" applyNumberFormat="1"/>
    <xf numFmtId="1" fontId="4" fillId="2" borderId="7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19" fillId="2" borderId="0" xfId="0" applyNumberFormat="1" applyFont="1" applyFill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0" fontId="11" fillId="8" borderId="0" xfId="0" applyFont="1" applyFill="1"/>
    <xf numFmtId="3" fontId="1" fillId="2" borderId="0" xfId="0" applyNumberFormat="1" applyFont="1" applyFill="1" applyAlignment="1">
      <alignment horizontal="center"/>
    </xf>
    <xf numFmtId="0" fontId="12" fillId="5" borderId="1" xfId="0" applyFont="1" applyFill="1" applyBorder="1" applyAlignment="1">
      <alignment horizontal="center"/>
    </xf>
    <xf numFmtId="3" fontId="12" fillId="5" borderId="1" xfId="0" applyNumberFormat="1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5" fillId="2" borderId="1" xfId="0" applyNumberFormat="1" applyFont="1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" fillId="2" borderId="0" xfId="0" applyNumberFormat="1" applyFont="1" applyFill="1" applyAlignment="1">
      <alignment horizontal="center"/>
    </xf>
    <xf numFmtId="4" fontId="17" fillId="2" borderId="6" xfId="0" applyNumberFormat="1" applyFont="1" applyFill="1" applyBorder="1" applyAlignment="1">
      <alignment horizontal="center"/>
    </xf>
    <xf numFmtId="4" fontId="4" fillId="2" borderId="9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3" fontId="17" fillId="2" borderId="6" xfId="0" applyNumberFormat="1" applyFont="1" applyFill="1" applyBorder="1" applyAlignment="1">
      <alignment horizontal="center"/>
    </xf>
    <xf numFmtId="3" fontId="4" fillId="2" borderId="8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3" fontId="7" fillId="10" borderId="1" xfId="0" applyNumberFormat="1" applyFont="1" applyFill="1" applyBorder="1" applyAlignment="1">
      <alignment horizontal="center"/>
    </xf>
    <xf numFmtId="3" fontId="20" fillId="9" borderId="1" xfId="0" applyNumberFormat="1" applyFont="1" applyFill="1" applyBorder="1" applyAlignment="1">
      <alignment horizontal="center"/>
    </xf>
    <xf numFmtId="3" fontId="20" fillId="9" borderId="3" xfId="0" applyNumberFormat="1" applyFont="1" applyFill="1" applyBorder="1" applyAlignment="1">
      <alignment horizontal="center"/>
    </xf>
    <xf numFmtId="3" fontId="21" fillId="9" borderId="1" xfId="0" applyNumberFormat="1" applyFont="1" applyFill="1" applyBorder="1" applyAlignment="1">
      <alignment horizontal="center"/>
    </xf>
    <xf numFmtId="3" fontId="14" fillId="2" borderId="0" xfId="0" applyNumberFormat="1" applyFont="1" applyFill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66" fontId="20" fillId="9" borderId="1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" fontId="3" fillId="3" borderId="4" xfId="0" applyNumberFormat="1" applyFont="1" applyFill="1" applyBorder="1" applyAlignment="1">
      <alignment horizontal="center"/>
    </xf>
    <xf numFmtId="4" fontId="3" fillId="3" borderId="5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4" fontId="3" fillId="3" borderId="12" xfId="0" applyNumberFormat="1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3" fontId="7" fillId="3" borderId="4" xfId="0" applyNumberFormat="1" applyFont="1" applyFill="1" applyBorder="1" applyAlignment="1">
      <alignment horizontal="center"/>
    </xf>
    <xf numFmtId="3" fontId="7" fillId="3" borderId="12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3" fontId="3" fillId="3" borderId="13" xfId="0" applyNumberFormat="1" applyFont="1" applyFill="1" applyBorder="1" applyAlignment="1">
      <alignment horizontal="center"/>
    </xf>
    <xf numFmtId="10" fontId="12" fillId="3" borderId="1" xfId="0" applyNumberFormat="1" applyFont="1" applyFill="1" applyBorder="1" applyAlignment="1">
      <alignment horizontal="center"/>
    </xf>
    <xf numFmtId="4" fontId="17" fillId="2" borderId="10" xfId="0" applyNumberFormat="1" applyFont="1" applyFill="1" applyBorder="1" applyAlignment="1">
      <alignment horizontal="center"/>
    </xf>
    <xf numFmtId="3" fontId="17" fillId="2" borderId="10" xfId="0" applyNumberFormat="1" applyFont="1" applyFill="1" applyBorder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/>
    </xf>
    <xf numFmtId="4" fontId="17" fillId="2" borderId="15" xfId="0" applyNumberFormat="1" applyFont="1" applyFill="1" applyBorder="1" applyAlignment="1">
      <alignment horizontal="center"/>
    </xf>
    <xf numFmtId="3" fontId="17" fillId="2" borderId="15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1" fontId="16" fillId="2" borderId="16" xfId="0" applyNumberFormat="1" applyFont="1" applyFill="1" applyBorder="1" applyAlignment="1">
      <alignment horizontal="center"/>
    </xf>
    <xf numFmtId="10" fontId="7" fillId="2" borderId="6" xfId="0" applyNumberFormat="1" applyFont="1" applyFill="1" applyBorder="1" applyAlignment="1">
      <alignment horizontal="center"/>
    </xf>
    <xf numFmtId="3" fontId="3" fillId="11" borderId="1" xfId="0" applyNumberFormat="1" applyFont="1" applyFill="1" applyBorder="1" applyAlignment="1">
      <alignment horizontal="center"/>
    </xf>
    <xf numFmtId="3" fontId="22" fillId="2" borderId="0" xfId="0" applyNumberFormat="1" applyFont="1" applyFill="1" applyAlignment="1">
      <alignment horizontal="center"/>
    </xf>
    <xf numFmtId="3" fontId="12" fillId="3" borderId="1" xfId="0" applyNumberFormat="1" applyFont="1" applyFill="1" applyBorder="1" applyAlignment="1">
      <alignment horizontal="center"/>
    </xf>
    <xf numFmtId="3" fontId="12" fillId="3" borderId="4" xfId="0" applyNumberFormat="1" applyFont="1" applyFill="1" applyBorder="1" applyAlignment="1">
      <alignment horizontal="center"/>
    </xf>
    <xf numFmtId="3" fontId="12" fillId="3" borderId="12" xfId="0" applyNumberFormat="1" applyFont="1" applyFill="1" applyBorder="1" applyAlignment="1">
      <alignment horizontal="center"/>
    </xf>
    <xf numFmtId="10" fontId="14" fillId="2" borderId="0" xfId="0" applyNumberFormat="1" applyFont="1" applyFill="1" applyAlignment="1">
      <alignment horizontal="center"/>
    </xf>
    <xf numFmtId="10" fontId="20" fillId="9" borderId="2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10" fontId="5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  <color rgb="FF7AE1F2"/>
      <color rgb="FF006699"/>
      <color rgb="FFFFCCFF"/>
      <color rgb="FFCCECFF"/>
      <color rgb="FFFFCCCC"/>
      <color rgb="FFFF0066"/>
      <color rgb="FFFF3300"/>
      <color rgb="FFFF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75000"/>
                  </a:schemeClr>
                </a:solidFill>
              </a:rPr>
              <a:t>Media</a:t>
            </a:r>
            <a:r>
              <a:rPr lang="en-US" sz="1800" baseline="0">
                <a:solidFill>
                  <a:schemeClr val="accent1">
                    <a:lumMod val="75000"/>
                  </a:schemeClr>
                </a:solidFill>
              </a:rPr>
              <a:t> Móvil de 7 Días</a:t>
            </a:r>
            <a:r>
              <a:rPr lang="en-US" sz="1800">
                <a:solidFill>
                  <a:schemeClr val="accent1">
                    <a:lumMod val="75000"/>
                  </a:schemeClr>
                </a:solidFill>
              </a:rPr>
              <a:t> de Casos Nuevos</a:t>
            </a:r>
          </a:p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Total de casos 2/Mayo/21:  </a:t>
            </a:r>
            <a:r>
              <a:rPr lang="en-US" sz="1400" b="1">
                <a:solidFill>
                  <a:srgbClr val="003399"/>
                </a:solidFill>
              </a:rPr>
              <a:t>365,104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     –     Día № 420:  </a:t>
            </a:r>
            <a:r>
              <a:rPr lang="en-US" sz="1400" b="1" i="0" u="none" strike="noStrike" baseline="0">
                <a:solidFill>
                  <a:schemeClr val="accent1">
                    <a:lumMod val="50000"/>
                  </a:schemeClr>
                </a:solidFill>
                <a:effectLst/>
              </a:rPr>
              <a:t>260  </a:t>
            </a:r>
          </a:p>
        </c:rich>
      </c:tx>
      <c:layout>
        <c:manualLayout>
          <c:xMode val="edge"/>
          <c:yMode val="edge"/>
          <c:x val="0.195378019922706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1.4723608613883894E-2"/>
          <c:y val="0.13383202099737532"/>
          <c:w val="0.93515562031124067"/>
          <c:h val="0.73214123875541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>
                  <a:lumMod val="60000"/>
                  <a:lumOff val="40000"/>
                  <a:alpha val="50000"/>
                </a:schemeClr>
              </a:solidFill>
            </a:ln>
            <a:effectLst/>
          </c:spPr>
          <c:invertIfNegative val="0"/>
          <c:trendline>
            <c:spPr>
              <a:ln w="25400" cap="rnd">
                <a:solidFill>
                  <a:srgbClr val="FF0000"/>
                </a:solidFill>
                <a:prstDash val="sysDot"/>
                <a:headEnd type="none"/>
                <a:tailEnd type="triangle" w="med" len="lg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Data!$B$2:$B$421</c:f>
              <c:numCache>
                <c:formatCode>[$-409]d/mmm/yy;@</c:formatCode>
                <c:ptCount val="420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  <c:pt idx="257">
                  <c:v>44156</c:v>
                </c:pt>
                <c:pt idx="258">
                  <c:v>44157</c:v>
                </c:pt>
                <c:pt idx="259">
                  <c:v>44158</c:v>
                </c:pt>
                <c:pt idx="260">
                  <c:v>44159</c:v>
                </c:pt>
                <c:pt idx="261">
                  <c:v>44160</c:v>
                </c:pt>
                <c:pt idx="262">
                  <c:v>44161</c:v>
                </c:pt>
                <c:pt idx="263">
                  <c:v>44162</c:v>
                </c:pt>
                <c:pt idx="264">
                  <c:v>44163</c:v>
                </c:pt>
                <c:pt idx="265">
                  <c:v>44164</c:v>
                </c:pt>
                <c:pt idx="266">
                  <c:v>44165</c:v>
                </c:pt>
                <c:pt idx="267">
                  <c:v>44166</c:v>
                </c:pt>
                <c:pt idx="268">
                  <c:v>44167</c:v>
                </c:pt>
                <c:pt idx="269">
                  <c:v>44168</c:v>
                </c:pt>
                <c:pt idx="270">
                  <c:v>44169</c:v>
                </c:pt>
                <c:pt idx="271">
                  <c:v>44170</c:v>
                </c:pt>
                <c:pt idx="272">
                  <c:v>44171</c:v>
                </c:pt>
                <c:pt idx="273">
                  <c:v>44172</c:v>
                </c:pt>
                <c:pt idx="274">
                  <c:v>44173</c:v>
                </c:pt>
                <c:pt idx="275">
                  <c:v>44174</c:v>
                </c:pt>
                <c:pt idx="276">
                  <c:v>44175</c:v>
                </c:pt>
                <c:pt idx="277">
                  <c:v>44176</c:v>
                </c:pt>
                <c:pt idx="278">
                  <c:v>44177</c:v>
                </c:pt>
                <c:pt idx="279">
                  <c:v>44178</c:v>
                </c:pt>
                <c:pt idx="280">
                  <c:v>44179</c:v>
                </c:pt>
                <c:pt idx="281">
                  <c:v>44180</c:v>
                </c:pt>
                <c:pt idx="282">
                  <c:v>44181</c:v>
                </c:pt>
                <c:pt idx="283">
                  <c:v>44182</c:v>
                </c:pt>
                <c:pt idx="284">
                  <c:v>44183</c:v>
                </c:pt>
                <c:pt idx="285">
                  <c:v>44184</c:v>
                </c:pt>
                <c:pt idx="286">
                  <c:v>44185</c:v>
                </c:pt>
                <c:pt idx="287">
                  <c:v>44186</c:v>
                </c:pt>
                <c:pt idx="288">
                  <c:v>44187</c:v>
                </c:pt>
                <c:pt idx="289">
                  <c:v>44188</c:v>
                </c:pt>
                <c:pt idx="290">
                  <c:v>44189</c:v>
                </c:pt>
                <c:pt idx="291">
                  <c:v>44190</c:v>
                </c:pt>
                <c:pt idx="292">
                  <c:v>44191</c:v>
                </c:pt>
                <c:pt idx="293">
                  <c:v>44192</c:v>
                </c:pt>
                <c:pt idx="294">
                  <c:v>44193</c:v>
                </c:pt>
                <c:pt idx="295">
                  <c:v>44194</c:v>
                </c:pt>
                <c:pt idx="296">
                  <c:v>44195</c:v>
                </c:pt>
                <c:pt idx="297">
                  <c:v>44196</c:v>
                </c:pt>
                <c:pt idx="298">
                  <c:v>44197</c:v>
                </c:pt>
                <c:pt idx="299">
                  <c:v>44198</c:v>
                </c:pt>
                <c:pt idx="300">
                  <c:v>44199</c:v>
                </c:pt>
                <c:pt idx="301">
                  <c:v>44200</c:v>
                </c:pt>
                <c:pt idx="302">
                  <c:v>44201</c:v>
                </c:pt>
                <c:pt idx="303">
                  <c:v>44202</c:v>
                </c:pt>
                <c:pt idx="304">
                  <c:v>44203</c:v>
                </c:pt>
                <c:pt idx="305">
                  <c:v>44204</c:v>
                </c:pt>
                <c:pt idx="306">
                  <c:v>44205</c:v>
                </c:pt>
                <c:pt idx="307">
                  <c:v>44206</c:v>
                </c:pt>
                <c:pt idx="308">
                  <c:v>44207</c:v>
                </c:pt>
                <c:pt idx="309">
                  <c:v>44208</c:v>
                </c:pt>
                <c:pt idx="310">
                  <c:v>44209</c:v>
                </c:pt>
                <c:pt idx="311">
                  <c:v>44210</c:v>
                </c:pt>
                <c:pt idx="312">
                  <c:v>44211</c:v>
                </c:pt>
                <c:pt idx="313">
                  <c:v>44212</c:v>
                </c:pt>
                <c:pt idx="314">
                  <c:v>44213</c:v>
                </c:pt>
                <c:pt idx="315">
                  <c:v>44214</c:v>
                </c:pt>
                <c:pt idx="316">
                  <c:v>44215</c:v>
                </c:pt>
                <c:pt idx="317">
                  <c:v>44216</c:v>
                </c:pt>
                <c:pt idx="318">
                  <c:v>44217</c:v>
                </c:pt>
                <c:pt idx="319">
                  <c:v>44218</c:v>
                </c:pt>
                <c:pt idx="320">
                  <c:v>44219</c:v>
                </c:pt>
                <c:pt idx="321">
                  <c:v>44220</c:v>
                </c:pt>
                <c:pt idx="322">
                  <c:v>44221</c:v>
                </c:pt>
                <c:pt idx="323">
                  <c:v>44222</c:v>
                </c:pt>
                <c:pt idx="324">
                  <c:v>44223</c:v>
                </c:pt>
                <c:pt idx="325">
                  <c:v>44224</c:v>
                </c:pt>
                <c:pt idx="326">
                  <c:v>44225</c:v>
                </c:pt>
                <c:pt idx="327">
                  <c:v>44226</c:v>
                </c:pt>
                <c:pt idx="328">
                  <c:v>44227</c:v>
                </c:pt>
                <c:pt idx="329">
                  <c:v>44228</c:v>
                </c:pt>
                <c:pt idx="330">
                  <c:v>44229</c:v>
                </c:pt>
                <c:pt idx="331">
                  <c:v>44230</c:v>
                </c:pt>
                <c:pt idx="332">
                  <c:v>44231</c:v>
                </c:pt>
                <c:pt idx="333">
                  <c:v>44232</c:v>
                </c:pt>
                <c:pt idx="334">
                  <c:v>44233</c:v>
                </c:pt>
                <c:pt idx="335">
                  <c:v>44234</c:v>
                </c:pt>
                <c:pt idx="336">
                  <c:v>44235</c:v>
                </c:pt>
                <c:pt idx="337">
                  <c:v>44236</c:v>
                </c:pt>
                <c:pt idx="338">
                  <c:v>44237</c:v>
                </c:pt>
                <c:pt idx="339">
                  <c:v>44238</c:v>
                </c:pt>
                <c:pt idx="340">
                  <c:v>44239</c:v>
                </c:pt>
                <c:pt idx="341">
                  <c:v>44240</c:v>
                </c:pt>
                <c:pt idx="342">
                  <c:v>44241</c:v>
                </c:pt>
                <c:pt idx="343">
                  <c:v>44242</c:v>
                </c:pt>
                <c:pt idx="344">
                  <c:v>44243</c:v>
                </c:pt>
                <c:pt idx="345">
                  <c:v>44244</c:v>
                </c:pt>
                <c:pt idx="346">
                  <c:v>44245</c:v>
                </c:pt>
                <c:pt idx="347">
                  <c:v>44246</c:v>
                </c:pt>
                <c:pt idx="348">
                  <c:v>44247</c:v>
                </c:pt>
                <c:pt idx="349">
                  <c:v>44248</c:v>
                </c:pt>
                <c:pt idx="350">
                  <c:v>44249</c:v>
                </c:pt>
                <c:pt idx="351">
                  <c:v>44250</c:v>
                </c:pt>
                <c:pt idx="352">
                  <c:v>44251</c:v>
                </c:pt>
                <c:pt idx="353">
                  <c:v>44252</c:v>
                </c:pt>
                <c:pt idx="354">
                  <c:v>44253</c:v>
                </c:pt>
                <c:pt idx="355">
                  <c:v>44254</c:v>
                </c:pt>
                <c:pt idx="356">
                  <c:v>44255</c:v>
                </c:pt>
                <c:pt idx="357">
                  <c:v>44256</c:v>
                </c:pt>
                <c:pt idx="358">
                  <c:v>44257</c:v>
                </c:pt>
                <c:pt idx="359">
                  <c:v>44258</c:v>
                </c:pt>
                <c:pt idx="360">
                  <c:v>44259</c:v>
                </c:pt>
                <c:pt idx="361">
                  <c:v>44260</c:v>
                </c:pt>
                <c:pt idx="362">
                  <c:v>44261</c:v>
                </c:pt>
                <c:pt idx="363">
                  <c:v>44262</c:v>
                </c:pt>
                <c:pt idx="364">
                  <c:v>44263</c:v>
                </c:pt>
                <c:pt idx="365">
                  <c:v>44264</c:v>
                </c:pt>
                <c:pt idx="366">
                  <c:v>44265</c:v>
                </c:pt>
                <c:pt idx="367">
                  <c:v>44266</c:v>
                </c:pt>
                <c:pt idx="368">
                  <c:v>44267</c:v>
                </c:pt>
                <c:pt idx="369">
                  <c:v>44268</c:v>
                </c:pt>
                <c:pt idx="370">
                  <c:v>44269</c:v>
                </c:pt>
                <c:pt idx="371">
                  <c:v>44270</c:v>
                </c:pt>
                <c:pt idx="372">
                  <c:v>44271</c:v>
                </c:pt>
                <c:pt idx="373">
                  <c:v>44272</c:v>
                </c:pt>
                <c:pt idx="374">
                  <c:v>44273</c:v>
                </c:pt>
                <c:pt idx="375">
                  <c:v>44274</c:v>
                </c:pt>
                <c:pt idx="376">
                  <c:v>44275</c:v>
                </c:pt>
                <c:pt idx="377">
                  <c:v>44276</c:v>
                </c:pt>
                <c:pt idx="378">
                  <c:v>44277</c:v>
                </c:pt>
                <c:pt idx="379">
                  <c:v>44278</c:v>
                </c:pt>
                <c:pt idx="380">
                  <c:v>44279</c:v>
                </c:pt>
                <c:pt idx="381">
                  <c:v>44280</c:v>
                </c:pt>
                <c:pt idx="382">
                  <c:v>44281</c:v>
                </c:pt>
                <c:pt idx="383">
                  <c:v>44282</c:v>
                </c:pt>
                <c:pt idx="384">
                  <c:v>44283</c:v>
                </c:pt>
                <c:pt idx="385">
                  <c:v>44284</c:v>
                </c:pt>
                <c:pt idx="386">
                  <c:v>44285</c:v>
                </c:pt>
                <c:pt idx="387">
                  <c:v>44286</c:v>
                </c:pt>
                <c:pt idx="388">
                  <c:v>44287</c:v>
                </c:pt>
                <c:pt idx="389">
                  <c:v>44288</c:v>
                </c:pt>
                <c:pt idx="390">
                  <c:v>44289</c:v>
                </c:pt>
                <c:pt idx="391">
                  <c:v>44290</c:v>
                </c:pt>
                <c:pt idx="392">
                  <c:v>44291</c:v>
                </c:pt>
                <c:pt idx="393">
                  <c:v>44292</c:v>
                </c:pt>
                <c:pt idx="394">
                  <c:v>44293</c:v>
                </c:pt>
                <c:pt idx="395">
                  <c:v>44294</c:v>
                </c:pt>
                <c:pt idx="396">
                  <c:v>44295</c:v>
                </c:pt>
                <c:pt idx="397">
                  <c:v>44296</c:v>
                </c:pt>
                <c:pt idx="398">
                  <c:v>44297</c:v>
                </c:pt>
                <c:pt idx="399">
                  <c:v>44298</c:v>
                </c:pt>
                <c:pt idx="400">
                  <c:v>44299</c:v>
                </c:pt>
                <c:pt idx="401">
                  <c:v>44300</c:v>
                </c:pt>
                <c:pt idx="402">
                  <c:v>44301</c:v>
                </c:pt>
                <c:pt idx="403">
                  <c:v>44302</c:v>
                </c:pt>
                <c:pt idx="404">
                  <c:v>44303</c:v>
                </c:pt>
                <c:pt idx="405">
                  <c:v>44304</c:v>
                </c:pt>
                <c:pt idx="406">
                  <c:v>44305</c:v>
                </c:pt>
                <c:pt idx="407">
                  <c:v>44306</c:v>
                </c:pt>
                <c:pt idx="408">
                  <c:v>44307</c:v>
                </c:pt>
                <c:pt idx="409">
                  <c:v>44308</c:v>
                </c:pt>
                <c:pt idx="410">
                  <c:v>44309</c:v>
                </c:pt>
                <c:pt idx="411">
                  <c:v>44310</c:v>
                </c:pt>
                <c:pt idx="412">
                  <c:v>44311</c:v>
                </c:pt>
                <c:pt idx="413">
                  <c:v>44312</c:v>
                </c:pt>
                <c:pt idx="414">
                  <c:v>44313</c:v>
                </c:pt>
                <c:pt idx="415">
                  <c:v>44314</c:v>
                </c:pt>
                <c:pt idx="416">
                  <c:v>44315</c:v>
                </c:pt>
                <c:pt idx="417">
                  <c:v>44316</c:v>
                </c:pt>
                <c:pt idx="418">
                  <c:v>44317</c:v>
                </c:pt>
                <c:pt idx="419">
                  <c:v>44318</c:v>
                </c:pt>
              </c:numCache>
            </c:numRef>
          </c:cat>
          <c:val>
            <c:numRef>
              <c:f>Data!$D$2:$D$421</c:f>
              <c:numCache>
                <c:formatCode>#,##0</c:formatCode>
                <c:ptCount val="420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23</c:v>
                </c:pt>
                <c:pt idx="10">
                  <c:v>28</c:v>
                </c:pt>
                <c:pt idx="11">
                  <c:v>63</c:v>
                </c:pt>
                <c:pt idx="12">
                  <c:v>45</c:v>
                </c:pt>
                <c:pt idx="13">
                  <c:v>68</c:v>
                </c:pt>
                <c:pt idx="14">
                  <c:v>32</c:v>
                </c:pt>
                <c:pt idx="15">
                  <c:v>98</c:v>
                </c:pt>
                <c:pt idx="16">
                  <c:v>115</c:v>
                </c:pt>
                <c:pt idx="17">
                  <c:v>116</c:v>
                </c:pt>
                <c:pt idx="18">
                  <c:v>112</c:v>
                </c:pt>
                <c:pt idx="19">
                  <c:v>115</c:v>
                </c:pt>
                <c:pt idx="20">
                  <c:v>88</c:v>
                </c:pt>
                <c:pt idx="21">
                  <c:v>86</c:v>
                </c:pt>
                <c:pt idx="22">
                  <c:v>106</c:v>
                </c:pt>
                <c:pt idx="23">
                  <c:v>136</c:v>
                </c:pt>
                <c:pt idx="24">
                  <c:v>158</c:v>
                </c:pt>
                <c:pt idx="25">
                  <c:v>198</c:v>
                </c:pt>
                <c:pt idx="26">
                  <c:v>128</c:v>
                </c:pt>
                <c:pt idx="27">
                  <c:v>187</c:v>
                </c:pt>
                <c:pt idx="28">
                  <c:v>112</c:v>
                </c:pt>
                <c:pt idx="29">
                  <c:v>149</c:v>
                </c:pt>
                <c:pt idx="30">
                  <c:v>279</c:v>
                </c:pt>
                <c:pt idx="31">
                  <c:v>224</c:v>
                </c:pt>
                <c:pt idx="32">
                  <c:v>222</c:v>
                </c:pt>
                <c:pt idx="33">
                  <c:v>260</c:v>
                </c:pt>
                <c:pt idx="34">
                  <c:v>166</c:v>
                </c:pt>
                <c:pt idx="35">
                  <c:v>72</c:v>
                </c:pt>
                <c:pt idx="36">
                  <c:v>102</c:v>
                </c:pt>
                <c:pt idx="37">
                  <c:v>177</c:v>
                </c:pt>
                <c:pt idx="38">
                  <c:v>265</c:v>
                </c:pt>
                <c:pt idx="39">
                  <c:v>194</c:v>
                </c:pt>
                <c:pt idx="40">
                  <c:v>63</c:v>
                </c:pt>
                <c:pt idx="41">
                  <c:v>194</c:v>
                </c:pt>
                <c:pt idx="42">
                  <c:v>191</c:v>
                </c:pt>
                <c:pt idx="43">
                  <c:v>163</c:v>
                </c:pt>
                <c:pt idx="44">
                  <c:v>171</c:v>
                </c:pt>
                <c:pt idx="45">
                  <c:v>174</c:v>
                </c:pt>
                <c:pt idx="46">
                  <c:v>172</c:v>
                </c:pt>
                <c:pt idx="47">
                  <c:v>200</c:v>
                </c:pt>
                <c:pt idx="48">
                  <c:v>241</c:v>
                </c:pt>
                <c:pt idx="49">
                  <c:v>242</c:v>
                </c:pt>
                <c:pt idx="50">
                  <c:v>179</c:v>
                </c:pt>
                <c:pt idx="51">
                  <c:v>178</c:v>
                </c:pt>
                <c:pt idx="52">
                  <c:v>154</c:v>
                </c:pt>
                <c:pt idx="53">
                  <c:v>188</c:v>
                </c:pt>
                <c:pt idx="54">
                  <c:v>370</c:v>
                </c:pt>
                <c:pt idx="55">
                  <c:v>107</c:v>
                </c:pt>
                <c:pt idx="56">
                  <c:v>190</c:v>
                </c:pt>
                <c:pt idx="57">
                  <c:v>136</c:v>
                </c:pt>
                <c:pt idx="58">
                  <c:v>208</c:v>
                </c:pt>
                <c:pt idx="59">
                  <c:v>137</c:v>
                </c:pt>
                <c:pt idx="60">
                  <c:v>202</c:v>
                </c:pt>
                <c:pt idx="61">
                  <c:v>212</c:v>
                </c:pt>
                <c:pt idx="62">
                  <c:v>166</c:v>
                </c:pt>
                <c:pt idx="63">
                  <c:v>168</c:v>
                </c:pt>
                <c:pt idx="64">
                  <c:v>167</c:v>
                </c:pt>
                <c:pt idx="65">
                  <c:v>161</c:v>
                </c:pt>
                <c:pt idx="66">
                  <c:v>174</c:v>
                </c:pt>
                <c:pt idx="67">
                  <c:v>150</c:v>
                </c:pt>
                <c:pt idx="68">
                  <c:v>181</c:v>
                </c:pt>
                <c:pt idx="69">
                  <c:v>157</c:v>
                </c:pt>
                <c:pt idx="70">
                  <c:v>120</c:v>
                </c:pt>
                <c:pt idx="71">
                  <c:v>141</c:v>
                </c:pt>
                <c:pt idx="72">
                  <c:v>110</c:v>
                </c:pt>
                <c:pt idx="73">
                  <c:v>139</c:v>
                </c:pt>
                <c:pt idx="74">
                  <c:v>151</c:v>
                </c:pt>
                <c:pt idx="75">
                  <c:v>310</c:v>
                </c:pt>
                <c:pt idx="76">
                  <c:v>349</c:v>
                </c:pt>
                <c:pt idx="77">
                  <c:v>257</c:v>
                </c:pt>
                <c:pt idx="78">
                  <c:v>264</c:v>
                </c:pt>
                <c:pt idx="79">
                  <c:v>281</c:v>
                </c:pt>
                <c:pt idx="80">
                  <c:v>403</c:v>
                </c:pt>
                <c:pt idx="81">
                  <c:v>400</c:v>
                </c:pt>
                <c:pt idx="82">
                  <c:v>487</c:v>
                </c:pt>
                <c:pt idx="83">
                  <c:v>445</c:v>
                </c:pt>
                <c:pt idx="84">
                  <c:v>374</c:v>
                </c:pt>
                <c:pt idx="85">
                  <c:v>258</c:v>
                </c:pt>
                <c:pt idx="86">
                  <c:v>514</c:v>
                </c:pt>
                <c:pt idx="87">
                  <c:v>435</c:v>
                </c:pt>
                <c:pt idx="88">
                  <c:v>419</c:v>
                </c:pt>
                <c:pt idx="89">
                  <c:v>541</c:v>
                </c:pt>
                <c:pt idx="90">
                  <c:v>421</c:v>
                </c:pt>
                <c:pt idx="91">
                  <c:v>429</c:v>
                </c:pt>
                <c:pt idx="92">
                  <c:v>379</c:v>
                </c:pt>
                <c:pt idx="93">
                  <c:v>656</c:v>
                </c:pt>
                <c:pt idx="94">
                  <c:v>697</c:v>
                </c:pt>
                <c:pt idx="95">
                  <c:v>625</c:v>
                </c:pt>
                <c:pt idx="96">
                  <c:v>848</c:v>
                </c:pt>
                <c:pt idx="97">
                  <c:v>627</c:v>
                </c:pt>
                <c:pt idx="98">
                  <c:v>736</c:v>
                </c:pt>
                <c:pt idx="99">
                  <c:v>540</c:v>
                </c:pt>
                <c:pt idx="100">
                  <c:v>635</c:v>
                </c:pt>
                <c:pt idx="101">
                  <c:v>754</c:v>
                </c:pt>
                <c:pt idx="102">
                  <c:v>923</c:v>
                </c:pt>
                <c:pt idx="103">
                  <c:v>948</c:v>
                </c:pt>
                <c:pt idx="104">
                  <c:v>808</c:v>
                </c:pt>
                <c:pt idx="105">
                  <c:v>722</c:v>
                </c:pt>
                <c:pt idx="106">
                  <c:v>562</c:v>
                </c:pt>
                <c:pt idx="107">
                  <c:v>716</c:v>
                </c:pt>
                <c:pt idx="108">
                  <c:v>1007</c:v>
                </c:pt>
                <c:pt idx="109">
                  <c:v>868</c:v>
                </c:pt>
                <c:pt idx="110">
                  <c:v>753</c:v>
                </c:pt>
                <c:pt idx="111">
                  <c:v>1028</c:v>
                </c:pt>
                <c:pt idx="112">
                  <c:v>1099</c:v>
                </c:pt>
                <c:pt idx="113">
                  <c:v>765</c:v>
                </c:pt>
                <c:pt idx="114">
                  <c:v>913</c:v>
                </c:pt>
                <c:pt idx="115">
                  <c:v>774</c:v>
                </c:pt>
                <c:pt idx="116">
                  <c:v>758</c:v>
                </c:pt>
                <c:pt idx="117">
                  <c:v>988</c:v>
                </c:pt>
                <c:pt idx="118">
                  <c:v>1166</c:v>
                </c:pt>
                <c:pt idx="119">
                  <c:v>1185</c:v>
                </c:pt>
                <c:pt idx="120">
                  <c:v>957</c:v>
                </c:pt>
                <c:pt idx="121">
                  <c:v>960</c:v>
                </c:pt>
                <c:pt idx="122">
                  <c:v>965</c:v>
                </c:pt>
                <c:pt idx="123">
                  <c:v>1041</c:v>
                </c:pt>
                <c:pt idx="124">
                  <c:v>1075</c:v>
                </c:pt>
                <c:pt idx="125">
                  <c:v>1301</c:v>
                </c:pt>
                <c:pt idx="126">
                  <c:v>1540</c:v>
                </c:pt>
                <c:pt idx="127">
                  <c:v>923</c:v>
                </c:pt>
                <c:pt idx="128">
                  <c:v>1147</c:v>
                </c:pt>
                <c:pt idx="129">
                  <c:v>1130</c:v>
                </c:pt>
                <c:pt idx="130">
                  <c:v>1035</c:v>
                </c:pt>
                <c:pt idx="131">
                  <c:v>853</c:v>
                </c:pt>
                <c:pt idx="132">
                  <c:v>1207</c:v>
                </c:pt>
                <c:pt idx="133">
                  <c:v>958</c:v>
                </c:pt>
                <c:pt idx="134">
                  <c:v>727</c:v>
                </c:pt>
                <c:pt idx="135">
                  <c:v>753</c:v>
                </c:pt>
                <c:pt idx="136">
                  <c:v>911</c:v>
                </c:pt>
                <c:pt idx="137">
                  <c:v>1176</c:v>
                </c:pt>
                <c:pt idx="138">
                  <c:v>871</c:v>
                </c:pt>
                <c:pt idx="139">
                  <c:v>1432</c:v>
                </c:pt>
                <c:pt idx="140">
                  <c:v>1146</c:v>
                </c:pt>
                <c:pt idx="141">
                  <c:v>781</c:v>
                </c:pt>
                <c:pt idx="142">
                  <c:v>1046</c:v>
                </c:pt>
                <c:pt idx="143">
                  <c:v>922</c:v>
                </c:pt>
                <c:pt idx="144">
                  <c:v>1065</c:v>
                </c:pt>
                <c:pt idx="145">
                  <c:v>1127</c:v>
                </c:pt>
                <c:pt idx="146">
                  <c:v>1070</c:v>
                </c:pt>
                <c:pt idx="147">
                  <c:v>1003</c:v>
                </c:pt>
                <c:pt idx="148">
                  <c:v>968</c:v>
                </c:pt>
                <c:pt idx="149">
                  <c:v>807</c:v>
                </c:pt>
                <c:pt idx="150">
                  <c:v>1187</c:v>
                </c:pt>
                <c:pt idx="151">
                  <c:v>1142</c:v>
                </c:pt>
                <c:pt idx="152">
                  <c:v>1091</c:v>
                </c:pt>
                <c:pt idx="153">
                  <c:v>841</c:v>
                </c:pt>
                <c:pt idx="154">
                  <c:v>857</c:v>
                </c:pt>
                <c:pt idx="155">
                  <c:v>1115</c:v>
                </c:pt>
                <c:pt idx="156">
                  <c:v>913</c:v>
                </c:pt>
                <c:pt idx="157">
                  <c:v>1069</c:v>
                </c:pt>
                <c:pt idx="158">
                  <c:v>956</c:v>
                </c:pt>
                <c:pt idx="159">
                  <c:v>1263</c:v>
                </c:pt>
                <c:pt idx="160">
                  <c:v>1275</c:v>
                </c:pt>
                <c:pt idx="161">
                  <c:v>603</c:v>
                </c:pt>
                <c:pt idx="162">
                  <c:v>598</c:v>
                </c:pt>
                <c:pt idx="163">
                  <c:v>964</c:v>
                </c:pt>
                <c:pt idx="164">
                  <c:v>842</c:v>
                </c:pt>
                <c:pt idx="165">
                  <c:v>817</c:v>
                </c:pt>
                <c:pt idx="166">
                  <c:v>1143</c:v>
                </c:pt>
                <c:pt idx="167">
                  <c:v>1420</c:v>
                </c:pt>
                <c:pt idx="168">
                  <c:v>585</c:v>
                </c:pt>
                <c:pt idx="169">
                  <c:v>896</c:v>
                </c:pt>
                <c:pt idx="170">
                  <c:v>701</c:v>
                </c:pt>
                <c:pt idx="171">
                  <c:v>900</c:v>
                </c:pt>
                <c:pt idx="172">
                  <c:v>642</c:v>
                </c:pt>
                <c:pt idx="173">
                  <c:v>713</c:v>
                </c:pt>
                <c:pt idx="174">
                  <c:v>728</c:v>
                </c:pt>
                <c:pt idx="175">
                  <c:v>917</c:v>
                </c:pt>
                <c:pt idx="176">
                  <c:v>570</c:v>
                </c:pt>
                <c:pt idx="177">
                  <c:v>532</c:v>
                </c:pt>
                <c:pt idx="178">
                  <c:v>830</c:v>
                </c:pt>
                <c:pt idx="179">
                  <c:v>682</c:v>
                </c:pt>
                <c:pt idx="180">
                  <c:v>709</c:v>
                </c:pt>
                <c:pt idx="181">
                  <c:v>738</c:v>
                </c:pt>
                <c:pt idx="182">
                  <c:v>535</c:v>
                </c:pt>
                <c:pt idx="183">
                  <c:v>829</c:v>
                </c:pt>
                <c:pt idx="184">
                  <c:v>635</c:v>
                </c:pt>
                <c:pt idx="185">
                  <c:v>673</c:v>
                </c:pt>
                <c:pt idx="186">
                  <c:v>615</c:v>
                </c:pt>
                <c:pt idx="187">
                  <c:v>711</c:v>
                </c:pt>
                <c:pt idx="188">
                  <c:v>704</c:v>
                </c:pt>
                <c:pt idx="189">
                  <c:v>459</c:v>
                </c:pt>
                <c:pt idx="190">
                  <c:v>628</c:v>
                </c:pt>
                <c:pt idx="191">
                  <c:v>634</c:v>
                </c:pt>
                <c:pt idx="192">
                  <c:v>672</c:v>
                </c:pt>
                <c:pt idx="193">
                  <c:v>741</c:v>
                </c:pt>
                <c:pt idx="194">
                  <c:v>722</c:v>
                </c:pt>
                <c:pt idx="195">
                  <c:v>602</c:v>
                </c:pt>
                <c:pt idx="196">
                  <c:v>607</c:v>
                </c:pt>
                <c:pt idx="197">
                  <c:v>474</c:v>
                </c:pt>
                <c:pt idx="198">
                  <c:v>706</c:v>
                </c:pt>
                <c:pt idx="199">
                  <c:v>736</c:v>
                </c:pt>
                <c:pt idx="200">
                  <c:v>705</c:v>
                </c:pt>
                <c:pt idx="201">
                  <c:v>677</c:v>
                </c:pt>
                <c:pt idx="202">
                  <c:v>447</c:v>
                </c:pt>
                <c:pt idx="203">
                  <c:v>722</c:v>
                </c:pt>
                <c:pt idx="204">
                  <c:v>576</c:v>
                </c:pt>
                <c:pt idx="205">
                  <c:v>742</c:v>
                </c:pt>
                <c:pt idx="206">
                  <c:v>747</c:v>
                </c:pt>
                <c:pt idx="207">
                  <c:v>620</c:v>
                </c:pt>
                <c:pt idx="208">
                  <c:v>691</c:v>
                </c:pt>
                <c:pt idx="209">
                  <c:v>633</c:v>
                </c:pt>
                <c:pt idx="210">
                  <c:v>633</c:v>
                </c:pt>
                <c:pt idx="211">
                  <c:v>683</c:v>
                </c:pt>
                <c:pt idx="212">
                  <c:v>698</c:v>
                </c:pt>
                <c:pt idx="213">
                  <c:v>754</c:v>
                </c:pt>
                <c:pt idx="214">
                  <c:v>787</c:v>
                </c:pt>
                <c:pt idx="215">
                  <c:v>825</c:v>
                </c:pt>
                <c:pt idx="216">
                  <c:v>647</c:v>
                </c:pt>
                <c:pt idx="217">
                  <c:v>489</c:v>
                </c:pt>
                <c:pt idx="218">
                  <c:v>494</c:v>
                </c:pt>
                <c:pt idx="219">
                  <c:v>832</c:v>
                </c:pt>
                <c:pt idx="220">
                  <c:v>755</c:v>
                </c:pt>
                <c:pt idx="221">
                  <c:v>615</c:v>
                </c:pt>
                <c:pt idx="222">
                  <c:v>609</c:v>
                </c:pt>
                <c:pt idx="223">
                  <c:v>638</c:v>
                </c:pt>
                <c:pt idx="224">
                  <c:v>436</c:v>
                </c:pt>
                <c:pt idx="225">
                  <c:v>558</c:v>
                </c:pt>
                <c:pt idx="226">
                  <c:v>696</c:v>
                </c:pt>
                <c:pt idx="227">
                  <c:v>792</c:v>
                </c:pt>
                <c:pt idx="228">
                  <c:v>639</c:v>
                </c:pt>
                <c:pt idx="229">
                  <c:v>649</c:v>
                </c:pt>
                <c:pt idx="230">
                  <c:v>685</c:v>
                </c:pt>
                <c:pt idx="231">
                  <c:v>551</c:v>
                </c:pt>
                <c:pt idx="232">
                  <c:v>671</c:v>
                </c:pt>
                <c:pt idx="233">
                  <c:v>825</c:v>
                </c:pt>
                <c:pt idx="234">
                  <c:v>798</c:v>
                </c:pt>
                <c:pt idx="235">
                  <c:v>822</c:v>
                </c:pt>
                <c:pt idx="236">
                  <c:v>731</c:v>
                </c:pt>
                <c:pt idx="237">
                  <c:v>738</c:v>
                </c:pt>
                <c:pt idx="238">
                  <c:v>579</c:v>
                </c:pt>
                <c:pt idx="239">
                  <c:v>677</c:v>
                </c:pt>
                <c:pt idx="240">
                  <c:v>432</c:v>
                </c:pt>
                <c:pt idx="241">
                  <c:v>543</c:v>
                </c:pt>
                <c:pt idx="242">
                  <c:v>1193</c:v>
                </c:pt>
                <c:pt idx="243">
                  <c:v>746</c:v>
                </c:pt>
                <c:pt idx="244">
                  <c:v>1021</c:v>
                </c:pt>
                <c:pt idx="245">
                  <c:v>804</c:v>
                </c:pt>
                <c:pt idx="246">
                  <c:v>971</c:v>
                </c:pt>
                <c:pt idx="247">
                  <c:v>1163</c:v>
                </c:pt>
                <c:pt idx="248">
                  <c:v>887</c:v>
                </c:pt>
                <c:pt idx="249">
                  <c:v>1125</c:v>
                </c:pt>
                <c:pt idx="250">
                  <c:v>832</c:v>
                </c:pt>
                <c:pt idx="251">
                  <c:v>1344</c:v>
                </c:pt>
                <c:pt idx="252">
                  <c:v>1014</c:v>
                </c:pt>
                <c:pt idx="253">
                  <c:v>1054</c:v>
                </c:pt>
                <c:pt idx="254">
                  <c:v>1112</c:v>
                </c:pt>
                <c:pt idx="255">
                  <c:v>1256</c:v>
                </c:pt>
                <c:pt idx="256">
                  <c:v>1200</c:v>
                </c:pt>
                <c:pt idx="257">
                  <c:v>1288</c:v>
                </c:pt>
                <c:pt idx="258">
                  <c:v>1206</c:v>
                </c:pt>
                <c:pt idx="259">
                  <c:v>875</c:v>
                </c:pt>
                <c:pt idx="260">
                  <c:v>1272</c:v>
                </c:pt>
                <c:pt idx="261">
                  <c:v>1602</c:v>
                </c:pt>
                <c:pt idx="262">
                  <c:v>1755</c:v>
                </c:pt>
                <c:pt idx="263">
                  <c:v>1457</c:v>
                </c:pt>
                <c:pt idx="264">
                  <c:v>1709</c:v>
                </c:pt>
                <c:pt idx="265">
                  <c:v>1276</c:v>
                </c:pt>
                <c:pt idx="266">
                  <c:v>1077</c:v>
                </c:pt>
                <c:pt idx="267">
                  <c:v>1505</c:v>
                </c:pt>
                <c:pt idx="268">
                  <c:v>2028</c:v>
                </c:pt>
                <c:pt idx="269">
                  <c:v>1880</c:v>
                </c:pt>
                <c:pt idx="270">
                  <c:v>2388</c:v>
                </c:pt>
                <c:pt idx="271">
                  <c:v>2300</c:v>
                </c:pt>
                <c:pt idx="272">
                  <c:v>1812</c:v>
                </c:pt>
                <c:pt idx="273">
                  <c:v>1511</c:v>
                </c:pt>
                <c:pt idx="274">
                  <c:v>1936</c:v>
                </c:pt>
                <c:pt idx="275">
                  <c:v>1811</c:v>
                </c:pt>
                <c:pt idx="276">
                  <c:v>2447</c:v>
                </c:pt>
                <c:pt idx="277">
                  <c:v>2355</c:v>
                </c:pt>
                <c:pt idx="278">
                  <c:v>2806</c:v>
                </c:pt>
                <c:pt idx="279">
                  <c:v>2422</c:v>
                </c:pt>
                <c:pt idx="280">
                  <c:v>1612</c:v>
                </c:pt>
                <c:pt idx="281">
                  <c:v>2368</c:v>
                </c:pt>
                <c:pt idx="282">
                  <c:v>2960</c:v>
                </c:pt>
                <c:pt idx="283">
                  <c:v>3348</c:v>
                </c:pt>
                <c:pt idx="284">
                  <c:v>3015</c:v>
                </c:pt>
                <c:pt idx="285">
                  <c:v>3274</c:v>
                </c:pt>
                <c:pt idx="286">
                  <c:v>2755</c:v>
                </c:pt>
                <c:pt idx="287">
                  <c:v>1699</c:v>
                </c:pt>
                <c:pt idx="288">
                  <c:v>3164</c:v>
                </c:pt>
                <c:pt idx="289">
                  <c:v>3059</c:v>
                </c:pt>
                <c:pt idx="290">
                  <c:v>3413</c:v>
                </c:pt>
                <c:pt idx="291">
                  <c:v>2986</c:v>
                </c:pt>
                <c:pt idx="292">
                  <c:v>2064</c:v>
                </c:pt>
                <c:pt idx="293">
                  <c:v>2633</c:v>
                </c:pt>
                <c:pt idx="294">
                  <c:v>2348</c:v>
                </c:pt>
                <c:pt idx="295">
                  <c:v>4574</c:v>
                </c:pt>
                <c:pt idx="296">
                  <c:v>4465</c:v>
                </c:pt>
                <c:pt idx="297">
                  <c:v>4046</c:v>
                </c:pt>
                <c:pt idx="298">
                  <c:v>2943</c:v>
                </c:pt>
                <c:pt idx="299">
                  <c:v>2031</c:v>
                </c:pt>
                <c:pt idx="300">
                  <c:v>1972</c:v>
                </c:pt>
                <c:pt idx="301">
                  <c:v>2494</c:v>
                </c:pt>
                <c:pt idx="302">
                  <c:v>3540</c:v>
                </c:pt>
                <c:pt idx="303">
                  <c:v>5186</c:v>
                </c:pt>
                <c:pt idx="304">
                  <c:v>4135</c:v>
                </c:pt>
                <c:pt idx="305">
                  <c:v>3946</c:v>
                </c:pt>
                <c:pt idx="306">
                  <c:v>3735</c:v>
                </c:pt>
                <c:pt idx="307">
                  <c:v>2424</c:v>
                </c:pt>
                <c:pt idx="308">
                  <c:v>2157</c:v>
                </c:pt>
                <c:pt idx="309">
                  <c:v>3740</c:v>
                </c:pt>
                <c:pt idx="310">
                  <c:v>3315</c:v>
                </c:pt>
                <c:pt idx="311">
                  <c:v>2877</c:v>
                </c:pt>
                <c:pt idx="312">
                  <c:v>2307</c:v>
                </c:pt>
                <c:pt idx="313">
                  <c:v>2677</c:v>
                </c:pt>
                <c:pt idx="314">
                  <c:v>1750</c:v>
                </c:pt>
                <c:pt idx="315">
                  <c:v>1342</c:v>
                </c:pt>
                <c:pt idx="316">
                  <c:v>2173</c:v>
                </c:pt>
                <c:pt idx="317">
                  <c:v>2243</c:v>
                </c:pt>
                <c:pt idx="318">
                  <c:v>1975</c:v>
                </c:pt>
                <c:pt idx="319">
                  <c:v>2041</c:v>
                </c:pt>
                <c:pt idx="320">
                  <c:v>2058</c:v>
                </c:pt>
                <c:pt idx="321">
                  <c:v>1393</c:v>
                </c:pt>
                <c:pt idx="322">
                  <c:v>914</c:v>
                </c:pt>
                <c:pt idx="323">
                  <c:v>1676</c:v>
                </c:pt>
                <c:pt idx="324">
                  <c:v>1566</c:v>
                </c:pt>
                <c:pt idx="325">
                  <c:v>1408</c:v>
                </c:pt>
                <c:pt idx="326">
                  <c:v>1445</c:v>
                </c:pt>
                <c:pt idx="327">
                  <c:v>1200</c:v>
                </c:pt>
                <c:pt idx="328">
                  <c:v>926</c:v>
                </c:pt>
                <c:pt idx="329">
                  <c:v>724</c:v>
                </c:pt>
                <c:pt idx="330">
                  <c:v>1098</c:v>
                </c:pt>
                <c:pt idx="331">
                  <c:v>1181</c:v>
                </c:pt>
                <c:pt idx="332">
                  <c:v>1107</c:v>
                </c:pt>
                <c:pt idx="333">
                  <c:v>998</c:v>
                </c:pt>
                <c:pt idx="334">
                  <c:v>977</c:v>
                </c:pt>
                <c:pt idx="335">
                  <c:v>627</c:v>
                </c:pt>
                <c:pt idx="336">
                  <c:v>563</c:v>
                </c:pt>
                <c:pt idx="337">
                  <c:v>822</c:v>
                </c:pt>
                <c:pt idx="338">
                  <c:v>891</c:v>
                </c:pt>
                <c:pt idx="339">
                  <c:v>708</c:v>
                </c:pt>
                <c:pt idx="340">
                  <c:v>910</c:v>
                </c:pt>
                <c:pt idx="341">
                  <c:v>707</c:v>
                </c:pt>
                <c:pt idx="342">
                  <c:v>487</c:v>
                </c:pt>
                <c:pt idx="343">
                  <c:v>500</c:v>
                </c:pt>
                <c:pt idx="344">
                  <c:v>572</c:v>
                </c:pt>
                <c:pt idx="345">
                  <c:v>504</c:v>
                </c:pt>
                <c:pt idx="346">
                  <c:v>708</c:v>
                </c:pt>
                <c:pt idx="347">
                  <c:v>876</c:v>
                </c:pt>
                <c:pt idx="348">
                  <c:v>698</c:v>
                </c:pt>
                <c:pt idx="349">
                  <c:v>484</c:v>
                </c:pt>
                <c:pt idx="350">
                  <c:v>566</c:v>
                </c:pt>
                <c:pt idx="351">
                  <c:v>718</c:v>
                </c:pt>
                <c:pt idx="352">
                  <c:v>896</c:v>
                </c:pt>
                <c:pt idx="353">
                  <c:v>682</c:v>
                </c:pt>
                <c:pt idx="354">
                  <c:v>398</c:v>
                </c:pt>
                <c:pt idx="355">
                  <c:v>664</c:v>
                </c:pt>
                <c:pt idx="356">
                  <c:v>470</c:v>
                </c:pt>
                <c:pt idx="357">
                  <c:v>505</c:v>
                </c:pt>
                <c:pt idx="358">
                  <c:v>599</c:v>
                </c:pt>
                <c:pt idx="359">
                  <c:v>722</c:v>
                </c:pt>
                <c:pt idx="360">
                  <c:v>540</c:v>
                </c:pt>
                <c:pt idx="361">
                  <c:v>462</c:v>
                </c:pt>
                <c:pt idx="362">
                  <c:v>734</c:v>
                </c:pt>
                <c:pt idx="363">
                  <c:v>357</c:v>
                </c:pt>
                <c:pt idx="364">
                  <c:v>402</c:v>
                </c:pt>
                <c:pt idx="365">
                  <c:v>523</c:v>
                </c:pt>
                <c:pt idx="366">
                  <c:v>542</c:v>
                </c:pt>
                <c:pt idx="367">
                  <c:v>474</c:v>
                </c:pt>
                <c:pt idx="368">
                  <c:v>451</c:v>
                </c:pt>
                <c:pt idx="369">
                  <c:v>415</c:v>
                </c:pt>
                <c:pt idx="370">
                  <c:v>278</c:v>
                </c:pt>
                <c:pt idx="371">
                  <c:v>236</c:v>
                </c:pt>
                <c:pt idx="372">
                  <c:v>425</c:v>
                </c:pt>
                <c:pt idx="373">
                  <c:v>440</c:v>
                </c:pt>
                <c:pt idx="374">
                  <c:v>485</c:v>
                </c:pt>
                <c:pt idx="375">
                  <c:v>715</c:v>
                </c:pt>
                <c:pt idx="376">
                  <c:v>445</c:v>
                </c:pt>
                <c:pt idx="377">
                  <c:v>326</c:v>
                </c:pt>
                <c:pt idx="378">
                  <c:v>222</c:v>
                </c:pt>
                <c:pt idx="379">
                  <c:v>454</c:v>
                </c:pt>
                <c:pt idx="380">
                  <c:v>415</c:v>
                </c:pt>
                <c:pt idx="381">
                  <c:v>497</c:v>
                </c:pt>
                <c:pt idx="382">
                  <c:v>438</c:v>
                </c:pt>
                <c:pt idx="383">
                  <c:v>480</c:v>
                </c:pt>
                <c:pt idx="384">
                  <c:v>342</c:v>
                </c:pt>
                <c:pt idx="385">
                  <c:v>246</c:v>
                </c:pt>
                <c:pt idx="386">
                  <c:v>519</c:v>
                </c:pt>
                <c:pt idx="387">
                  <c:v>447</c:v>
                </c:pt>
                <c:pt idx="388">
                  <c:v>448</c:v>
                </c:pt>
                <c:pt idx="389">
                  <c:v>351</c:v>
                </c:pt>
                <c:pt idx="390">
                  <c:v>223</c:v>
                </c:pt>
                <c:pt idx="391">
                  <c:v>304</c:v>
                </c:pt>
                <c:pt idx="392">
                  <c:v>179</c:v>
                </c:pt>
                <c:pt idx="393">
                  <c:v>357</c:v>
                </c:pt>
                <c:pt idx="394">
                  <c:v>364</c:v>
                </c:pt>
                <c:pt idx="395">
                  <c:v>427</c:v>
                </c:pt>
                <c:pt idx="396">
                  <c:v>394</c:v>
                </c:pt>
                <c:pt idx="397">
                  <c:v>279</c:v>
                </c:pt>
                <c:pt idx="398">
                  <c:v>234</c:v>
                </c:pt>
                <c:pt idx="399">
                  <c:v>181</c:v>
                </c:pt>
                <c:pt idx="400">
                  <c:v>329</c:v>
                </c:pt>
                <c:pt idx="401">
                  <c:v>395</c:v>
                </c:pt>
                <c:pt idx="402">
                  <c:v>314</c:v>
                </c:pt>
                <c:pt idx="403">
                  <c:v>419</c:v>
                </c:pt>
                <c:pt idx="404">
                  <c:v>348</c:v>
                </c:pt>
                <c:pt idx="405">
                  <c:v>244</c:v>
                </c:pt>
                <c:pt idx="406">
                  <c:v>203</c:v>
                </c:pt>
                <c:pt idx="407">
                  <c:v>275</c:v>
                </c:pt>
                <c:pt idx="408">
                  <c:v>359</c:v>
                </c:pt>
                <c:pt idx="409">
                  <c:v>314</c:v>
                </c:pt>
                <c:pt idx="410">
                  <c:v>366</c:v>
                </c:pt>
                <c:pt idx="411">
                  <c:v>338</c:v>
                </c:pt>
                <c:pt idx="412">
                  <c:v>271</c:v>
                </c:pt>
                <c:pt idx="413">
                  <c:v>198</c:v>
                </c:pt>
                <c:pt idx="414">
                  <c:v>368</c:v>
                </c:pt>
                <c:pt idx="415">
                  <c:v>362</c:v>
                </c:pt>
                <c:pt idx="416">
                  <c:v>323</c:v>
                </c:pt>
                <c:pt idx="417">
                  <c:v>358</c:v>
                </c:pt>
                <c:pt idx="418">
                  <c:v>268</c:v>
                </c:pt>
                <c:pt idx="41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2-4F35-AE3E-2180E44E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664720"/>
        <c:axId val="1169459328"/>
      </c:bar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6"/>
        <c:majorTimeUnit val="days"/>
      </c:dateAx>
      <c:valAx>
        <c:axId val="1169459328"/>
        <c:scaling>
          <c:orientation val="minMax"/>
          <c:max val="3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99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99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Trend Line</a:t>
            </a:r>
            <a:r>
              <a:rPr lang="en-US" sz="1800" baseline="0">
                <a:solidFill>
                  <a:sysClr val="windowText" lastClr="000000"/>
                </a:solidFill>
              </a:rPr>
              <a:t> Cases: Black   </a:t>
            </a:r>
            <a:r>
              <a:rPr lang="en-US" sz="1800" baseline="0">
                <a:solidFill>
                  <a:srgbClr val="FF0000"/>
                </a:solidFill>
              </a:rPr>
              <a:t>Trend line Deaths: Red</a:t>
            </a:r>
            <a:endParaRPr lang="en-US" sz="1800">
              <a:solidFill>
                <a:srgbClr val="FF0000"/>
              </a:solidFill>
            </a:endParaRPr>
          </a:p>
          <a:p>
            <a:pPr>
              <a:defRPr>
                <a:solidFill>
                  <a:srgbClr val="FFFF99"/>
                </a:solidFill>
              </a:defRPr>
            </a:pPr>
            <a:r>
              <a:rPr lang="en-US" sz="1400">
                <a:solidFill>
                  <a:sysClr val="windowText" lastClr="000000"/>
                </a:solidFill>
              </a:rPr>
              <a:t>18/Julio/20 </a:t>
            </a:r>
            <a:r>
              <a:rPr lang="en-US" sz="1400" baseline="0">
                <a:solidFill>
                  <a:sysClr val="windowText" lastClr="000000"/>
                </a:solidFill>
              </a:rPr>
              <a:t>  </a:t>
            </a:r>
            <a:r>
              <a:rPr lang="en-US" sz="1400">
                <a:solidFill>
                  <a:srgbClr val="FF0000"/>
                </a:solidFill>
              </a:rPr>
              <a:t>Día </a:t>
            </a:r>
            <a:r>
              <a:rPr lang="en-US" sz="1400" b="0" i="0" u="none" strike="noStrike" baseline="0">
                <a:solidFill>
                  <a:srgbClr val="FF0000"/>
                </a:solidFill>
                <a:effectLst/>
              </a:rPr>
              <a:t>№</a:t>
            </a:r>
            <a:r>
              <a:rPr lang="en-US" sz="1400">
                <a:solidFill>
                  <a:srgbClr val="FF0000"/>
                </a:solidFill>
              </a:rPr>
              <a:t> 132</a:t>
            </a:r>
            <a:endParaRPr lang="en-US" sz="350">
              <a:solidFill>
                <a:srgbClr val="FF0000"/>
              </a:solidFill>
            </a:endParaRPr>
          </a:p>
          <a:p>
            <a:pPr>
              <a:defRPr>
                <a:solidFill>
                  <a:srgbClr val="FFFF99"/>
                </a:solidFill>
              </a:defRPr>
            </a:pPr>
            <a:endParaRPr lang="en-US" sz="500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401369148151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99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4.9517096357078773E-2"/>
          <c:y val="0.1224799541809851"/>
          <c:w val="0.93515562031124067"/>
          <c:h val="0.73214123875541204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Data!$B$2:$B$346</c:f>
              <c:numCache>
                <c:formatCode>[$-409]d/mmm/yy;@</c:formatCode>
                <c:ptCount val="3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  <c:pt idx="257">
                  <c:v>44156</c:v>
                </c:pt>
                <c:pt idx="258">
                  <c:v>44157</c:v>
                </c:pt>
                <c:pt idx="259">
                  <c:v>44158</c:v>
                </c:pt>
                <c:pt idx="260">
                  <c:v>44159</c:v>
                </c:pt>
                <c:pt idx="261">
                  <c:v>44160</c:v>
                </c:pt>
                <c:pt idx="262">
                  <c:v>44161</c:v>
                </c:pt>
                <c:pt idx="263">
                  <c:v>44162</c:v>
                </c:pt>
                <c:pt idx="264">
                  <c:v>44163</c:v>
                </c:pt>
                <c:pt idx="265">
                  <c:v>44164</c:v>
                </c:pt>
                <c:pt idx="266">
                  <c:v>44165</c:v>
                </c:pt>
                <c:pt idx="267">
                  <c:v>44166</c:v>
                </c:pt>
                <c:pt idx="268">
                  <c:v>44167</c:v>
                </c:pt>
                <c:pt idx="269">
                  <c:v>44168</c:v>
                </c:pt>
                <c:pt idx="270">
                  <c:v>44169</c:v>
                </c:pt>
                <c:pt idx="271">
                  <c:v>44170</c:v>
                </c:pt>
                <c:pt idx="272">
                  <c:v>44171</c:v>
                </c:pt>
                <c:pt idx="273">
                  <c:v>44172</c:v>
                </c:pt>
                <c:pt idx="274">
                  <c:v>44173</c:v>
                </c:pt>
                <c:pt idx="275">
                  <c:v>44174</c:v>
                </c:pt>
                <c:pt idx="276">
                  <c:v>44175</c:v>
                </c:pt>
                <c:pt idx="277">
                  <c:v>44176</c:v>
                </c:pt>
                <c:pt idx="278">
                  <c:v>44177</c:v>
                </c:pt>
                <c:pt idx="279">
                  <c:v>44178</c:v>
                </c:pt>
                <c:pt idx="280">
                  <c:v>44179</c:v>
                </c:pt>
                <c:pt idx="281">
                  <c:v>44180</c:v>
                </c:pt>
                <c:pt idx="282">
                  <c:v>44181</c:v>
                </c:pt>
                <c:pt idx="283">
                  <c:v>44182</c:v>
                </c:pt>
                <c:pt idx="284">
                  <c:v>44183</c:v>
                </c:pt>
                <c:pt idx="285">
                  <c:v>44184</c:v>
                </c:pt>
                <c:pt idx="286">
                  <c:v>44185</c:v>
                </c:pt>
                <c:pt idx="287">
                  <c:v>44186</c:v>
                </c:pt>
                <c:pt idx="288">
                  <c:v>44187</c:v>
                </c:pt>
                <c:pt idx="289">
                  <c:v>44188</c:v>
                </c:pt>
                <c:pt idx="290">
                  <c:v>44189</c:v>
                </c:pt>
                <c:pt idx="291">
                  <c:v>44190</c:v>
                </c:pt>
                <c:pt idx="292">
                  <c:v>44191</c:v>
                </c:pt>
                <c:pt idx="293">
                  <c:v>44192</c:v>
                </c:pt>
                <c:pt idx="294">
                  <c:v>44193</c:v>
                </c:pt>
                <c:pt idx="295">
                  <c:v>44194</c:v>
                </c:pt>
                <c:pt idx="296">
                  <c:v>44195</c:v>
                </c:pt>
                <c:pt idx="297">
                  <c:v>44196</c:v>
                </c:pt>
                <c:pt idx="298">
                  <c:v>44197</c:v>
                </c:pt>
                <c:pt idx="299">
                  <c:v>44198</c:v>
                </c:pt>
                <c:pt idx="300">
                  <c:v>44199</c:v>
                </c:pt>
                <c:pt idx="301">
                  <c:v>44200</c:v>
                </c:pt>
                <c:pt idx="302">
                  <c:v>44201</c:v>
                </c:pt>
                <c:pt idx="303">
                  <c:v>44202</c:v>
                </c:pt>
                <c:pt idx="304">
                  <c:v>44203</c:v>
                </c:pt>
                <c:pt idx="305">
                  <c:v>44204</c:v>
                </c:pt>
                <c:pt idx="306">
                  <c:v>44205</c:v>
                </c:pt>
                <c:pt idx="307">
                  <c:v>44206</c:v>
                </c:pt>
                <c:pt idx="308">
                  <c:v>44207</c:v>
                </c:pt>
                <c:pt idx="309">
                  <c:v>44208</c:v>
                </c:pt>
                <c:pt idx="310">
                  <c:v>44209</c:v>
                </c:pt>
                <c:pt idx="311">
                  <c:v>44210</c:v>
                </c:pt>
                <c:pt idx="312">
                  <c:v>44211</c:v>
                </c:pt>
                <c:pt idx="313">
                  <c:v>44212</c:v>
                </c:pt>
                <c:pt idx="314">
                  <c:v>44213</c:v>
                </c:pt>
                <c:pt idx="315">
                  <c:v>44214</c:v>
                </c:pt>
                <c:pt idx="316">
                  <c:v>44215</c:v>
                </c:pt>
                <c:pt idx="317">
                  <c:v>44216</c:v>
                </c:pt>
                <c:pt idx="318">
                  <c:v>44217</c:v>
                </c:pt>
                <c:pt idx="319">
                  <c:v>44218</c:v>
                </c:pt>
                <c:pt idx="320">
                  <c:v>44219</c:v>
                </c:pt>
                <c:pt idx="321">
                  <c:v>44220</c:v>
                </c:pt>
                <c:pt idx="322">
                  <c:v>44221</c:v>
                </c:pt>
                <c:pt idx="323">
                  <c:v>44222</c:v>
                </c:pt>
                <c:pt idx="324">
                  <c:v>44223</c:v>
                </c:pt>
                <c:pt idx="325">
                  <c:v>44224</c:v>
                </c:pt>
                <c:pt idx="326">
                  <c:v>44225</c:v>
                </c:pt>
                <c:pt idx="327">
                  <c:v>44226</c:v>
                </c:pt>
                <c:pt idx="328">
                  <c:v>44227</c:v>
                </c:pt>
                <c:pt idx="329">
                  <c:v>44228</c:v>
                </c:pt>
                <c:pt idx="330">
                  <c:v>44229</c:v>
                </c:pt>
                <c:pt idx="331">
                  <c:v>44230</c:v>
                </c:pt>
                <c:pt idx="332">
                  <c:v>44231</c:v>
                </c:pt>
                <c:pt idx="333">
                  <c:v>44232</c:v>
                </c:pt>
                <c:pt idx="334">
                  <c:v>44233</c:v>
                </c:pt>
                <c:pt idx="335">
                  <c:v>44234</c:v>
                </c:pt>
                <c:pt idx="336">
                  <c:v>44235</c:v>
                </c:pt>
                <c:pt idx="337">
                  <c:v>44236</c:v>
                </c:pt>
                <c:pt idx="338">
                  <c:v>44237</c:v>
                </c:pt>
                <c:pt idx="339">
                  <c:v>44238</c:v>
                </c:pt>
                <c:pt idx="340">
                  <c:v>44239</c:v>
                </c:pt>
                <c:pt idx="341">
                  <c:v>44240</c:v>
                </c:pt>
                <c:pt idx="342">
                  <c:v>44241</c:v>
                </c:pt>
                <c:pt idx="343">
                  <c:v>44242</c:v>
                </c:pt>
                <c:pt idx="344">
                  <c:v>44243</c:v>
                </c:pt>
              </c:numCache>
            </c:numRef>
          </c:cat>
          <c:val>
            <c:numRef>
              <c:f>Data!$I$2:$I$346</c:f>
              <c:numCache>
                <c:formatCode>0</c:formatCode>
                <c:ptCount val="34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8</c:v>
                </c:pt>
                <c:pt idx="33">
                  <c:v>5</c:v>
                </c:pt>
                <c:pt idx="34">
                  <c:v>8</c:v>
                </c:pt>
                <c:pt idx="35">
                  <c:v>7</c:v>
                </c:pt>
                <c:pt idx="36">
                  <c:v>1</c:v>
                </c:pt>
                <c:pt idx="37">
                  <c:v>8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10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8</c:v>
                </c:pt>
                <c:pt idx="47">
                  <c:v>5</c:v>
                </c:pt>
                <c:pt idx="48">
                  <c:v>6</c:v>
                </c:pt>
                <c:pt idx="49">
                  <c:v>2</c:v>
                </c:pt>
                <c:pt idx="50">
                  <c:v>9</c:v>
                </c:pt>
                <c:pt idx="51">
                  <c:v>2</c:v>
                </c:pt>
                <c:pt idx="52">
                  <c:v>10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5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3</c:v>
                </c:pt>
                <c:pt idx="69">
                  <c:v>6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8</c:v>
                </c:pt>
                <c:pt idx="85">
                  <c:v>8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16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8</c:v>
                </c:pt>
                <c:pt idx="98">
                  <c:v>11</c:v>
                </c:pt>
                <c:pt idx="99">
                  <c:v>9</c:v>
                </c:pt>
                <c:pt idx="100">
                  <c:v>13</c:v>
                </c:pt>
                <c:pt idx="101">
                  <c:v>5</c:v>
                </c:pt>
                <c:pt idx="102">
                  <c:v>10</c:v>
                </c:pt>
                <c:pt idx="103">
                  <c:v>8</c:v>
                </c:pt>
                <c:pt idx="104">
                  <c:v>8</c:v>
                </c:pt>
                <c:pt idx="105">
                  <c:v>20</c:v>
                </c:pt>
                <c:pt idx="106">
                  <c:v>15</c:v>
                </c:pt>
                <c:pt idx="107">
                  <c:v>11</c:v>
                </c:pt>
                <c:pt idx="108">
                  <c:v>17</c:v>
                </c:pt>
                <c:pt idx="109">
                  <c:v>11</c:v>
                </c:pt>
                <c:pt idx="110">
                  <c:v>17</c:v>
                </c:pt>
                <c:pt idx="111">
                  <c:v>12</c:v>
                </c:pt>
                <c:pt idx="112">
                  <c:v>16</c:v>
                </c:pt>
                <c:pt idx="113">
                  <c:v>11</c:v>
                </c:pt>
                <c:pt idx="114">
                  <c:v>14</c:v>
                </c:pt>
                <c:pt idx="115">
                  <c:v>22</c:v>
                </c:pt>
                <c:pt idx="116">
                  <c:v>31</c:v>
                </c:pt>
                <c:pt idx="117">
                  <c:v>22</c:v>
                </c:pt>
                <c:pt idx="118">
                  <c:v>27</c:v>
                </c:pt>
                <c:pt idx="119">
                  <c:v>23</c:v>
                </c:pt>
                <c:pt idx="120">
                  <c:v>29</c:v>
                </c:pt>
                <c:pt idx="121">
                  <c:v>20</c:v>
                </c:pt>
                <c:pt idx="122">
                  <c:v>20</c:v>
                </c:pt>
                <c:pt idx="123">
                  <c:v>24</c:v>
                </c:pt>
                <c:pt idx="124">
                  <c:v>30</c:v>
                </c:pt>
                <c:pt idx="125">
                  <c:v>16</c:v>
                </c:pt>
                <c:pt idx="126">
                  <c:v>23</c:v>
                </c:pt>
                <c:pt idx="127">
                  <c:v>28</c:v>
                </c:pt>
                <c:pt idx="128">
                  <c:v>22</c:v>
                </c:pt>
                <c:pt idx="129">
                  <c:v>18</c:v>
                </c:pt>
                <c:pt idx="130">
                  <c:v>38</c:v>
                </c:pt>
                <c:pt idx="131">
                  <c:v>33</c:v>
                </c:pt>
                <c:pt idx="132">
                  <c:v>25</c:v>
                </c:pt>
                <c:pt idx="133">
                  <c:v>31</c:v>
                </c:pt>
                <c:pt idx="134">
                  <c:v>32</c:v>
                </c:pt>
                <c:pt idx="135">
                  <c:v>21</c:v>
                </c:pt>
                <c:pt idx="136">
                  <c:v>29</c:v>
                </c:pt>
                <c:pt idx="137">
                  <c:v>41</c:v>
                </c:pt>
                <c:pt idx="138">
                  <c:v>25</c:v>
                </c:pt>
                <c:pt idx="139">
                  <c:v>19</c:v>
                </c:pt>
                <c:pt idx="140">
                  <c:v>28</c:v>
                </c:pt>
                <c:pt idx="141">
                  <c:v>27</c:v>
                </c:pt>
                <c:pt idx="142">
                  <c:v>25</c:v>
                </c:pt>
                <c:pt idx="143">
                  <c:v>23</c:v>
                </c:pt>
                <c:pt idx="144">
                  <c:v>24</c:v>
                </c:pt>
                <c:pt idx="145">
                  <c:v>28</c:v>
                </c:pt>
                <c:pt idx="146">
                  <c:v>22</c:v>
                </c:pt>
                <c:pt idx="147">
                  <c:v>26</c:v>
                </c:pt>
                <c:pt idx="148">
                  <c:v>25</c:v>
                </c:pt>
                <c:pt idx="149">
                  <c:v>31</c:v>
                </c:pt>
                <c:pt idx="150">
                  <c:v>21</c:v>
                </c:pt>
                <c:pt idx="151">
                  <c:v>17</c:v>
                </c:pt>
                <c:pt idx="152">
                  <c:v>18</c:v>
                </c:pt>
                <c:pt idx="153">
                  <c:v>30</c:v>
                </c:pt>
                <c:pt idx="154">
                  <c:v>25</c:v>
                </c:pt>
                <c:pt idx="155">
                  <c:v>16</c:v>
                </c:pt>
                <c:pt idx="156">
                  <c:v>23</c:v>
                </c:pt>
                <c:pt idx="157">
                  <c:v>19</c:v>
                </c:pt>
                <c:pt idx="158">
                  <c:v>12</c:v>
                </c:pt>
                <c:pt idx="159">
                  <c:v>12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18</c:v>
                </c:pt>
                <c:pt idx="164">
                  <c:v>17</c:v>
                </c:pt>
                <c:pt idx="165">
                  <c:v>15</c:v>
                </c:pt>
                <c:pt idx="166">
                  <c:v>19</c:v>
                </c:pt>
                <c:pt idx="167">
                  <c:v>14</c:v>
                </c:pt>
                <c:pt idx="168">
                  <c:v>14</c:v>
                </c:pt>
                <c:pt idx="169">
                  <c:v>13</c:v>
                </c:pt>
                <c:pt idx="170">
                  <c:v>13</c:v>
                </c:pt>
                <c:pt idx="171">
                  <c:v>16</c:v>
                </c:pt>
                <c:pt idx="172">
                  <c:v>18</c:v>
                </c:pt>
                <c:pt idx="173">
                  <c:v>17</c:v>
                </c:pt>
                <c:pt idx="174">
                  <c:v>12</c:v>
                </c:pt>
                <c:pt idx="175">
                  <c:v>7</c:v>
                </c:pt>
                <c:pt idx="176">
                  <c:v>16</c:v>
                </c:pt>
                <c:pt idx="177">
                  <c:v>12</c:v>
                </c:pt>
                <c:pt idx="178">
                  <c:v>16</c:v>
                </c:pt>
                <c:pt idx="179">
                  <c:v>17</c:v>
                </c:pt>
                <c:pt idx="180">
                  <c:v>12</c:v>
                </c:pt>
                <c:pt idx="181">
                  <c:v>11</c:v>
                </c:pt>
                <c:pt idx="182">
                  <c:v>13</c:v>
                </c:pt>
                <c:pt idx="183">
                  <c:v>8</c:v>
                </c:pt>
                <c:pt idx="184">
                  <c:v>9</c:v>
                </c:pt>
                <c:pt idx="185">
                  <c:v>11</c:v>
                </c:pt>
                <c:pt idx="186">
                  <c:v>13</c:v>
                </c:pt>
                <c:pt idx="187">
                  <c:v>15</c:v>
                </c:pt>
                <c:pt idx="188">
                  <c:v>11</c:v>
                </c:pt>
                <c:pt idx="189">
                  <c:v>7</c:v>
                </c:pt>
                <c:pt idx="190">
                  <c:v>14</c:v>
                </c:pt>
                <c:pt idx="191">
                  <c:v>11</c:v>
                </c:pt>
                <c:pt idx="192">
                  <c:v>15</c:v>
                </c:pt>
                <c:pt idx="193">
                  <c:v>16</c:v>
                </c:pt>
                <c:pt idx="194">
                  <c:v>18</c:v>
                </c:pt>
                <c:pt idx="195">
                  <c:v>10</c:v>
                </c:pt>
                <c:pt idx="196">
                  <c:v>15</c:v>
                </c:pt>
                <c:pt idx="197">
                  <c:v>13</c:v>
                </c:pt>
                <c:pt idx="198">
                  <c:v>6</c:v>
                </c:pt>
                <c:pt idx="199">
                  <c:v>6</c:v>
                </c:pt>
                <c:pt idx="200">
                  <c:v>14</c:v>
                </c:pt>
                <c:pt idx="201">
                  <c:v>12</c:v>
                </c:pt>
                <c:pt idx="202">
                  <c:v>17</c:v>
                </c:pt>
                <c:pt idx="203">
                  <c:v>8</c:v>
                </c:pt>
                <c:pt idx="204">
                  <c:v>16</c:v>
                </c:pt>
                <c:pt idx="205">
                  <c:v>8</c:v>
                </c:pt>
                <c:pt idx="206">
                  <c:v>15</c:v>
                </c:pt>
                <c:pt idx="207">
                  <c:v>19</c:v>
                </c:pt>
                <c:pt idx="208">
                  <c:v>8</c:v>
                </c:pt>
                <c:pt idx="209">
                  <c:v>9</c:v>
                </c:pt>
                <c:pt idx="210">
                  <c:v>7</c:v>
                </c:pt>
                <c:pt idx="211">
                  <c:v>10</c:v>
                </c:pt>
                <c:pt idx="212">
                  <c:v>8</c:v>
                </c:pt>
                <c:pt idx="213">
                  <c:v>15</c:v>
                </c:pt>
                <c:pt idx="214">
                  <c:v>11</c:v>
                </c:pt>
                <c:pt idx="215">
                  <c:v>8</c:v>
                </c:pt>
                <c:pt idx="216">
                  <c:v>9</c:v>
                </c:pt>
                <c:pt idx="217">
                  <c:v>11</c:v>
                </c:pt>
                <c:pt idx="218">
                  <c:v>9</c:v>
                </c:pt>
                <c:pt idx="219">
                  <c:v>8</c:v>
                </c:pt>
                <c:pt idx="220">
                  <c:v>10</c:v>
                </c:pt>
                <c:pt idx="221">
                  <c:v>17</c:v>
                </c:pt>
                <c:pt idx="222">
                  <c:v>11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12</c:v>
                </c:pt>
                <c:pt idx="227">
                  <c:v>15</c:v>
                </c:pt>
                <c:pt idx="228">
                  <c:v>10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12</c:v>
                </c:pt>
                <c:pt idx="233">
                  <c:v>13</c:v>
                </c:pt>
                <c:pt idx="234">
                  <c:v>15</c:v>
                </c:pt>
                <c:pt idx="235">
                  <c:v>10</c:v>
                </c:pt>
                <c:pt idx="236">
                  <c:v>12</c:v>
                </c:pt>
                <c:pt idx="237">
                  <c:v>6</c:v>
                </c:pt>
                <c:pt idx="238">
                  <c:v>14</c:v>
                </c:pt>
                <c:pt idx="239">
                  <c:v>11</c:v>
                </c:pt>
                <c:pt idx="240">
                  <c:v>13</c:v>
                </c:pt>
                <c:pt idx="241">
                  <c:v>12</c:v>
                </c:pt>
                <c:pt idx="242">
                  <c:v>14</c:v>
                </c:pt>
                <c:pt idx="243">
                  <c:v>11</c:v>
                </c:pt>
                <c:pt idx="244">
                  <c:v>17</c:v>
                </c:pt>
                <c:pt idx="245">
                  <c:v>10</c:v>
                </c:pt>
                <c:pt idx="246">
                  <c:v>9</c:v>
                </c:pt>
                <c:pt idx="247">
                  <c:v>6</c:v>
                </c:pt>
                <c:pt idx="248">
                  <c:v>7</c:v>
                </c:pt>
                <c:pt idx="249">
                  <c:v>26</c:v>
                </c:pt>
                <c:pt idx="250">
                  <c:v>11</c:v>
                </c:pt>
                <c:pt idx="251">
                  <c:v>6</c:v>
                </c:pt>
                <c:pt idx="252">
                  <c:v>8</c:v>
                </c:pt>
                <c:pt idx="253">
                  <c:v>12</c:v>
                </c:pt>
                <c:pt idx="254">
                  <c:v>14</c:v>
                </c:pt>
                <c:pt idx="255">
                  <c:v>15</c:v>
                </c:pt>
                <c:pt idx="256">
                  <c:v>10</c:v>
                </c:pt>
                <c:pt idx="257">
                  <c:v>14</c:v>
                </c:pt>
                <c:pt idx="258">
                  <c:v>11</c:v>
                </c:pt>
                <c:pt idx="259">
                  <c:v>16</c:v>
                </c:pt>
                <c:pt idx="260">
                  <c:v>13</c:v>
                </c:pt>
                <c:pt idx="261">
                  <c:v>16</c:v>
                </c:pt>
                <c:pt idx="262">
                  <c:v>16</c:v>
                </c:pt>
                <c:pt idx="263">
                  <c:v>12</c:v>
                </c:pt>
                <c:pt idx="264">
                  <c:v>9</c:v>
                </c:pt>
                <c:pt idx="265">
                  <c:v>21</c:v>
                </c:pt>
                <c:pt idx="266">
                  <c:v>19</c:v>
                </c:pt>
                <c:pt idx="267">
                  <c:v>19</c:v>
                </c:pt>
                <c:pt idx="268">
                  <c:v>16</c:v>
                </c:pt>
                <c:pt idx="269">
                  <c:v>27</c:v>
                </c:pt>
                <c:pt idx="270">
                  <c:v>13</c:v>
                </c:pt>
                <c:pt idx="271">
                  <c:v>19</c:v>
                </c:pt>
                <c:pt idx="272">
                  <c:v>20</c:v>
                </c:pt>
                <c:pt idx="273">
                  <c:v>19</c:v>
                </c:pt>
                <c:pt idx="274">
                  <c:v>29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25</c:v>
                </c:pt>
                <c:pt idx="280">
                  <c:v>26</c:v>
                </c:pt>
                <c:pt idx="281">
                  <c:v>29</c:v>
                </c:pt>
                <c:pt idx="282">
                  <c:v>28</c:v>
                </c:pt>
                <c:pt idx="283">
                  <c:v>42</c:v>
                </c:pt>
                <c:pt idx="284">
                  <c:v>23</c:v>
                </c:pt>
                <c:pt idx="285">
                  <c:v>23</c:v>
                </c:pt>
                <c:pt idx="286">
                  <c:v>39</c:v>
                </c:pt>
                <c:pt idx="287">
                  <c:v>31</c:v>
                </c:pt>
                <c:pt idx="288">
                  <c:v>35</c:v>
                </c:pt>
                <c:pt idx="289">
                  <c:v>32</c:v>
                </c:pt>
                <c:pt idx="290">
                  <c:v>51</c:v>
                </c:pt>
                <c:pt idx="291">
                  <c:v>41</c:v>
                </c:pt>
                <c:pt idx="292">
                  <c:v>43</c:v>
                </c:pt>
                <c:pt idx="293">
                  <c:v>41</c:v>
                </c:pt>
                <c:pt idx="294">
                  <c:v>52</c:v>
                </c:pt>
                <c:pt idx="295">
                  <c:v>41</c:v>
                </c:pt>
                <c:pt idx="296">
                  <c:v>42</c:v>
                </c:pt>
                <c:pt idx="297">
                  <c:v>47</c:v>
                </c:pt>
                <c:pt idx="298">
                  <c:v>42</c:v>
                </c:pt>
                <c:pt idx="299">
                  <c:v>39</c:v>
                </c:pt>
                <c:pt idx="300">
                  <c:v>37</c:v>
                </c:pt>
                <c:pt idx="301">
                  <c:v>57</c:v>
                </c:pt>
                <c:pt idx="302">
                  <c:v>41</c:v>
                </c:pt>
                <c:pt idx="303">
                  <c:v>45</c:v>
                </c:pt>
                <c:pt idx="304">
                  <c:v>38</c:v>
                </c:pt>
                <c:pt idx="305">
                  <c:v>42</c:v>
                </c:pt>
                <c:pt idx="306">
                  <c:v>47</c:v>
                </c:pt>
                <c:pt idx="307">
                  <c:v>45</c:v>
                </c:pt>
                <c:pt idx="308">
                  <c:v>45</c:v>
                </c:pt>
                <c:pt idx="309">
                  <c:v>61</c:v>
                </c:pt>
                <c:pt idx="310">
                  <c:v>33</c:v>
                </c:pt>
                <c:pt idx="311">
                  <c:v>57</c:v>
                </c:pt>
                <c:pt idx="312">
                  <c:v>38</c:v>
                </c:pt>
                <c:pt idx="313">
                  <c:v>49</c:v>
                </c:pt>
                <c:pt idx="314">
                  <c:v>49</c:v>
                </c:pt>
                <c:pt idx="315">
                  <c:v>41</c:v>
                </c:pt>
                <c:pt idx="316">
                  <c:v>36</c:v>
                </c:pt>
                <c:pt idx="317">
                  <c:v>48</c:v>
                </c:pt>
                <c:pt idx="318">
                  <c:v>32</c:v>
                </c:pt>
                <c:pt idx="319">
                  <c:v>36</c:v>
                </c:pt>
                <c:pt idx="320">
                  <c:v>54</c:v>
                </c:pt>
                <c:pt idx="321">
                  <c:v>29</c:v>
                </c:pt>
                <c:pt idx="322">
                  <c:v>35</c:v>
                </c:pt>
                <c:pt idx="323">
                  <c:v>39</c:v>
                </c:pt>
                <c:pt idx="324">
                  <c:v>39</c:v>
                </c:pt>
                <c:pt idx="325">
                  <c:v>20</c:v>
                </c:pt>
                <c:pt idx="326">
                  <c:v>25</c:v>
                </c:pt>
                <c:pt idx="327">
                  <c:v>23</c:v>
                </c:pt>
                <c:pt idx="328">
                  <c:v>26</c:v>
                </c:pt>
                <c:pt idx="329">
                  <c:v>26</c:v>
                </c:pt>
                <c:pt idx="330">
                  <c:v>43</c:v>
                </c:pt>
                <c:pt idx="331">
                  <c:v>27</c:v>
                </c:pt>
                <c:pt idx="332">
                  <c:v>25</c:v>
                </c:pt>
                <c:pt idx="333">
                  <c:v>35</c:v>
                </c:pt>
                <c:pt idx="334">
                  <c:v>29</c:v>
                </c:pt>
                <c:pt idx="335">
                  <c:v>25</c:v>
                </c:pt>
                <c:pt idx="336">
                  <c:v>26</c:v>
                </c:pt>
                <c:pt idx="337">
                  <c:v>25</c:v>
                </c:pt>
                <c:pt idx="338">
                  <c:v>19</c:v>
                </c:pt>
                <c:pt idx="339">
                  <c:v>22</c:v>
                </c:pt>
                <c:pt idx="340">
                  <c:v>23</c:v>
                </c:pt>
                <c:pt idx="341">
                  <c:v>26</c:v>
                </c:pt>
                <c:pt idx="342">
                  <c:v>15</c:v>
                </c:pt>
                <c:pt idx="343">
                  <c:v>6</c:v>
                </c:pt>
                <c:pt idx="34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0-44BE-9AAA-0728F606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664720"/>
        <c:axId val="1169459328"/>
      </c:lineChart>
      <c:lineChart>
        <c:grouping val="standard"/>
        <c:varyColors val="0"/>
        <c:ser>
          <c:idx val="1"/>
          <c:order val="1"/>
          <c:tx>
            <c:strRef>
              <c:f>Data!$D$1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Data!$D$2:$D$346</c:f>
              <c:numCache>
                <c:formatCode>#,##0</c:formatCode>
                <c:ptCount val="345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23</c:v>
                </c:pt>
                <c:pt idx="10">
                  <c:v>28</c:v>
                </c:pt>
                <c:pt idx="11">
                  <c:v>63</c:v>
                </c:pt>
                <c:pt idx="12">
                  <c:v>45</c:v>
                </c:pt>
                <c:pt idx="13">
                  <c:v>68</c:v>
                </c:pt>
                <c:pt idx="14">
                  <c:v>32</c:v>
                </c:pt>
                <c:pt idx="15">
                  <c:v>98</c:v>
                </c:pt>
                <c:pt idx="16">
                  <c:v>115</c:v>
                </c:pt>
                <c:pt idx="17">
                  <c:v>116</c:v>
                </c:pt>
                <c:pt idx="18">
                  <c:v>112</c:v>
                </c:pt>
                <c:pt idx="19">
                  <c:v>115</c:v>
                </c:pt>
                <c:pt idx="20">
                  <c:v>88</c:v>
                </c:pt>
                <c:pt idx="21">
                  <c:v>86</c:v>
                </c:pt>
                <c:pt idx="22">
                  <c:v>106</c:v>
                </c:pt>
                <c:pt idx="23">
                  <c:v>136</c:v>
                </c:pt>
                <c:pt idx="24">
                  <c:v>158</c:v>
                </c:pt>
                <c:pt idx="25">
                  <c:v>198</c:v>
                </c:pt>
                <c:pt idx="26">
                  <c:v>128</c:v>
                </c:pt>
                <c:pt idx="27">
                  <c:v>187</c:v>
                </c:pt>
                <c:pt idx="28">
                  <c:v>112</c:v>
                </c:pt>
                <c:pt idx="29">
                  <c:v>149</c:v>
                </c:pt>
                <c:pt idx="30">
                  <c:v>279</c:v>
                </c:pt>
                <c:pt idx="31">
                  <c:v>224</c:v>
                </c:pt>
                <c:pt idx="32">
                  <c:v>222</c:v>
                </c:pt>
                <c:pt idx="33">
                  <c:v>260</c:v>
                </c:pt>
                <c:pt idx="34">
                  <c:v>166</c:v>
                </c:pt>
                <c:pt idx="35">
                  <c:v>72</c:v>
                </c:pt>
                <c:pt idx="36">
                  <c:v>102</c:v>
                </c:pt>
                <c:pt idx="37">
                  <c:v>177</c:v>
                </c:pt>
                <c:pt idx="38">
                  <c:v>265</c:v>
                </c:pt>
                <c:pt idx="39">
                  <c:v>194</c:v>
                </c:pt>
                <c:pt idx="40">
                  <c:v>63</c:v>
                </c:pt>
                <c:pt idx="41">
                  <c:v>194</c:v>
                </c:pt>
                <c:pt idx="42">
                  <c:v>191</c:v>
                </c:pt>
                <c:pt idx="43">
                  <c:v>163</c:v>
                </c:pt>
                <c:pt idx="44">
                  <c:v>171</c:v>
                </c:pt>
                <c:pt idx="45">
                  <c:v>174</c:v>
                </c:pt>
                <c:pt idx="46">
                  <c:v>172</c:v>
                </c:pt>
                <c:pt idx="47">
                  <c:v>200</c:v>
                </c:pt>
                <c:pt idx="48">
                  <c:v>241</c:v>
                </c:pt>
                <c:pt idx="49">
                  <c:v>242</c:v>
                </c:pt>
                <c:pt idx="50">
                  <c:v>179</c:v>
                </c:pt>
                <c:pt idx="51">
                  <c:v>178</c:v>
                </c:pt>
                <c:pt idx="52">
                  <c:v>154</c:v>
                </c:pt>
                <c:pt idx="53">
                  <c:v>188</c:v>
                </c:pt>
                <c:pt idx="54">
                  <c:v>370</c:v>
                </c:pt>
                <c:pt idx="55">
                  <c:v>107</c:v>
                </c:pt>
                <c:pt idx="56">
                  <c:v>190</c:v>
                </c:pt>
                <c:pt idx="57">
                  <c:v>136</c:v>
                </c:pt>
                <c:pt idx="58">
                  <c:v>208</c:v>
                </c:pt>
                <c:pt idx="59">
                  <c:v>137</c:v>
                </c:pt>
                <c:pt idx="60">
                  <c:v>202</c:v>
                </c:pt>
                <c:pt idx="61">
                  <c:v>212</c:v>
                </c:pt>
                <c:pt idx="62">
                  <c:v>166</c:v>
                </c:pt>
                <c:pt idx="63">
                  <c:v>168</c:v>
                </c:pt>
                <c:pt idx="64">
                  <c:v>167</c:v>
                </c:pt>
                <c:pt idx="65">
                  <c:v>161</c:v>
                </c:pt>
                <c:pt idx="66">
                  <c:v>174</c:v>
                </c:pt>
                <c:pt idx="67">
                  <c:v>150</c:v>
                </c:pt>
                <c:pt idx="68">
                  <c:v>181</c:v>
                </c:pt>
                <c:pt idx="69">
                  <c:v>157</c:v>
                </c:pt>
                <c:pt idx="70">
                  <c:v>120</c:v>
                </c:pt>
                <c:pt idx="71">
                  <c:v>141</c:v>
                </c:pt>
                <c:pt idx="72">
                  <c:v>110</c:v>
                </c:pt>
                <c:pt idx="73">
                  <c:v>139</c:v>
                </c:pt>
                <c:pt idx="74">
                  <c:v>151</c:v>
                </c:pt>
                <c:pt idx="75">
                  <c:v>310</c:v>
                </c:pt>
                <c:pt idx="76">
                  <c:v>349</c:v>
                </c:pt>
                <c:pt idx="77">
                  <c:v>257</c:v>
                </c:pt>
                <c:pt idx="78">
                  <c:v>264</c:v>
                </c:pt>
                <c:pt idx="79">
                  <c:v>281</c:v>
                </c:pt>
                <c:pt idx="80">
                  <c:v>403</c:v>
                </c:pt>
                <c:pt idx="81">
                  <c:v>400</c:v>
                </c:pt>
                <c:pt idx="82">
                  <c:v>487</c:v>
                </c:pt>
                <c:pt idx="83">
                  <c:v>445</c:v>
                </c:pt>
                <c:pt idx="84">
                  <c:v>374</c:v>
                </c:pt>
                <c:pt idx="85">
                  <c:v>258</c:v>
                </c:pt>
                <c:pt idx="86">
                  <c:v>514</c:v>
                </c:pt>
                <c:pt idx="87">
                  <c:v>435</c:v>
                </c:pt>
                <c:pt idx="88">
                  <c:v>419</c:v>
                </c:pt>
                <c:pt idx="89">
                  <c:v>541</c:v>
                </c:pt>
                <c:pt idx="90">
                  <c:v>421</c:v>
                </c:pt>
                <c:pt idx="91">
                  <c:v>429</c:v>
                </c:pt>
                <c:pt idx="92">
                  <c:v>379</c:v>
                </c:pt>
                <c:pt idx="93">
                  <c:v>656</c:v>
                </c:pt>
                <c:pt idx="94">
                  <c:v>697</c:v>
                </c:pt>
                <c:pt idx="95">
                  <c:v>625</c:v>
                </c:pt>
                <c:pt idx="96">
                  <c:v>848</c:v>
                </c:pt>
                <c:pt idx="97">
                  <c:v>627</c:v>
                </c:pt>
                <c:pt idx="98">
                  <c:v>736</c:v>
                </c:pt>
                <c:pt idx="99">
                  <c:v>540</c:v>
                </c:pt>
                <c:pt idx="100">
                  <c:v>635</c:v>
                </c:pt>
                <c:pt idx="101">
                  <c:v>754</c:v>
                </c:pt>
                <c:pt idx="102">
                  <c:v>923</c:v>
                </c:pt>
                <c:pt idx="103">
                  <c:v>948</c:v>
                </c:pt>
                <c:pt idx="104">
                  <c:v>808</c:v>
                </c:pt>
                <c:pt idx="105">
                  <c:v>722</c:v>
                </c:pt>
                <c:pt idx="106">
                  <c:v>562</c:v>
                </c:pt>
                <c:pt idx="107">
                  <c:v>716</c:v>
                </c:pt>
                <c:pt idx="108">
                  <c:v>1007</c:v>
                </c:pt>
                <c:pt idx="109">
                  <c:v>868</c:v>
                </c:pt>
                <c:pt idx="110">
                  <c:v>753</c:v>
                </c:pt>
                <c:pt idx="111">
                  <c:v>1028</c:v>
                </c:pt>
                <c:pt idx="112">
                  <c:v>1099</c:v>
                </c:pt>
                <c:pt idx="113">
                  <c:v>765</c:v>
                </c:pt>
                <c:pt idx="114">
                  <c:v>913</c:v>
                </c:pt>
                <c:pt idx="115">
                  <c:v>774</c:v>
                </c:pt>
                <c:pt idx="116">
                  <c:v>758</c:v>
                </c:pt>
                <c:pt idx="117">
                  <c:v>988</c:v>
                </c:pt>
                <c:pt idx="118">
                  <c:v>1166</c:v>
                </c:pt>
                <c:pt idx="119">
                  <c:v>1185</c:v>
                </c:pt>
                <c:pt idx="120">
                  <c:v>957</c:v>
                </c:pt>
                <c:pt idx="121">
                  <c:v>960</c:v>
                </c:pt>
                <c:pt idx="122">
                  <c:v>965</c:v>
                </c:pt>
                <c:pt idx="123">
                  <c:v>1041</c:v>
                </c:pt>
                <c:pt idx="124">
                  <c:v>1075</c:v>
                </c:pt>
                <c:pt idx="125">
                  <c:v>1301</c:v>
                </c:pt>
                <c:pt idx="126">
                  <c:v>1540</c:v>
                </c:pt>
                <c:pt idx="127">
                  <c:v>923</c:v>
                </c:pt>
                <c:pt idx="128">
                  <c:v>1147</c:v>
                </c:pt>
                <c:pt idx="129">
                  <c:v>1130</c:v>
                </c:pt>
                <c:pt idx="130">
                  <c:v>1035</c:v>
                </c:pt>
                <c:pt idx="131">
                  <c:v>853</c:v>
                </c:pt>
                <c:pt idx="132">
                  <c:v>1207</c:v>
                </c:pt>
                <c:pt idx="133">
                  <c:v>958</c:v>
                </c:pt>
                <c:pt idx="134">
                  <c:v>727</c:v>
                </c:pt>
                <c:pt idx="135">
                  <c:v>753</c:v>
                </c:pt>
                <c:pt idx="136">
                  <c:v>911</c:v>
                </c:pt>
                <c:pt idx="137">
                  <c:v>1176</c:v>
                </c:pt>
                <c:pt idx="138">
                  <c:v>871</c:v>
                </c:pt>
                <c:pt idx="139">
                  <c:v>1432</c:v>
                </c:pt>
                <c:pt idx="140">
                  <c:v>1146</c:v>
                </c:pt>
                <c:pt idx="141">
                  <c:v>781</c:v>
                </c:pt>
                <c:pt idx="142">
                  <c:v>1046</c:v>
                </c:pt>
                <c:pt idx="143">
                  <c:v>922</c:v>
                </c:pt>
                <c:pt idx="144">
                  <c:v>1065</c:v>
                </c:pt>
                <c:pt idx="145">
                  <c:v>1127</c:v>
                </c:pt>
                <c:pt idx="146">
                  <c:v>1070</c:v>
                </c:pt>
                <c:pt idx="147">
                  <c:v>1003</c:v>
                </c:pt>
                <c:pt idx="148">
                  <c:v>968</c:v>
                </c:pt>
                <c:pt idx="149">
                  <c:v>807</c:v>
                </c:pt>
                <c:pt idx="150">
                  <c:v>1187</c:v>
                </c:pt>
                <c:pt idx="151">
                  <c:v>1142</c:v>
                </c:pt>
                <c:pt idx="152">
                  <c:v>1091</c:v>
                </c:pt>
                <c:pt idx="153">
                  <c:v>841</c:v>
                </c:pt>
                <c:pt idx="154">
                  <c:v>857</c:v>
                </c:pt>
                <c:pt idx="155">
                  <c:v>1115</c:v>
                </c:pt>
                <c:pt idx="156">
                  <c:v>913</c:v>
                </c:pt>
                <c:pt idx="157">
                  <c:v>1069</c:v>
                </c:pt>
                <c:pt idx="158">
                  <c:v>956</c:v>
                </c:pt>
                <c:pt idx="159">
                  <c:v>1263</c:v>
                </c:pt>
                <c:pt idx="160">
                  <c:v>1275</c:v>
                </c:pt>
                <c:pt idx="161">
                  <c:v>603</c:v>
                </c:pt>
                <c:pt idx="162">
                  <c:v>598</c:v>
                </c:pt>
                <c:pt idx="163">
                  <c:v>964</c:v>
                </c:pt>
                <c:pt idx="164">
                  <c:v>842</c:v>
                </c:pt>
                <c:pt idx="165">
                  <c:v>817</c:v>
                </c:pt>
                <c:pt idx="166">
                  <c:v>1143</c:v>
                </c:pt>
                <c:pt idx="167">
                  <c:v>1420</c:v>
                </c:pt>
                <c:pt idx="168">
                  <c:v>585</c:v>
                </c:pt>
                <c:pt idx="169">
                  <c:v>896</c:v>
                </c:pt>
                <c:pt idx="170">
                  <c:v>701</c:v>
                </c:pt>
                <c:pt idx="171">
                  <c:v>900</c:v>
                </c:pt>
                <c:pt idx="172">
                  <c:v>642</c:v>
                </c:pt>
                <c:pt idx="173">
                  <c:v>713</c:v>
                </c:pt>
                <c:pt idx="174">
                  <c:v>728</c:v>
                </c:pt>
                <c:pt idx="175">
                  <c:v>917</c:v>
                </c:pt>
                <c:pt idx="176">
                  <c:v>570</c:v>
                </c:pt>
                <c:pt idx="177">
                  <c:v>532</c:v>
                </c:pt>
                <c:pt idx="178">
                  <c:v>830</c:v>
                </c:pt>
                <c:pt idx="179">
                  <c:v>682</c:v>
                </c:pt>
                <c:pt idx="180">
                  <c:v>709</c:v>
                </c:pt>
                <c:pt idx="181">
                  <c:v>738</c:v>
                </c:pt>
                <c:pt idx="182">
                  <c:v>535</c:v>
                </c:pt>
                <c:pt idx="183">
                  <c:v>829</c:v>
                </c:pt>
                <c:pt idx="184">
                  <c:v>635</c:v>
                </c:pt>
                <c:pt idx="185">
                  <c:v>673</c:v>
                </c:pt>
                <c:pt idx="186">
                  <c:v>615</c:v>
                </c:pt>
                <c:pt idx="187">
                  <c:v>711</c:v>
                </c:pt>
                <c:pt idx="188">
                  <c:v>704</c:v>
                </c:pt>
                <c:pt idx="189">
                  <c:v>459</c:v>
                </c:pt>
                <c:pt idx="190">
                  <c:v>628</c:v>
                </c:pt>
                <c:pt idx="191">
                  <c:v>634</c:v>
                </c:pt>
                <c:pt idx="192">
                  <c:v>672</c:v>
                </c:pt>
                <c:pt idx="193">
                  <c:v>741</c:v>
                </c:pt>
                <c:pt idx="194">
                  <c:v>722</c:v>
                </c:pt>
                <c:pt idx="195">
                  <c:v>602</c:v>
                </c:pt>
                <c:pt idx="196">
                  <c:v>607</c:v>
                </c:pt>
                <c:pt idx="197">
                  <c:v>474</c:v>
                </c:pt>
                <c:pt idx="198">
                  <c:v>706</c:v>
                </c:pt>
                <c:pt idx="199">
                  <c:v>736</c:v>
                </c:pt>
                <c:pt idx="200">
                  <c:v>705</c:v>
                </c:pt>
                <c:pt idx="201">
                  <c:v>677</c:v>
                </c:pt>
                <c:pt idx="202">
                  <c:v>447</c:v>
                </c:pt>
                <c:pt idx="203">
                  <c:v>722</c:v>
                </c:pt>
                <c:pt idx="204">
                  <c:v>576</c:v>
                </c:pt>
                <c:pt idx="205">
                  <c:v>742</c:v>
                </c:pt>
                <c:pt idx="206">
                  <c:v>747</c:v>
                </c:pt>
                <c:pt idx="207">
                  <c:v>620</c:v>
                </c:pt>
                <c:pt idx="208">
                  <c:v>691</c:v>
                </c:pt>
                <c:pt idx="209">
                  <c:v>633</c:v>
                </c:pt>
                <c:pt idx="210">
                  <c:v>633</c:v>
                </c:pt>
                <c:pt idx="211">
                  <c:v>683</c:v>
                </c:pt>
                <c:pt idx="212">
                  <c:v>698</c:v>
                </c:pt>
                <c:pt idx="213">
                  <c:v>754</c:v>
                </c:pt>
                <c:pt idx="214">
                  <c:v>787</c:v>
                </c:pt>
                <c:pt idx="215">
                  <c:v>825</c:v>
                </c:pt>
                <c:pt idx="216">
                  <c:v>647</c:v>
                </c:pt>
                <c:pt idx="217">
                  <c:v>489</c:v>
                </c:pt>
                <c:pt idx="218">
                  <c:v>494</c:v>
                </c:pt>
                <c:pt idx="219">
                  <c:v>832</c:v>
                </c:pt>
                <c:pt idx="220">
                  <c:v>755</c:v>
                </c:pt>
                <c:pt idx="221">
                  <c:v>615</c:v>
                </c:pt>
                <c:pt idx="222">
                  <c:v>609</c:v>
                </c:pt>
                <c:pt idx="223">
                  <c:v>638</c:v>
                </c:pt>
                <c:pt idx="224">
                  <c:v>436</c:v>
                </c:pt>
                <c:pt idx="225">
                  <c:v>558</c:v>
                </c:pt>
                <c:pt idx="226">
                  <c:v>696</c:v>
                </c:pt>
                <c:pt idx="227">
                  <c:v>792</c:v>
                </c:pt>
                <c:pt idx="228">
                  <c:v>639</c:v>
                </c:pt>
                <c:pt idx="229">
                  <c:v>649</c:v>
                </c:pt>
                <c:pt idx="230">
                  <c:v>685</c:v>
                </c:pt>
                <c:pt idx="231">
                  <c:v>551</c:v>
                </c:pt>
                <c:pt idx="232">
                  <c:v>671</c:v>
                </c:pt>
                <c:pt idx="233">
                  <c:v>825</c:v>
                </c:pt>
                <c:pt idx="234">
                  <c:v>798</c:v>
                </c:pt>
                <c:pt idx="235">
                  <c:v>822</c:v>
                </c:pt>
                <c:pt idx="236">
                  <c:v>731</c:v>
                </c:pt>
                <c:pt idx="237">
                  <c:v>738</c:v>
                </c:pt>
                <c:pt idx="238">
                  <c:v>579</c:v>
                </c:pt>
                <c:pt idx="239">
                  <c:v>677</c:v>
                </c:pt>
                <c:pt idx="240">
                  <c:v>432</c:v>
                </c:pt>
                <c:pt idx="241">
                  <c:v>543</c:v>
                </c:pt>
                <c:pt idx="242">
                  <c:v>1193</c:v>
                </c:pt>
                <c:pt idx="243">
                  <c:v>746</c:v>
                </c:pt>
                <c:pt idx="244">
                  <c:v>1021</c:v>
                </c:pt>
                <c:pt idx="245">
                  <c:v>804</c:v>
                </c:pt>
                <c:pt idx="246">
                  <c:v>971</c:v>
                </c:pt>
                <c:pt idx="247">
                  <c:v>1163</c:v>
                </c:pt>
                <c:pt idx="248">
                  <c:v>887</c:v>
                </c:pt>
                <c:pt idx="249">
                  <c:v>1125</c:v>
                </c:pt>
                <c:pt idx="250">
                  <c:v>832</c:v>
                </c:pt>
                <c:pt idx="251">
                  <c:v>1344</c:v>
                </c:pt>
                <c:pt idx="252">
                  <c:v>1014</c:v>
                </c:pt>
                <c:pt idx="253">
                  <c:v>1054</c:v>
                </c:pt>
                <c:pt idx="254">
                  <c:v>1112</c:v>
                </c:pt>
                <c:pt idx="255">
                  <c:v>1256</c:v>
                </c:pt>
                <c:pt idx="256">
                  <c:v>1200</c:v>
                </c:pt>
                <c:pt idx="257">
                  <c:v>1288</c:v>
                </c:pt>
                <c:pt idx="258">
                  <c:v>1206</c:v>
                </c:pt>
                <c:pt idx="259">
                  <c:v>875</c:v>
                </c:pt>
                <c:pt idx="260">
                  <c:v>1272</c:v>
                </c:pt>
                <c:pt idx="261">
                  <c:v>1602</c:v>
                </c:pt>
                <c:pt idx="262">
                  <c:v>1755</c:v>
                </c:pt>
                <c:pt idx="263">
                  <c:v>1457</c:v>
                </c:pt>
                <c:pt idx="264">
                  <c:v>1709</c:v>
                </c:pt>
                <c:pt idx="265">
                  <c:v>1276</c:v>
                </c:pt>
                <c:pt idx="266">
                  <c:v>1077</c:v>
                </c:pt>
                <c:pt idx="267">
                  <c:v>1505</c:v>
                </c:pt>
                <c:pt idx="268">
                  <c:v>2028</c:v>
                </c:pt>
                <c:pt idx="269">
                  <c:v>1880</c:v>
                </c:pt>
                <c:pt idx="270">
                  <c:v>2388</c:v>
                </c:pt>
                <c:pt idx="271">
                  <c:v>2300</c:v>
                </c:pt>
                <c:pt idx="272">
                  <c:v>1812</c:v>
                </c:pt>
                <c:pt idx="273">
                  <c:v>1511</c:v>
                </c:pt>
                <c:pt idx="274">
                  <c:v>1936</c:v>
                </c:pt>
                <c:pt idx="275">
                  <c:v>1811</c:v>
                </c:pt>
                <c:pt idx="276">
                  <c:v>2447</c:v>
                </c:pt>
                <c:pt idx="277">
                  <c:v>2355</c:v>
                </c:pt>
                <c:pt idx="278">
                  <c:v>2806</c:v>
                </c:pt>
                <c:pt idx="279">
                  <c:v>2422</c:v>
                </c:pt>
                <c:pt idx="280">
                  <c:v>1612</c:v>
                </c:pt>
                <c:pt idx="281">
                  <c:v>2368</c:v>
                </c:pt>
                <c:pt idx="282">
                  <c:v>2960</c:v>
                </c:pt>
                <c:pt idx="283">
                  <c:v>3348</c:v>
                </c:pt>
                <c:pt idx="284">
                  <c:v>3015</c:v>
                </c:pt>
                <c:pt idx="285">
                  <c:v>3274</c:v>
                </c:pt>
                <c:pt idx="286">
                  <c:v>2755</c:v>
                </c:pt>
                <c:pt idx="287">
                  <c:v>1699</c:v>
                </c:pt>
                <c:pt idx="288">
                  <c:v>3164</c:v>
                </c:pt>
                <c:pt idx="289">
                  <c:v>3059</c:v>
                </c:pt>
                <c:pt idx="290">
                  <c:v>3413</c:v>
                </c:pt>
                <c:pt idx="291">
                  <c:v>2986</c:v>
                </c:pt>
                <c:pt idx="292">
                  <c:v>2064</c:v>
                </c:pt>
                <c:pt idx="293">
                  <c:v>2633</c:v>
                </c:pt>
                <c:pt idx="294">
                  <c:v>2348</c:v>
                </c:pt>
                <c:pt idx="295">
                  <c:v>4574</c:v>
                </c:pt>
                <c:pt idx="296">
                  <c:v>4465</c:v>
                </c:pt>
                <c:pt idx="297">
                  <c:v>4046</c:v>
                </c:pt>
                <c:pt idx="298">
                  <c:v>2943</c:v>
                </c:pt>
                <c:pt idx="299">
                  <c:v>2031</c:v>
                </c:pt>
                <c:pt idx="300">
                  <c:v>1972</c:v>
                </c:pt>
                <c:pt idx="301">
                  <c:v>2494</c:v>
                </c:pt>
                <c:pt idx="302">
                  <c:v>3540</c:v>
                </c:pt>
                <c:pt idx="303">
                  <c:v>5186</c:v>
                </c:pt>
                <c:pt idx="304">
                  <c:v>4135</c:v>
                </c:pt>
                <c:pt idx="305">
                  <c:v>3946</c:v>
                </c:pt>
                <c:pt idx="306">
                  <c:v>3735</c:v>
                </c:pt>
                <c:pt idx="307">
                  <c:v>2424</c:v>
                </c:pt>
                <c:pt idx="308">
                  <c:v>2157</c:v>
                </c:pt>
                <c:pt idx="309">
                  <c:v>3740</c:v>
                </c:pt>
                <c:pt idx="310">
                  <c:v>3315</c:v>
                </c:pt>
                <c:pt idx="311">
                  <c:v>2877</c:v>
                </c:pt>
                <c:pt idx="312">
                  <c:v>2307</c:v>
                </c:pt>
                <c:pt idx="313">
                  <c:v>2677</c:v>
                </c:pt>
                <c:pt idx="314">
                  <c:v>1750</c:v>
                </c:pt>
                <c:pt idx="315">
                  <c:v>1342</c:v>
                </c:pt>
                <c:pt idx="316">
                  <c:v>2173</c:v>
                </c:pt>
                <c:pt idx="317">
                  <c:v>2243</c:v>
                </c:pt>
                <c:pt idx="318">
                  <c:v>1975</c:v>
                </c:pt>
                <c:pt idx="319">
                  <c:v>2041</c:v>
                </c:pt>
                <c:pt idx="320">
                  <c:v>2058</c:v>
                </c:pt>
                <c:pt idx="321">
                  <c:v>1393</c:v>
                </c:pt>
                <c:pt idx="322">
                  <c:v>914</c:v>
                </c:pt>
                <c:pt idx="323">
                  <c:v>1676</c:v>
                </c:pt>
                <c:pt idx="324">
                  <c:v>1566</c:v>
                </c:pt>
                <c:pt idx="325">
                  <c:v>1408</c:v>
                </c:pt>
                <c:pt idx="326">
                  <c:v>1445</c:v>
                </c:pt>
                <c:pt idx="327">
                  <c:v>1200</c:v>
                </c:pt>
                <c:pt idx="328">
                  <c:v>926</c:v>
                </c:pt>
                <c:pt idx="329">
                  <c:v>724</c:v>
                </c:pt>
                <c:pt idx="330">
                  <c:v>1098</c:v>
                </c:pt>
                <c:pt idx="331">
                  <c:v>1181</c:v>
                </c:pt>
                <c:pt idx="332">
                  <c:v>1107</c:v>
                </c:pt>
                <c:pt idx="333">
                  <c:v>998</c:v>
                </c:pt>
                <c:pt idx="334">
                  <c:v>977</c:v>
                </c:pt>
                <c:pt idx="335">
                  <c:v>627</c:v>
                </c:pt>
                <c:pt idx="336">
                  <c:v>563</c:v>
                </c:pt>
                <c:pt idx="337">
                  <c:v>822</c:v>
                </c:pt>
                <c:pt idx="338">
                  <c:v>891</c:v>
                </c:pt>
                <c:pt idx="339">
                  <c:v>708</c:v>
                </c:pt>
                <c:pt idx="340">
                  <c:v>910</c:v>
                </c:pt>
                <c:pt idx="341">
                  <c:v>707</c:v>
                </c:pt>
                <c:pt idx="342">
                  <c:v>487</c:v>
                </c:pt>
                <c:pt idx="343">
                  <c:v>500</c:v>
                </c:pt>
                <c:pt idx="344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0-44BE-9AAA-0728F606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193936"/>
        <c:axId val="986569104"/>
      </c:line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5"/>
        <c:majorTimeUnit val="days"/>
      </c:dateAx>
      <c:valAx>
        <c:axId val="11694593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5"/>
      </c:valAx>
      <c:valAx>
        <c:axId val="986569104"/>
        <c:scaling>
          <c:orientation val="minMax"/>
          <c:max val="6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76193936"/>
        <c:crosses val="autoZero"/>
        <c:crossBetween val="between"/>
        <c:majorUnit val="200"/>
      </c:valAx>
      <c:catAx>
        <c:axId val="117619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98656910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FF99"/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FF0066"/>
                </a:solidFill>
              </a:rPr>
              <a:t>Media Móvil de 7 Días de Hospitalizados en UCI</a:t>
            </a:r>
            <a:endParaRPr lang="en-US" sz="1600" b="1">
              <a:solidFill>
                <a:srgbClr val="FF0066"/>
              </a:solidFill>
            </a:endParaRPr>
          </a:p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rgbClr val="FF0066"/>
                </a:solidFill>
              </a:rPr>
              <a:t> Total 2/Mayo/21</a:t>
            </a:r>
            <a:r>
              <a:rPr lang="en-US" sz="1400">
                <a:solidFill>
                  <a:srgbClr val="FF6699"/>
                </a:solidFill>
              </a:rPr>
              <a:t>:  </a:t>
            </a:r>
            <a:r>
              <a:rPr lang="en-US" sz="1400" b="1" u="sng">
                <a:solidFill>
                  <a:srgbClr val="FF0000"/>
                </a:solidFill>
              </a:rPr>
              <a:t>68</a:t>
            </a:r>
            <a:r>
              <a:rPr lang="en-US" sz="1400">
                <a:solidFill>
                  <a:schemeClr val="accent6">
                    <a:lumMod val="75000"/>
                  </a:schemeClr>
                </a:solidFill>
              </a:rPr>
              <a:t>  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 b="0">
                <a:solidFill>
                  <a:srgbClr val="FF0066"/>
                </a:solidFill>
              </a:rPr>
              <a:t>–    Movimiento</a:t>
            </a:r>
            <a:r>
              <a:rPr lang="en-US" sz="1400" b="0" baseline="0">
                <a:solidFill>
                  <a:srgbClr val="FF0066"/>
                </a:solidFill>
              </a:rPr>
              <a:t> </a:t>
            </a:r>
            <a:r>
              <a:rPr lang="en-US" sz="1400" b="0">
                <a:solidFill>
                  <a:srgbClr val="FF0066"/>
                </a:solidFill>
              </a:rPr>
              <a:t>Día № 420:  </a:t>
            </a:r>
            <a:r>
              <a:rPr lang="en-US" sz="1400" b="1" u="none">
                <a:solidFill>
                  <a:srgbClr val="FF0000"/>
                </a:solidFill>
              </a:rPr>
              <a:t>0</a:t>
            </a:r>
          </a:p>
        </c:rich>
      </c:tx>
      <c:layout>
        <c:manualLayout>
          <c:xMode val="edge"/>
          <c:yMode val="edge"/>
          <c:x val="0.205675853018372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2.6246719160104987E-2"/>
          <c:y val="0.11103999820535256"/>
          <c:w val="0.93515562031124067"/>
          <c:h val="0.73214123875541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Data!$Q$1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rgbClr val="FF0066">
                <a:alpha val="49804"/>
              </a:srgbClr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rgbClr val="0070C0"/>
                </a:solidFill>
                <a:prstDash val="sysDot"/>
                <a:tailEnd type="triangle" w="med" len="lg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Data!$B$2:$B$421</c:f>
              <c:numCache>
                <c:formatCode>[$-409]d/mmm/yy;@</c:formatCode>
                <c:ptCount val="420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  <c:pt idx="257">
                  <c:v>44156</c:v>
                </c:pt>
                <c:pt idx="258">
                  <c:v>44157</c:v>
                </c:pt>
                <c:pt idx="259">
                  <c:v>44158</c:v>
                </c:pt>
                <c:pt idx="260">
                  <c:v>44159</c:v>
                </c:pt>
                <c:pt idx="261">
                  <c:v>44160</c:v>
                </c:pt>
                <c:pt idx="262">
                  <c:v>44161</c:v>
                </c:pt>
                <c:pt idx="263">
                  <c:v>44162</c:v>
                </c:pt>
                <c:pt idx="264">
                  <c:v>44163</c:v>
                </c:pt>
                <c:pt idx="265">
                  <c:v>44164</c:v>
                </c:pt>
                <c:pt idx="266">
                  <c:v>44165</c:v>
                </c:pt>
                <c:pt idx="267">
                  <c:v>44166</c:v>
                </c:pt>
                <c:pt idx="268">
                  <c:v>44167</c:v>
                </c:pt>
                <c:pt idx="269">
                  <c:v>44168</c:v>
                </c:pt>
                <c:pt idx="270">
                  <c:v>44169</c:v>
                </c:pt>
                <c:pt idx="271">
                  <c:v>44170</c:v>
                </c:pt>
                <c:pt idx="272">
                  <c:v>44171</c:v>
                </c:pt>
                <c:pt idx="273">
                  <c:v>44172</c:v>
                </c:pt>
                <c:pt idx="274">
                  <c:v>44173</c:v>
                </c:pt>
                <c:pt idx="275">
                  <c:v>44174</c:v>
                </c:pt>
                <c:pt idx="276">
                  <c:v>44175</c:v>
                </c:pt>
                <c:pt idx="277">
                  <c:v>44176</c:v>
                </c:pt>
                <c:pt idx="278">
                  <c:v>44177</c:v>
                </c:pt>
                <c:pt idx="279">
                  <c:v>44178</c:v>
                </c:pt>
                <c:pt idx="280">
                  <c:v>44179</c:v>
                </c:pt>
                <c:pt idx="281">
                  <c:v>44180</c:v>
                </c:pt>
                <c:pt idx="282">
                  <c:v>44181</c:v>
                </c:pt>
                <c:pt idx="283">
                  <c:v>44182</c:v>
                </c:pt>
                <c:pt idx="284">
                  <c:v>44183</c:v>
                </c:pt>
                <c:pt idx="285">
                  <c:v>44184</c:v>
                </c:pt>
                <c:pt idx="286">
                  <c:v>44185</c:v>
                </c:pt>
                <c:pt idx="287">
                  <c:v>44186</c:v>
                </c:pt>
                <c:pt idx="288">
                  <c:v>44187</c:v>
                </c:pt>
                <c:pt idx="289">
                  <c:v>44188</c:v>
                </c:pt>
                <c:pt idx="290">
                  <c:v>44189</c:v>
                </c:pt>
                <c:pt idx="291">
                  <c:v>44190</c:v>
                </c:pt>
                <c:pt idx="292">
                  <c:v>44191</c:v>
                </c:pt>
                <c:pt idx="293">
                  <c:v>44192</c:v>
                </c:pt>
                <c:pt idx="294">
                  <c:v>44193</c:v>
                </c:pt>
                <c:pt idx="295">
                  <c:v>44194</c:v>
                </c:pt>
                <c:pt idx="296">
                  <c:v>44195</c:v>
                </c:pt>
                <c:pt idx="297">
                  <c:v>44196</c:v>
                </c:pt>
                <c:pt idx="298">
                  <c:v>44197</c:v>
                </c:pt>
                <c:pt idx="299">
                  <c:v>44198</c:v>
                </c:pt>
                <c:pt idx="300">
                  <c:v>44199</c:v>
                </c:pt>
                <c:pt idx="301">
                  <c:v>44200</c:v>
                </c:pt>
                <c:pt idx="302">
                  <c:v>44201</c:v>
                </c:pt>
                <c:pt idx="303">
                  <c:v>44202</c:v>
                </c:pt>
                <c:pt idx="304">
                  <c:v>44203</c:v>
                </c:pt>
                <c:pt idx="305">
                  <c:v>44204</c:v>
                </c:pt>
                <c:pt idx="306">
                  <c:v>44205</c:v>
                </c:pt>
                <c:pt idx="307">
                  <c:v>44206</c:v>
                </c:pt>
                <c:pt idx="308">
                  <c:v>44207</c:v>
                </c:pt>
                <c:pt idx="309">
                  <c:v>44208</c:v>
                </c:pt>
                <c:pt idx="310">
                  <c:v>44209</c:v>
                </c:pt>
                <c:pt idx="311">
                  <c:v>44210</c:v>
                </c:pt>
                <c:pt idx="312">
                  <c:v>44211</c:v>
                </c:pt>
                <c:pt idx="313">
                  <c:v>44212</c:v>
                </c:pt>
                <c:pt idx="314">
                  <c:v>44213</c:v>
                </c:pt>
                <c:pt idx="315">
                  <c:v>44214</c:v>
                </c:pt>
                <c:pt idx="316">
                  <c:v>44215</c:v>
                </c:pt>
                <c:pt idx="317">
                  <c:v>44216</c:v>
                </c:pt>
                <c:pt idx="318">
                  <c:v>44217</c:v>
                </c:pt>
                <c:pt idx="319">
                  <c:v>44218</c:v>
                </c:pt>
                <c:pt idx="320">
                  <c:v>44219</c:v>
                </c:pt>
                <c:pt idx="321">
                  <c:v>44220</c:v>
                </c:pt>
                <c:pt idx="322">
                  <c:v>44221</c:v>
                </c:pt>
                <c:pt idx="323">
                  <c:v>44222</c:v>
                </c:pt>
                <c:pt idx="324">
                  <c:v>44223</c:v>
                </c:pt>
                <c:pt idx="325">
                  <c:v>44224</c:v>
                </c:pt>
                <c:pt idx="326">
                  <c:v>44225</c:v>
                </c:pt>
                <c:pt idx="327">
                  <c:v>44226</c:v>
                </c:pt>
                <c:pt idx="328">
                  <c:v>44227</c:v>
                </c:pt>
                <c:pt idx="329">
                  <c:v>44228</c:v>
                </c:pt>
                <c:pt idx="330">
                  <c:v>44229</c:v>
                </c:pt>
                <c:pt idx="331">
                  <c:v>44230</c:v>
                </c:pt>
                <c:pt idx="332">
                  <c:v>44231</c:v>
                </c:pt>
                <c:pt idx="333">
                  <c:v>44232</c:v>
                </c:pt>
                <c:pt idx="334">
                  <c:v>44233</c:v>
                </c:pt>
                <c:pt idx="335">
                  <c:v>44234</c:v>
                </c:pt>
                <c:pt idx="336">
                  <c:v>44235</c:v>
                </c:pt>
                <c:pt idx="337">
                  <c:v>44236</c:v>
                </c:pt>
                <c:pt idx="338">
                  <c:v>44237</c:v>
                </c:pt>
                <c:pt idx="339">
                  <c:v>44238</c:v>
                </c:pt>
                <c:pt idx="340">
                  <c:v>44239</c:v>
                </c:pt>
                <c:pt idx="341">
                  <c:v>44240</c:v>
                </c:pt>
                <c:pt idx="342">
                  <c:v>44241</c:v>
                </c:pt>
                <c:pt idx="343">
                  <c:v>44242</c:v>
                </c:pt>
                <c:pt idx="344">
                  <c:v>44243</c:v>
                </c:pt>
                <c:pt idx="345">
                  <c:v>44244</c:v>
                </c:pt>
                <c:pt idx="346">
                  <c:v>44245</c:v>
                </c:pt>
                <c:pt idx="347">
                  <c:v>44246</c:v>
                </c:pt>
                <c:pt idx="348">
                  <c:v>44247</c:v>
                </c:pt>
                <c:pt idx="349">
                  <c:v>44248</c:v>
                </c:pt>
                <c:pt idx="350">
                  <c:v>44249</c:v>
                </c:pt>
                <c:pt idx="351">
                  <c:v>44250</c:v>
                </c:pt>
                <c:pt idx="352">
                  <c:v>44251</c:v>
                </c:pt>
                <c:pt idx="353">
                  <c:v>44252</c:v>
                </c:pt>
                <c:pt idx="354">
                  <c:v>44253</c:v>
                </c:pt>
                <c:pt idx="355">
                  <c:v>44254</c:v>
                </c:pt>
                <c:pt idx="356">
                  <c:v>44255</c:v>
                </c:pt>
                <c:pt idx="357">
                  <c:v>44256</c:v>
                </c:pt>
                <c:pt idx="358">
                  <c:v>44257</c:v>
                </c:pt>
                <c:pt idx="359">
                  <c:v>44258</c:v>
                </c:pt>
                <c:pt idx="360">
                  <c:v>44259</c:v>
                </c:pt>
                <c:pt idx="361">
                  <c:v>44260</c:v>
                </c:pt>
                <c:pt idx="362">
                  <c:v>44261</c:v>
                </c:pt>
                <c:pt idx="363">
                  <c:v>44262</c:v>
                </c:pt>
                <c:pt idx="364">
                  <c:v>44263</c:v>
                </c:pt>
                <c:pt idx="365">
                  <c:v>44264</c:v>
                </c:pt>
                <c:pt idx="366">
                  <c:v>44265</c:v>
                </c:pt>
                <c:pt idx="367">
                  <c:v>44266</c:v>
                </c:pt>
                <c:pt idx="368">
                  <c:v>44267</c:v>
                </c:pt>
                <c:pt idx="369">
                  <c:v>44268</c:v>
                </c:pt>
                <c:pt idx="370">
                  <c:v>44269</c:v>
                </c:pt>
                <c:pt idx="371">
                  <c:v>44270</c:v>
                </c:pt>
                <c:pt idx="372">
                  <c:v>44271</c:v>
                </c:pt>
                <c:pt idx="373">
                  <c:v>44272</c:v>
                </c:pt>
                <c:pt idx="374">
                  <c:v>44273</c:v>
                </c:pt>
                <c:pt idx="375">
                  <c:v>44274</c:v>
                </c:pt>
                <c:pt idx="376">
                  <c:v>44275</c:v>
                </c:pt>
                <c:pt idx="377">
                  <c:v>44276</c:v>
                </c:pt>
                <c:pt idx="378">
                  <c:v>44277</c:v>
                </c:pt>
                <c:pt idx="379">
                  <c:v>44278</c:v>
                </c:pt>
                <c:pt idx="380">
                  <c:v>44279</c:v>
                </c:pt>
                <c:pt idx="381">
                  <c:v>44280</c:v>
                </c:pt>
                <c:pt idx="382">
                  <c:v>44281</c:v>
                </c:pt>
                <c:pt idx="383">
                  <c:v>44282</c:v>
                </c:pt>
                <c:pt idx="384">
                  <c:v>44283</c:v>
                </c:pt>
                <c:pt idx="385">
                  <c:v>44284</c:v>
                </c:pt>
                <c:pt idx="386">
                  <c:v>44285</c:v>
                </c:pt>
                <c:pt idx="387">
                  <c:v>44286</c:v>
                </c:pt>
                <c:pt idx="388">
                  <c:v>44287</c:v>
                </c:pt>
                <c:pt idx="389">
                  <c:v>44288</c:v>
                </c:pt>
                <c:pt idx="390">
                  <c:v>44289</c:v>
                </c:pt>
                <c:pt idx="391">
                  <c:v>44290</c:v>
                </c:pt>
                <c:pt idx="392">
                  <c:v>44291</c:v>
                </c:pt>
                <c:pt idx="393">
                  <c:v>44292</c:v>
                </c:pt>
                <c:pt idx="394">
                  <c:v>44293</c:v>
                </c:pt>
                <c:pt idx="395">
                  <c:v>44294</c:v>
                </c:pt>
                <c:pt idx="396">
                  <c:v>44295</c:v>
                </c:pt>
                <c:pt idx="397">
                  <c:v>44296</c:v>
                </c:pt>
                <c:pt idx="398">
                  <c:v>44297</c:v>
                </c:pt>
                <c:pt idx="399">
                  <c:v>44298</c:v>
                </c:pt>
                <c:pt idx="400">
                  <c:v>44299</c:v>
                </c:pt>
                <c:pt idx="401">
                  <c:v>44300</c:v>
                </c:pt>
                <c:pt idx="402">
                  <c:v>44301</c:v>
                </c:pt>
                <c:pt idx="403">
                  <c:v>44302</c:v>
                </c:pt>
                <c:pt idx="404">
                  <c:v>44303</c:v>
                </c:pt>
                <c:pt idx="405">
                  <c:v>44304</c:v>
                </c:pt>
                <c:pt idx="406">
                  <c:v>44305</c:v>
                </c:pt>
                <c:pt idx="407">
                  <c:v>44306</c:v>
                </c:pt>
                <c:pt idx="408">
                  <c:v>44307</c:v>
                </c:pt>
                <c:pt idx="409">
                  <c:v>44308</c:v>
                </c:pt>
                <c:pt idx="410">
                  <c:v>44309</c:v>
                </c:pt>
                <c:pt idx="411">
                  <c:v>44310</c:v>
                </c:pt>
                <c:pt idx="412">
                  <c:v>44311</c:v>
                </c:pt>
                <c:pt idx="413">
                  <c:v>44312</c:v>
                </c:pt>
                <c:pt idx="414">
                  <c:v>44313</c:v>
                </c:pt>
                <c:pt idx="415">
                  <c:v>44314</c:v>
                </c:pt>
                <c:pt idx="416">
                  <c:v>44315</c:v>
                </c:pt>
                <c:pt idx="417">
                  <c:v>44316</c:v>
                </c:pt>
                <c:pt idx="418">
                  <c:v>44317</c:v>
                </c:pt>
                <c:pt idx="419">
                  <c:v>44318</c:v>
                </c:pt>
              </c:numCache>
            </c:numRef>
          </c:cat>
          <c:val>
            <c:numRef>
              <c:f>Data!$Q$2:$Q$421</c:f>
              <c:numCache>
                <c:formatCode>#,##0</c:formatCode>
                <c:ptCount val="4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43</c:v>
                </c:pt>
                <c:pt idx="22">
                  <c:v>50</c:v>
                </c:pt>
                <c:pt idx="23">
                  <c:v>63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88</c:v>
                </c:pt>
                <c:pt idx="29">
                  <c:v>91</c:v>
                </c:pt>
                <c:pt idx="30">
                  <c:v>101</c:v>
                </c:pt>
                <c:pt idx="31">
                  <c:v>107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105</c:v>
                </c:pt>
                <c:pt idx="36">
                  <c:v>106</c:v>
                </c:pt>
                <c:pt idx="37">
                  <c:v>106</c:v>
                </c:pt>
                <c:pt idx="38">
                  <c:v>99</c:v>
                </c:pt>
                <c:pt idx="39">
                  <c:v>94</c:v>
                </c:pt>
                <c:pt idx="40">
                  <c:v>95</c:v>
                </c:pt>
                <c:pt idx="41">
                  <c:v>98</c:v>
                </c:pt>
                <c:pt idx="42">
                  <c:v>98</c:v>
                </c:pt>
                <c:pt idx="43">
                  <c:v>94</c:v>
                </c:pt>
                <c:pt idx="44">
                  <c:v>97</c:v>
                </c:pt>
                <c:pt idx="45">
                  <c:v>93</c:v>
                </c:pt>
                <c:pt idx="46">
                  <c:v>87</c:v>
                </c:pt>
                <c:pt idx="47">
                  <c:v>85</c:v>
                </c:pt>
                <c:pt idx="48">
                  <c:v>88</c:v>
                </c:pt>
                <c:pt idx="49">
                  <c:v>89</c:v>
                </c:pt>
                <c:pt idx="50">
                  <c:v>88</c:v>
                </c:pt>
                <c:pt idx="51">
                  <c:v>92</c:v>
                </c:pt>
                <c:pt idx="52">
                  <c:v>86</c:v>
                </c:pt>
                <c:pt idx="53">
                  <c:v>85</c:v>
                </c:pt>
                <c:pt idx="54">
                  <c:v>89</c:v>
                </c:pt>
                <c:pt idx="55">
                  <c:v>91</c:v>
                </c:pt>
                <c:pt idx="56">
                  <c:v>93</c:v>
                </c:pt>
                <c:pt idx="57">
                  <c:v>88</c:v>
                </c:pt>
                <c:pt idx="58">
                  <c:v>88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87</c:v>
                </c:pt>
                <c:pt idx="63">
                  <c:v>87</c:v>
                </c:pt>
                <c:pt idx="64">
                  <c:v>80</c:v>
                </c:pt>
                <c:pt idx="65">
                  <c:v>77</c:v>
                </c:pt>
                <c:pt idx="66">
                  <c:v>72</c:v>
                </c:pt>
                <c:pt idx="67">
                  <c:v>73</c:v>
                </c:pt>
                <c:pt idx="68">
                  <c:v>72</c:v>
                </c:pt>
                <c:pt idx="69">
                  <c:v>69</c:v>
                </c:pt>
                <c:pt idx="70">
                  <c:v>71</c:v>
                </c:pt>
                <c:pt idx="71">
                  <c:v>70</c:v>
                </c:pt>
                <c:pt idx="72">
                  <c:v>68</c:v>
                </c:pt>
                <c:pt idx="73">
                  <c:v>66</c:v>
                </c:pt>
                <c:pt idx="74">
                  <c:v>68</c:v>
                </c:pt>
                <c:pt idx="75">
                  <c:v>66</c:v>
                </c:pt>
                <c:pt idx="76">
                  <c:v>64</c:v>
                </c:pt>
                <c:pt idx="77">
                  <c:v>67</c:v>
                </c:pt>
                <c:pt idx="78">
                  <c:v>72</c:v>
                </c:pt>
                <c:pt idx="79">
                  <c:v>74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79</c:v>
                </c:pt>
                <c:pt idx="84">
                  <c:v>78</c:v>
                </c:pt>
                <c:pt idx="85">
                  <c:v>77</c:v>
                </c:pt>
                <c:pt idx="86">
                  <c:v>75</c:v>
                </c:pt>
                <c:pt idx="87">
                  <c:v>77</c:v>
                </c:pt>
                <c:pt idx="88">
                  <c:v>77</c:v>
                </c:pt>
                <c:pt idx="89">
                  <c:v>82</c:v>
                </c:pt>
                <c:pt idx="90">
                  <c:v>84</c:v>
                </c:pt>
                <c:pt idx="91">
                  <c:v>87</c:v>
                </c:pt>
                <c:pt idx="92">
                  <c:v>90</c:v>
                </c:pt>
                <c:pt idx="93">
                  <c:v>91</c:v>
                </c:pt>
                <c:pt idx="94">
                  <c:v>96</c:v>
                </c:pt>
                <c:pt idx="95">
                  <c:v>96</c:v>
                </c:pt>
                <c:pt idx="96">
                  <c:v>97</c:v>
                </c:pt>
                <c:pt idx="97">
                  <c:v>102</c:v>
                </c:pt>
                <c:pt idx="98">
                  <c:v>102</c:v>
                </c:pt>
                <c:pt idx="99">
                  <c:v>107</c:v>
                </c:pt>
                <c:pt idx="100">
                  <c:v>109</c:v>
                </c:pt>
                <c:pt idx="101">
                  <c:v>117</c:v>
                </c:pt>
                <c:pt idx="102">
                  <c:v>123</c:v>
                </c:pt>
                <c:pt idx="103">
                  <c:v>121</c:v>
                </c:pt>
                <c:pt idx="104">
                  <c:v>129</c:v>
                </c:pt>
                <c:pt idx="105">
                  <c:v>132</c:v>
                </c:pt>
                <c:pt idx="106">
                  <c:v>131</c:v>
                </c:pt>
                <c:pt idx="107">
                  <c:v>130</c:v>
                </c:pt>
                <c:pt idx="108">
                  <c:v>140</c:v>
                </c:pt>
                <c:pt idx="109">
                  <c:v>148</c:v>
                </c:pt>
                <c:pt idx="110">
                  <c:v>141</c:v>
                </c:pt>
                <c:pt idx="111">
                  <c:v>140</c:v>
                </c:pt>
                <c:pt idx="112">
                  <c:v>147</c:v>
                </c:pt>
                <c:pt idx="113">
                  <c:v>146</c:v>
                </c:pt>
                <c:pt idx="114">
                  <c:v>149</c:v>
                </c:pt>
                <c:pt idx="115">
                  <c:v>149</c:v>
                </c:pt>
                <c:pt idx="116">
                  <c:v>146</c:v>
                </c:pt>
                <c:pt idx="117">
                  <c:v>154</c:v>
                </c:pt>
                <c:pt idx="118">
                  <c:v>153</c:v>
                </c:pt>
                <c:pt idx="119">
                  <c:v>162</c:v>
                </c:pt>
                <c:pt idx="120">
                  <c:v>160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158</c:v>
                </c:pt>
                <c:pt idx="125">
                  <c:v>159</c:v>
                </c:pt>
                <c:pt idx="126">
                  <c:v>159</c:v>
                </c:pt>
                <c:pt idx="127">
                  <c:v>157</c:v>
                </c:pt>
                <c:pt idx="128">
                  <c:v>163</c:v>
                </c:pt>
                <c:pt idx="129">
                  <c:v>166</c:v>
                </c:pt>
                <c:pt idx="130">
                  <c:v>167</c:v>
                </c:pt>
                <c:pt idx="131">
                  <c:v>173</c:v>
                </c:pt>
                <c:pt idx="132">
                  <c:v>175</c:v>
                </c:pt>
                <c:pt idx="133">
                  <c:v>170</c:v>
                </c:pt>
                <c:pt idx="134">
                  <c:v>164</c:v>
                </c:pt>
                <c:pt idx="135">
                  <c:v>158</c:v>
                </c:pt>
                <c:pt idx="136">
                  <c:v>158</c:v>
                </c:pt>
                <c:pt idx="137">
                  <c:v>155</c:v>
                </c:pt>
                <c:pt idx="138">
                  <c:v>152</c:v>
                </c:pt>
                <c:pt idx="139">
                  <c:v>151</c:v>
                </c:pt>
                <c:pt idx="140">
                  <c:v>155</c:v>
                </c:pt>
                <c:pt idx="141">
                  <c:v>148</c:v>
                </c:pt>
                <c:pt idx="142">
                  <c:v>158</c:v>
                </c:pt>
                <c:pt idx="143">
                  <c:v>161</c:v>
                </c:pt>
                <c:pt idx="144">
                  <c:v>166</c:v>
                </c:pt>
                <c:pt idx="145">
                  <c:v>166</c:v>
                </c:pt>
                <c:pt idx="146">
                  <c:v>164</c:v>
                </c:pt>
                <c:pt idx="147">
                  <c:v>165</c:v>
                </c:pt>
                <c:pt idx="148">
                  <c:v>161</c:v>
                </c:pt>
                <c:pt idx="149">
                  <c:v>164</c:v>
                </c:pt>
                <c:pt idx="150">
                  <c:v>157</c:v>
                </c:pt>
                <c:pt idx="151">
                  <c:v>156</c:v>
                </c:pt>
                <c:pt idx="152">
                  <c:v>157</c:v>
                </c:pt>
                <c:pt idx="153">
                  <c:v>157</c:v>
                </c:pt>
                <c:pt idx="154">
                  <c:v>162</c:v>
                </c:pt>
                <c:pt idx="155">
                  <c:v>160</c:v>
                </c:pt>
                <c:pt idx="156">
                  <c:v>162</c:v>
                </c:pt>
                <c:pt idx="157">
                  <c:v>158</c:v>
                </c:pt>
                <c:pt idx="158">
                  <c:v>153</c:v>
                </c:pt>
                <c:pt idx="159">
                  <c:v>156</c:v>
                </c:pt>
                <c:pt idx="160">
                  <c:v>159</c:v>
                </c:pt>
                <c:pt idx="161">
                  <c:v>156</c:v>
                </c:pt>
                <c:pt idx="162">
                  <c:v>153</c:v>
                </c:pt>
                <c:pt idx="163">
                  <c:v>157</c:v>
                </c:pt>
                <c:pt idx="164">
                  <c:v>154</c:v>
                </c:pt>
                <c:pt idx="165">
                  <c:v>153</c:v>
                </c:pt>
                <c:pt idx="166">
                  <c:v>152</c:v>
                </c:pt>
                <c:pt idx="167">
                  <c:v>154</c:v>
                </c:pt>
                <c:pt idx="168">
                  <c:v>153</c:v>
                </c:pt>
                <c:pt idx="169">
                  <c:v>153</c:v>
                </c:pt>
                <c:pt idx="170">
                  <c:v>157</c:v>
                </c:pt>
                <c:pt idx="171">
                  <c:v>157</c:v>
                </c:pt>
                <c:pt idx="172">
                  <c:v>154</c:v>
                </c:pt>
                <c:pt idx="173">
                  <c:v>155</c:v>
                </c:pt>
                <c:pt idx="174">
                  <c:v>157</c:v>
                </c:pt>
                <c:pt idx="175">
                  <c:v>168</c:v>
                </c:pt>
                <c:pt idx="176">
                  <c:v>168</c:v>
                </c:pt>
                <c:pt idx="177">
                  <c:v>165</c:v>
                </c:pt>
                <c:pt idx="178">
                  <c:v>167</c:v>
                </c:pt>
                <c:pt idx="179">
                  <c:v>164</c:v>
                </c:pt>
                <c:pt idx="180">
                  <c:v>150</c:v>
                </c:pt>
                <c:pt idx="181">
                  <c:v>149</c:v>
                </c:pt>
                <c:pt idx="182">
                  <c:v>143</c:v>
                </c:pt>
                <c:pt idx="183">
                  <c:v>132</c:v>
                </c:pt>
                <c:pt idx="184">
                  <c:v>134</c:v>
                </c:pt>
                <c:pt idx="185">
                  <c:v>135</c:v>
                </c:pt>
                <c:pt idx="186">
                  <c:v>169</c:v>
                </c:pt>
                <c:pt idx="187">
                  <c:v>158</c:v>
                </c:pt>
                <c:pt idx="188">
                  <c:v>157</c:v>
                </c:pt>
                <c:pt idx="189">
                  <c:v>167</c:v>
                </c:pt>
                <c:pt idx="190">
                  <c:v>151</c:v>
                </c:pt>
                <c:pt idx="191">
                  <c:v>158</c:v>
                </c:pt>
                <c:pt idx="192">
                  <c:v>152</c:v>
                </c:pt>
                <c:pt idx="193">
                  <c:v>156</c:v>
                </c:pt>
                <c:pt idx="194">
                  <c:v>144</c:v>
                </c:pt>
                <c:pt idx="195">
                  <c:v>133</c:v>
                </c:pt>
                <c:pt idx="196">
                  <c:v>133</c:v>
                </c:pt>
                <c:pt idx="197">
                  <c:v>121</c:v>
                </c:pt>
                <c:pt idx="198">
                  <c:v>122</c:v>
                </c:pt>
                <c:pt idx="199">
                  <c:v>128</c:v>
                </c:pt>
                <c:pt idx="200">
                  <c:v>121</c:v>
                </c:pt>
                <c:pt idx="201">
                  <c:v>116</c:v>
                </c:pt>
                <c:pt idx="202">
                  <c:v>108</c:v>
                </c:pt>
                <c:pt idx="203">
                  <c:v>110</c:v>
                </c:pt>
                <c:pt idx="204">
                  <c:v>113</c:v>
                </c:pt>
                <c:pt idx="205">
                  <c:v>116</c:v>
                </c:pt>
                <c:pt idx="206">
                  <c:v>107</c:v>
                </c:pt>
                <c:pt idx="207">
                  <c:v>113</c:v>
                </c:pt>
                <c:pt idx="208">
                  <c:v>112</c:v>
                </c:pt>
                <c:pt idx="209">
                  <c:v>110</c:v>
                </c:pt>
                <c:pt idx="210">
                  <c:v>119</c:v>
                </c:pt>
                <c:pt idx="211">
                  <c:v>116</c:v>
                </c:pt>
                <c:pt idx="212">
                  <c:v>120</c:v>
                </c:pt>
                <c:pt idx="213">
                  <c:v>117</c:v>
                </c:pt>
                <c:pt idx="214">
                  <c:v>114</c:v>
                </c:pt>
                <c:pt idx="215">
                  <c:v>112</c:v>
                </c:pt>
                <c:pt idx="216">
                  <c:v>124</c:v>
                </c:pt>
                <c:pt idx="217">
                  <c:v>121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116</c:v>
                </c:pt>
                <c:pt idx="222">
                  <c:v>110</c:v>
                </c:pt>
                <c:pt idx="223">
                  <c:v>107</c:v>
                </c:pt>
                <c:pt idx="224">
                  <c:v>115</c:v>
                </c:pt>
                <c:pt idx="225">
                  <c:v>113</c:v>
                </c:pt>
                <c:pt idx="226">
                  <c:v>117</c:v>
                </c:pt>
                <c:pt idx="227">
                  <c:v>120</c:v>
                </c:pt>
                <c:pt idx="228">
                  <c:v>122</c:v>
                </c:pt>
                <c:pt idx="229">
                  <c:v>128</c:v>
                </c:pt>
                <c:pt idx="230">
                  <c:v>128</c:v>
                </c:pt>
                <c:pt idx="231">
                  <c:v>125</c:v>
                </c:pt>
                <c:pt idx="232">
                  <c:v>121</c:v>
                </c:pt>
                <c:pt idx="233">
                  <c:v>119</c:v>
                </c:pt>
                <c:pt idx="234">
                  <c:v>119</c:v>
                </c:pt>
                <c:pt idx="235">
                  <c:v>111</c:v>
                </c:pt>
                <c:pt idx="236">
                  <c:v>112</c:v>
                </c:pt>
                <c:pt idx="237">
                  <c:v>107</c:v>
                </c:pt>
                <c:pt idx="238">
                  <c:v>115</c:v>
                </c:pt>
                <c:pt idx="239">
                  <c:v>110</c:v>
                </c:pt>
                <c:pt idx="240">
                  <c:v>109</c:v>
                </c:pt>
                <c:pt idx="241">
                  <c:v>117</c:v>
                </c:pt>
                <c:pt idx="242">
                  <c:v>128</c:v>
                </c:pt>
                <c:pt idx="243">
                  <c:v>127</c:v>
                </c:pt>
                <c:pt idx="244">
                  <c:v>156</c:v>
                </c:pt>
                <c:pt idx="245">
                  <c:v>140</c:v>
                </c:pt>
                <c:pt idx="246">
                  <c:v>145</c:v>
                </c:pt>
                <c:pt idx="247">
                  <c:v>145</c:v>
                </c:pt>
                <c:pt idx="248">
                  <c:v>154</c:v>
                </c:pt>
                <c:pt idx="249">
                  <c:v>149</c:v>
                </c:pt>
                <c:pt idx="250">
                  <c:v>146</c:v>
                </c:pt>
                <c:pt idx="251">
                  <c:v>153</c:v>
                </c:pt>
                <c:pt idx="252">
                  <c:v>161</c:v>
                </c:pt>
                <c:pt idx="253">
                  <c:v>154</c:v>
                </c:pt>
                <c:pt idx="254">
                  <c:v>158</c:v>
                </c:pt>
                <c:pt idx="255">
                  <c:v>152</c:v>
                </c:pt>
                <c:pt idx="256">
                  <c:v>152</c:v>
                </c:pt>
                <c:pt idx="257">
                  <c:v>149</c:v>
                </c:pt>
                <c:pt idx="258">
                  <c:v>146</c:v>
                </c:pt>
                <c:pt idx="259">
                  <c:v>149</c:v>
                </c:pt>
                <c:pt idx="260">
                  <c:v>149</c:v>
                </c:pt>
                <c:pt idx="261">
                  <c:v>151</c:v>
                </c:pt>
                <c:pt idx="262">
                  <c:v>152</c:v>
                </c:pt>
                <c:pt idx="263">
                  <c:v>148</c:v>
                </c:pt>
                <c:pt idx="264">
                  <c:v>145</c:v>
                </c:pt>
                <c:pt idx="265">
                  <c:v>151</c:v>
                </c:pt>
                <c:pt idx="266">
                  <c:v>167</c:v>
                </c:pt>
                <c:pt idx="267">
                  <c:v>166</c:v>
                </c:pt>
                <c:pt idx="268">
                  <c:v>164</c:v>
                </c:pt>
                <c:pt idx="269">
                  <c:v>161</c:v>
                </c:pt>
                <c:pt idx="270">
                  <c:v>156</c:v>
                </c:pt>
                <c:pt idx="271">
                  <c:v>161</c:v>
                </c:pt>
                <c:pt idx="272">
                  <c:v>161</c:v>
                </c:pt>
                <c:pt idx="273">
                  <c:v>175</c:v>
                </c:pt>
                <c:pt idx="274">
                  <c:v>169</c:v>
                </c:pt>
                <c:pt idx="275">
                  <c:v>170</c:v>
                </c:pt>
                <c:pt idx="276">
                  <c:v>173</c:v>
                </c:pt>
                <c:pt idx="277">
                  <c:v>172</c:v>
                </c:pt>
                <c:pt idx="278">
                  <c:v>183</c:v>
                </c:pt>
                <c:pt idx="279">
                  <c:v>188</c:v>
                </c:pt>
                <c:pt idx="280">
                  <c:v>185</c:v>
                </c:pt>
                <c:pt idx="281">
                  <c:v>197</c:v>
                </c:pt>
                <c:pt idx="282">
                  <c:v>183</c:v>
                </c:pt>
                <c:pt idx="283">
                  <c:v>173</c:v>
                </c:pt>
                <c:pt idx="284">
                  <c:v>182</c:v>
                </c:pt>
                <c:pt idx="285">
                  <c:v>182</c:v>
                </c:pt>
                <c:pt idx="286">
                  <c:v>192</c:v>
                </c:pt>
                <c:pt idx="287">
                  <c:v>178</c:v>
                </c:pt>
                <c:pt idx="288">
                  <c:v>168</c:v>
                </c:pt>
                <c:pt idx="289">
                  <c:v>182</c:v>
                </c:pt>
                <c:pt idx="290">
                  <c:v>187</c:v>
                </c:pt>
                <c:pt idx="291">
                  <c:v>188</c:v>
                </c:pt>
                <c:pt idx="292">
                  <c:v>185</c:v>
                </c:pt>
                <c:pt idx="293">
                  <c:v>183</c:v>
                </c:pt>
                <c:pt idx="294">
                  <c:v>182</c:v>
                </c:pt>
                <c:pt idx="295">
                  <c:v>180</c:v>
                </c:pt>
                <c:pt idx="296">
                  <c:v>193</c:v>
                </c:pt>
                <c:pt idx="297">
                  <c:v>202</c:v>
                </c:pt>
                <c:pt idx="298">
                  <c:v>204</c:v>
                </c:pt>
                <c:pt idx="299">
                  <c:v>215</c:v>
                </c:pt>
                <c:pt idx="300">
                  <c:v>218</c:v>
                </c:pt>
                <c:pt idx="301">
                  <c:v>235</c:v>
                </c:pt>
                <c:pt idx="302">
                  <c:v>227</c:v>
                </c:pt>
                <c:pt idx="303">
                  <c:v>229</c:v>
                </c:pt>
                <c:pt idx="304">
                  <c:v>226</c:v>
                </c:pt>
                <c:pt idx="305">
                  <c:v>220</c:v>
                </c:pt>
                <c:pt idx="306">
                  <c:v>219</c:v>
                </c:pt>
                <c:pt idx="307">
                  <c:v>225</c:v>
                </c:pt>
                <c:pt idx="308">
                  <c:v>224</c:v>
                </c:pt>
                <c:pt idx="309">
                  <c:v>223</c:v>
                </c:pt>
                <c:pt idx="310">
                  <c:v>229</c:v>
                </c:pt>
                <c:pt idx="311">
                  <c:v>237</c:v>
                </c:pt>
                <c:pt idx="312">
                  <c:v>233</c:v>
                </c:pt>
                <c:pt idx="313">
                  <c:v>233</c:v>
                </c:pt>
                <c:pt idx="314">
                  <c:v>233</c:v>
                </c:pt>
                <c:pt idx="315">
                  <c:v>239</c:v>
                </c:pt>
                <c:pt idx="316">
                  <c:v>241</c:v>
                </c:pt>
                <c:pt idx="317">
                  <c:v>241</c:v>
                </c:pt>
                <c:pt idx="318">
                  <c:v>243</c:v>
                </c:pt>
                <c:pt idx="319">
                  <c:v>259</c:v>
                </c:pt>
                <c:pt idx="320">
                  <c:v>251</c:v>
                </c:pt>
                <c:pt idx="321">
                  <c:v>216</c:v>
                </c:pt>
                <c:pt idx="322">
                  <c:v>237</c:v>
                </c:pt>
                <c:pt idx="323">
                  <c:v>246</c:v>
                </c:pt>
                <c:pt idx="324">
                  <c:v>240</c:v>
                </c:pt>
                <c:pt idx="325">
                  <c:v>243</c:v>
                </c:pt>
                <c:pt idx="326">
                  <c:v>242</c:v>
                </c:pt>
                <c:pt idx="327">
                  <c:v>255</c:v>
                </c:pt>
                <c:pt idx="328">
                  <c:v>247</c:v>
                </c:pt>
                <c:pt idx="329">
                  <c:v>252</c:v>
                </c:pt>
                <c:pt idx="330">
                  <c:v>242</c:v>
                </c:pt>
                <c:pt idx="331">
                  <c:v>241</c:v>
                </c:pt>
                <c:pt idx="332">
                  <c:v>230</c:v>
                </c:pt>
                <c:pt idx="333">
                  <c:v>227</c:v>
                </c:pt>
                <c:pt idx="334">
                  <c:v>214</c:v>
                </c:pt>
                <c:pt idx="335">
                  <c:v>209</c:v>
                </c:pt>
                <c:pt idx="336">
                  <c:v>205</c:v>
                </c:pt>
                <c:pt idx="337">
                  <c:v>206</c:v>
                </c:pt>
                <c:pt idx="338">
                  <c:v>197</c:v>
                </c:pt>
                <c:pt idx="339">
                  <c:v>206</c:v>
                </c:pt>
                <c:pt idx="340">
                  <c:v>202</c:v>
                </c:pt>
                <c:pt idx="341">
                  <c:v>196</c:v>
                </c:pt>
                <c:pt idx="342">
                  <c:v>199</c:v>
                </c:pt>
                <c:pt idx="343">
                  <c:v>202</c:v>
                </c:pt>
                <c:pt idx="344">
                  <c:v>215</c:v>
                </c:pt>
                <c:pt idx="345">
                  <c:v>210</c:v>
                </c:pt>
                <c:pt idx="346">
                  <c:v>217</c:v>
                </c:pt>
                <c:pt idx="347">
                  <c:v>206</c:v>
                </c:pt>
                <c:pt idx="348">
                  <c:v>195</c:v>
                </c:pt>
                <c:pt idx="349">
                  <c:v>201</c:v>
                </c:pt>
                <c:pt idx="350">
                  <c:v>195</c:v>
                </c:pt>
                <c:pt idx="351">
                  <c:v>181</c:v>
                </c:pt>
                <c:pt idx="352">
                  <c:v>177</c:v>
                </c:pt>
                <c:pt idx="353">
                  <c:v>172</c:v>
                </c:pt>
                <c:pt idx="354">
                  <c:v>167</c:v>
                </c:pt>
                <c:pt idx="355">
                  <c:v>168</c:v>
                </c:pt>
                <c:pt idx="356">
                  <c:v>170</c:v>
                </c:pt>
                <c:pt idx="357">
                  <c:v>166</c:v>
                </c:pt>
                <c:pt idx="358">
                  <c:v>170</c:v>
                </c:pt>
                <c:pt idx="359">
                  <c:v>163</c:v>
                </c:pt>
                <c:pt idx="360">
                  <c:v>151</c:v>
                </c:pt>
                <c:pt idx="361">
                  <c:v>149</c:v>
                </c:pt>
                <c:pt idx="362">
                  <c:v>130</c:v>
                </c:pt>
                <c:pt idx="363">
                  <c:v>118</c:v>
                </c:pt>
                <c:pt idx="364">
                  <c:v>117</c:v>
                </c:pt>
                <c:pt idx="365">
                  <c:v>111</c:v>
                </c:pt>
                <c:pt idx="366">
                  <c:v>107</c:v>
                </c:pt>
                <c:pt idx="367">
                  <c:v>108</c:v>
                </c:pt>
                <c:pt idx="368">
                  <c:v>111</c:v>
                </c:pt>
                <c:pt idx="369">
                  <c:v>111</c:v>
                </c:pt>
                <c:pt idx="370">
                  <c:v>104</c:v>
                </c:pt>
                <c:pt idx="371">
                  <c:v>98</c:v>
                </c:pt>
                <c:pt idx="372">
                  <c:v>97</c:v>
                </c:pt>
                <c:pt idx="373">
                  <c:v>94</c:v>
                </c:pt>
                <c:pt idx="374">
                  <c:v>91</c:v>
                </c:pt>
                <c:pt idx="375">
                  <c:v>99</c:v>
                </c:pt>
                <c:pt idx="376">
                  <c:v>98</c:v>
                </c:pt>
                <c:pt idx="377">
                  <c:v>99</c:v>
                </c:pt>
                <c:pt idx="378">
                  <c:v>99</c:v>
                </c:pt>
                <c:pt idx="379">
                  <c:v>106</c:v>
                </c:pt>
                <c:pt idx="380">
                  <c:v>107</c:v>
                </c:pt>
                <c:pt idx="381">
                  <c:v>105</c:v>
                </c:pt>
                <c:pt idx="382">
                  <c:v>99</c:v>
                </c:pt>
                <c:pt idx="383">
                  <c:v>96</c:v>
                </c:pt>
                <c:pt idx="384">
                  <c:v>91</c:v>
                </c:pt>
                <c:pt idx="385">
                  <c:v>93</c:v>
                </c:pt>
                <c:pt idx="386">
                  <c:v>89</c:v>
                </c:pt>
                <c:pt idx="387">
                  <c:v>72</c:v>
                </c:pt>
                <c:pt idx="388">
                  <c:v>66</c:v>
                </c:pt>
                <c:pt idx="389">
                  <c:v>65</c:v>
                </c:pt>
                <c:pt idx="390">
                  <c:v>63</c:v>
                </c:pt>
                <c:pt idx="391">
                  <c:v>67</c:v>
                </c:pt>
                <c:pt idx="392">
                  <c:v>72</c:v>
                </c:pt>
                <c:pt idx="393">
                  <c:v>69</c:v>
                </c:pt>
                <c:pt idx="394">
                  <c:v>69</c:v>
                </c:pt>
                <c:pt idx="395">
                  <c:v>64</c:v>
                </c:pt>
                <c:pt idx="396">
                  <c:v>64</c:v>
                </c:pt>
                <c:pt idx="397">
                  <c:v>66</c:v>
                </c:pt>
                <c:pt idx="398">
                  <c:v>63</c:v>
                </c:pt>
                <c:pt idx="399">
                  <c:v>63</c:v>
                </c:pt>
                <c:pt idx="400">
                  <c:v>62</c:v>
                </c:pt>
                <c:pt idx="401">
                  <c:v>61</c:v>
                </c:pt>
                <c:pt idx="402">
                  <c:v>57</c:v>
                </c:pt>
                <c:pt idx="403">
                  <c:v>57</c:v>
                </c:pt>
                <c:pt idx="404">
                  <c:v>57</c:v>
                </c:pt>
                <c:pt idx="405">
                  <c:v>55</c:v>
                </c:pt>
                <c:pt idx="406">
                  <c:v>56</c:v>
                </c:pt>
                <c:pt idx="407">
                  <c:v>57</c:v>
                </c:pt>
                <c:pt idx="408">
                  <c:v>60</c:v>
                </c:pt>
                <c:pt idx="409">
                  <c:v>66</c:v>
                </c:pt>
                <c:pt idx="410">
                  <c:v>67</c:v>
                </c:pt>
                <c:pt idx="411">
                  <c:v>62</c:v>
                </c:pt>
                <c:pt idx="412">
                  <c:v>63</c:v>
                </c:pt>
                <c:pt idx="413">
                  <c:v>63</c:v>
                </c:pt>
                <c:pt idx="414">
                  <c:v>64</c:v>
                </c:pt>
                <c:pt idx="415">
                  <c:v>69</c:v>
                </c:pt>
                <c:pt idx="416">
                  <c:v>66</c:v>
                </c:pt>
                <c:pt idx="417">
                  <c:v>66</c:v>
                </c:pt>
                <c:pt idx="418">
                  <c:v>68</c:v>
                </c:pt>
                <c:pt idx="41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4E5-BA3C-02161607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664720"/>
        <c:axId val="1169459328"/>
      </c:bar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006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66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6"/>
        <c:majorTimeUnit val="days"/>
      </c:dateAx>
      <c:valAx>
        <c:axId val="1169459328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rgbClr val="FF99CC"/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66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CCC"/>
    </a:solidFill>
    <a:ln w="9525" cap="flat" cmpd="sng" algn="ctr">
      <a:solidFill>
        <a:srgbClr val="FF0066"/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5">
                    <a:lumMod val="75000"/>
                  </a:schemeClr>
                </a:solidFill>
              </a:rPr>
              <a:t>             </a:t>
            </a:r>
            <a:r>
              <a:rPr lang="en-US" sz="1600">
                <a:solidFill>
                  <a:schemeClr val="accent5">
                    <a:lumMod val="75000"/>
                  </a:schemeClr>
                </a:solidFill>
              </a:rPr>
              <a:t>Media Móvil de 7 Días de </a:t>
            </a:r>
            <a:r>
              <a:rPr lang="en-US" sz="1600" baseline="0">
                <a:solidFill>
                  <a:schemeClr val="accent5">
                    <a:lumMod val="75000"/>
                  </a:schemeClr>
                </a:solidFill>
              </a:rPr>
              <a:t>H</a:t>
            </a:r>
            <a:r>
              <a:rPr lang="en-US" sz="1600">
                <a:solidFill>
                  <a:schemeClr val="accent5">
                    <a:lumMod val="75000"/>
                  </a:schemeClr>
                </a:solidFill>
              </a:rPr>
              <a:t>ospitalizados en Sala</a:t>
            </a:r>
          </a:p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5">
                    <a:lumMod val="75000"/>
                  </a:schemeClr>
                </a:solidFill>
              </a:rPr>
              <a:t>                   Total 2/Mayo/21:  </a:t>
            </a:r>
            <a:r>
              <a:rPr lang="en-US" sz="1400" b="1" u="sng">
                <a:solidFill>
                  <a:schemeClr val="accent1">
                    <a:lumMod val="50000"/>
                  </a:schemeClr>
                </a:solidFill>
              </a:rPr>
              <a:t>292</a:t>
            </a: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     </a:t>
            </a:r>
            <a:r>
              <a:rPr lang="en-US" sz="1400" b="0">
                <a:solidFill>
                  <a:schemeClr val="accent5">
                    <a:lumMod val="75000"/>
                  </a:schemeClr>
                </a:solidFill>
              </a:rPr>
              <a:t>–     Movimiento Día № 420: </a:t>
            </a:r>
            <a:r>
              <a:rPr lang="en-US" sz="1400" b="1">
                <a:solidFill>
                  <a:schemeClr val="accent5">
                    <a:lumMod val="75000"/>
                  </a:schemeClr>
                </a:solidFill>
              </a:rPr>
              <a:t> </a:t>
            </a:r>
            <a:r>
              <a:rPr lang="en-US" sz="1400" b="1" u="none">
                <a:solidFill>
                  <a:schemeClr val="accent1">
                    <a:lumMod val="50000"/>
                  </a:schemeClr>
                </a:solidFill>
              </a:rPr>
              <a:t>-10</a:t>
            </a:r>
            <a:r>
              <a:rPr lang="en-US" sz="1400" b="1" u="sng">
                <a:solidFill>
                  <a:schemeClr val="accent1">
                    <a:lumMod val="50000"/>
                  </a:schemeClr>
                </a:solidFill>
              </a:rPr>
              <a:t> </a:t>
            </a:r>
          </a:p>
        </c:rich>
      </c:tx>
      <c:layout>
        <c:manualLayout>
          <c:xMode val="edge"/>
          <c:yMode val="edge"/>
          <c:x val="0.10889107611548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2.6246719160104987E-2"/>
          <c:y val="0.11103999820535256"/>
          <c:w val="0.93515562031124067"/>
          <c:h val="0.73214123875541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Data!$S$1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rgbClr val="FF0000"/>
                </a:solidFill>
                <a:prstDash val="sysDot"/>
                <a:tailEnd type="triangle" w="med" len="lg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Data!$B$2:$B$421</c:f>
              <c:numCache>
                <c:formatCode>[$-409]d/mmm/yy;@</c:formatCode>
                <c:ptCount val="420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  <c:pt idx="257">
                  <c:v>44156</c:v>
                </c:pt>
                <c:pt idx="258">
                  <c:v>44157</c:v>
                </c:pt>
                <c:pt idx="259">
                  <c:v>44158</c:v>
                </c:pt>
                <c:pt idx="260">
                  <c:v>44159</c:v>
                </c:pt>
                <c:pt idx="261">
                  <c:v>44160</c:v>
                </c:pt>
                <c:pt idx="262">
                  <c:v>44161</c:v>
                </c:pt>
                <c:pt idx="263">
                  <c:v>44162</c:v>
                </c:pt>
                <c:pt idx="264">
                  <c:v>44163</c:v>
                </c:pt>
                <c:pt idx="265">
                  <c:v>44164</c:v>
                </c:pt>
                <c:pt idx="266">
                  <c:v>44165</c:v>
                </c:pt>
                <c:pt idx="267">
                  <c:v>44166</c:v>
                </c:pt>
                <c:pt idx="268">
                  <c:v>44167</c:v>
                </c:pt>
                <c:pt idx="269">
                  <c:v>44168</c:v>
                </c:pt>
                <c:pt idx="270">
                  <c:v>44169</c:v>
                </c:pt>
                <c:pt idx="271">
                  <c:v>44170</c:v>
                </c:pt>
                <c:pt idx="272">
                  <c:v>44171</c:v>
                </c:pt>
                <c:pt idx="273">
                  <c:v>44172</c:v>
                </c:pt>
                <c:pt idx="274">
                  <c:v>44173</c:v>
                </c:pt>
                <c:pt idx="275">
                  <c:v>44174</c:v>
                </c:pt>
                <c:pt idx="276">
                  <c:v>44175</c:v>
                </c:pt>
                <c:pt idx="277">
                  <c:v>44176</c:v>
                </c:pt>
                <c:pt idx="278">
                  <c:v>44177</c:v>
                </c:pt>
                <c:pt idx="279">
                  <c:v>44178</c:v>
                </c:pt>
                <c:pt idx="280">
                  <c:v>44179</c:v>
                </c:pt>
                <c:pt idx="281">
                  <c:v>44180</c:v>
                </c:pt>
                <c:pt idx="282">
                  <c:v>44181</c:v>
                </c:pt>
                <c:pt idx="283">
                  <c:v>44182</c:v>
                </c:pt>
                <c:pt idx="284">
                  <c:v>44183</c:v>
                </c:pt>
                <c:pt idx="285">
                  <c:v>44184</c:v>
                </c:pt>
                <c:pt idx="286">
                  <c:v>44185</c:v>
                </c:pt>
                <c:pt idx="287">
                  <c:v>44186</c:v>
                </c:pt>
                <c:pt idx="288">
                  <c:v>44187</c:v>
                </c:pt>
                <c:pt idx="289">
                  <c:v>44188</c:v>
                </c:pt>
                <c:pt idx="290">
                  <c:v>44189</c:v>
                </c:pt>
                <c:pt idx="291">
                  <c:v>44190</c:v>
                </c:pt>
                <c:pt idx="292">
                  <c:v>44191</c:v>
                </c:pt>
                <c:pt idx="293">
                  <c:v>44192</c:v>
                </c:pt>
                <c:pt idx="294">
                  <c:v>44193</c:v>
                </c:pt>
                <c:pt idx="295">
                  <c:v>44194</c:v>
                </c:pt>
                <c:pt idx="296">
                  <c:v>44195</c:v>
                </c:pt>
                <c:pt idx="297">
                  <c:v>44196</c:v>
                </c:pt>
                <c:pt idx="298">
                  <c:v>44197</c:v>
                </c:pt>
                <c:pt idx="299">
                  <c:v>44198</c:v>
                </c:pt>
                <c:pt idx="300">
                  <c:v>44199</c:v>
                </c:pt>
                <c:pt idx="301">
                  <c:v>44200</c:v>
                </c:pt>
                <c:pt idx="302">
                  <c:v>44201</c:v>
                </c:pt>
                <c:pt idx="303">
                  <c:v>44202</c:v>
                </c:pt>
                <c:pt idx="304">
                  <c:v>44203</c:v>
                </c:pt>
                <c:pt idx="305">
                  <c:v>44204</c:v>
                </c:pt>
                <c:pt idx="306">
                  <c:v>44205</c:v>
                </c:pt>
                <c:pt idx="307">
                  <c:v>44206</c:v>
                </c:pt>
                <c:pt idx="308">
                  <c:v>44207</c:v>
                </c:pt>
                <c:pt idx="309">
                  <c:v>44208</c:v>
                </c:pt>
                <c:pt idx="310">
                  <c:v>44209</c:v>
                </c:pt>
                <c:pt idx="311">
                  <c:v>44210</c:v>
                </c:pt>
                <c:pt idx="312">
                  <c:v>44211</c:v>
                </c:pt>
                <c:pt idx="313">
                  <c:v>44212</c:v>
                </c:pt>
                <c:pt idx="314">
                  <c:v>44213</c:v>
                </c:pt>
                <c:pt idx="315">
                  <c:v>44214</c:v>
                </c:pt>
                <c:pt idx="316">
                  <c:v>44215</c:v>
                </c:pt>
                <c:pt idx="317">
                  <c:v>44216</c:v>
                </c:pt>
                <c:pt idx="318">
                  <c:v>44217</c:v>
                </c:pt>
                <c:pt idx="319">
                  <c:v>44218</c:v>
                </c:pt>
                <c:pt idx="320">
                  <c:v>44219</c:v>
                </c:pt>
                <c:pt idx="321">
                  <c:v>44220</c:v>
                </c:pt>
                <c:pt idx="322">
                  <c:v>44221</c:v>
                </c:pt>
                <c:pt idx="323">
                  <c:v>44222</c:v>
                </c:pt>
                <c:pt idx="324">
                  <c:v>44223</c:v>
                </c:pt>
                <c:pt idx="325">
                  <c:v>44224</c:v>
                </c:pt>
                <c:pt idx="326">
                  <c:v>44225</c:v>
                </c:pt>
                <c:pt idx="327">
                  <c:v>44226</c:v>
                </c:pt>
                <c:pt idx="328">
                  <c:v>44227</c:v>
                </c:pt>
                <c:pt idx="329">
                  <c:v>44228</c:v>
                </c:pt>
                <c:pt idx="330">
                  <c:v>44229</c:v>
                </c:pt>
                <c:pt idx="331">
                  <c:v>44230</c:v>
                </c:pt>
                <c:pt idx="332">
                  <c:v>44231</c:v>
                </c:pt>
                <c:pt idx="333">
                  <c:v>44232</c:v>
                </c:pt>
                <c:pt idx="334">
                  <c:v>44233</c:v>
                </c:pt>
                <c:pt idx="335">
                  <c:v>44234</c:v>
                </c:pt>
                <c:pt idx="336">
                  <c:v>44235</c:v>
                </c:pt>
                <c:pt idx="337">
                  <c:v>44236</c:v>
                </c:pt>
                <c:pt idx="338">
                  <c:v>44237</c:v>
                </c:pt>
                <c:pt idx="339">
                  <c:v>44238</c:v>
                </c:pt>
                <c:pt idx="340">
                  <c:v>44239</c:v>
                </c:pt>
                <c:pt idx="341">
                  <c:v>44240</c:v>
                </c:pt>
                <c:pt idx="342">
                  <c:v>44241</c:v>
                </c:pt>
                <c:pt idx="343">
                  <c:v>44242</c:v>
                </c:pt>
                <c:pt idx="344">
                  <c:v>44243</c:v>
                </c:pt>
                <c:pt idx="345">
                  <c:v>44244</c:v>
                </c:pt>
                <c:pt idx="346">
                  <c:v>44245</c:v>
                </c:pt>
                <c:pt idx="347">
                  <c:v>44246</c:v>
                </c:pt>
                <c:pt idx="348">
                  <c:v>44247</c:v>
                </c:pt>
                <c:pt idx="349">
                  <c:v>44248</c:v>
                </c:pt>
                <c:pt idx="350">
                  <c:v>44249</c:v>
                </c:pt>
                <c:pt idx="351">
                  <c:v>44250</c:v>
                </c:pt>
                <c:pt idx="352">
                  <c:v>44251</c:v>
                </c:pt>
                <c:pt idx="353">
                  <c:v>44252</c:v>
                </c:pt>
                <c:pt idx="354">
                  <c:v>44253</c:v>
                </c:pt>
                <c:pt idx="355">
                  <c:v>44254</c:v>
                </c:pt>
                <c:pt idx="356">
                  <c:v>44255</c:v>
                </c:pt>
                <c:pt idx="357">
                  <c:v>44256</c:v>
                </c:pt>
                <c:pt idx="358">
                  <c:v>44257</c:v>
                </c:pt>
                <c:pt idx="359">
                  <c:v>44258</c:v>
                </c:pt>
                <c:pt idx="360">
                  <c:v>44259</c:v>
                </c:pt>
                <c:pt idx="361">
                  <c:v>44260</c:v>
                </c:pt>
                <c:pt idx="362">
                  <c:v>44261</c:v>
                </c:pt>
                <c:pt idx="363">
                  <c:v>44262</c:v>
                </c:pt>
                <c:pt idx="364">
                  <c:v>44263</c:v>
                </c:pt>
                <c:pt idx="365">
                  <c:v>44264</c:v>
                </c:pt>
                <c:pt idx="366">
                  <c:v>44265</c:v>
                </c:pt>
                <c:pt idx="367">
                  <c:v>44266</c:v>
                </c:pt>
                <c:pt idx="368">
                  <c:v>44267</c:v>
                </c:pt>
                <c:pt idx="369">
                  <c:v>44268</c:v>
                </c:pt>
                <c:pt idx="370">
                  <c:v>44269</c:v>
                </c:pt>
                <c:pt idx="371">
                  <c:v>44270</c:v>
                </c:pt>
                <c:pt idx="372">
                  <c:v>44271</c:v>
                </c:pt>
                <c:pt idx="373">
                  <c:v>44272</c:v>
                </c:pt>
                <c:pt idx="374">
                  <c:v>44273</c:v>
                </c:pt>
                <c:pt idx="375">
                  <c:v>44274</c:v>
                </c:pt>
                <c:pt idx="376">
                  <c:v>44275</c:v>
                </c:pt>
                <c:pt idx="377">
                  <c:v>44276</c:v>
                </c:pt>
                <c:pt idx="378">
                  <c:v>44277</c:v>
                </c:pt>
                <c:pt idx="379">
                  <c:v>44278</c:v>
                </c:pt>
                <c:pt idx="380">
                  <c:v>44279</c:v>
                </c:pt>
                <c:pt idx="381">
                  <c:v>44280</c:v>
                </c:pt>
                <c:pt idx="382">
                  <c:v>44281</c:v>
                </c:pt>
                <c:pt idx="383">
                  <c:v>44282</c:v>
                </c:pt>
                <c:pt idx="384">
                  <c:v>44283</c:v>
                </c:pt>
                <c:pt idx="385">
                  <c:v>44284</c:v>
                </c:pt>
                <c:pt idx="386">
                  <c:v>44285</c:v>
                </c:pt>
                <c:pt idx="387">
                  <c:v>44286</c:v>
                </c:pt>
                <c:pt idx="388">
                  <c:v>44287</c:v>
                </c:pt>
                <c:pt idx="389">
                  <c:v>44288</c:v>
                </c:pt>
                <c:pt idx="390">
                  <c:v>44289</c:v>
                </c:pt>
                <c:pt idx="391">
                  <c:v>44290</c:v>
                </c:pt>
                <c:pt idx="392">
                  <c:v>44291</c:v>
                </c:pt>
                <c:pt idx="393">
                  <c:v>44292</c:v>
                </c:pt>
                <c:pt idx="394">
                  <c:v>44293</c:v>
                </c:pt>
                <c:pt idx="395">
                  <c:v>44294</c:v>
                </c:pt>
                <c:pt idx="396">
                  <c:v>44295</c:v>
                </c:pt>
                <c:pt idx="397">
                  <c:v>44296</c:v>
                </c:pt>
                <c:pt idx="398">
                  <c:v>44297</c:v>
                </c:pt>
                <c:pt idx="399">
                  <c:v>44298</c:v>
                </c:pt>
                <c:pt idx="400">
                  <c:v>44299</c:v>
                </c:pt>
                <c:pt idx="401">
                  <c:v>44300</c:v>
                </c:pt>
                <c:pt idx="402">
                  <c:v>44301</c:v>
                </c:pt>
                <c:pt idx="403">
                  <c:v>44302</c:v>
                </c:pt>
                <c:pt idx="404">
                  <c:v>44303</c:v>
                </c:pt>
                <c:pt idx="405">
                  <c:v>44304</c:v>
                </c:pt>
                <c:pt idx="406">
                  <c:v>44305</c:v>
                </c:pt>
                <c:pt idx="407">
                  <c:v>44306</c:v>
                </c:pt>
                <c:pt idx="408">
                  <c:v>44307</c:v>
                </c:pt>
                <c:pt idx="409">
                  <c:v>44308</c:v>
                </c:pt>
                <c:pt idx="410">
                  <c:v>44309</c:v>
                </c:pt>
                <c:pt idx="411">
                  <c:v>44310</c:v>
                </c:pt>
                <c:pt idx="412">
                  <c:v>44311</c:v>
                </c:pt>
                <c:pt idx="413">
                  <c:v>44312</c:v>
                </c:pt>
                <c:pt idx="414">
                  <c:v>44313</c:v>
                </c:pt>
                <c:pt idx="415">
                  <c:v>44314</c:v>
                </c:pt>
                <c:pt idx="416">
                  <c:v>44315</c:v>
                </c:pt>
                <c:pt idx="417">
                  <c:v>44316</c:v>
                </c:pt>
                <c:pt idx="418">
                  <c:v>44317</c:v>
                </c:pt>
                <c:pt idx="419">
                  <c:v>44318</c:v>
                </c:pt>
              </c:numCache>
            </c:numRef>
          </c:cat>
          <c:val>
            <c:numRef>
              <c:f>Data!$S$2:$S$421</c:f>
              <c:numCache>
                <c:formatCode>#,##0</c:formatCode>
                <c:ptCount val="4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17</c:v>
                </c:pt>
                <c:pt idx="12">
                  <c:v>22</c:v>
                </c:pt>
                <c:pt idx="13">
                  <c:v>29</c:v>
                </c:pt>
                <c:pt idx="14">
                  <c:v>33</c:v>
                </c:pt>
                <c:pt idx="15">
                  <c:v>45</c:v>
                </c:pt>
                <c:pt idx="16">
                  <c:v>46</c:v>
                </c:pt>
                <c:pt idx="17">
                  <c:v>62</c:v>
                </c:pt>
                <c:pt idx="18">
                  <c:v>80</c:v>
                </c:pt>
                <c:pt idx="19">
                  <c:v>95</c:v>
                </c:pt>
                <c:pt idx="20">
                  <c:v>105</c:v>
                </c:pt>
                <c:pt idx="21">
                  <c:v>109</c:v>
                </c:pt>
                <c:pt idx="22">
                  <c:v>123</c:v>
                </c:pt>
                <c:pt idx="23">
                  <c:v>135</c:v>
                </c:pt>
                <c:pt idx="24">
                  <c:v>152</c:v>
                </c:pt>
                <c:pt idx="25">
                  <c:v>141</c:v>
                </c:pt>
                <c:pt idx="26">
                  <c:v>154</c:v>
                </c:pt>
                <c:pt idx="27">
                  <c:v>163</c:v>
                </c:pt>
                <c:pt idx="28">
                  <c:v>167</c:v>
                </c:pt>
                <c:pt idx="29">
                  <c:v>177</c:v>
                </c:pt>
                <c:pt idx="30">
                  <c:v>194</c:v>
                </c:pt>
                <c:pt idx="31">
                  <c:v>196</c:v>
                </c:pt>
                <c:pt idx="32">
                  <c:v>200</c:v>
                </c:pt>
                <c:pt idx="33">
                  <c:v>213</c:v>
                </c:pt>
                <c:pt idx="34">
                  <c:v>223</c:v>
                </c:pt>
                <c:pt idx="35">
                  <c:v>229</c:v>
                </c:pt>
                <c:pt idx="36">
                  <c:v>230</c:v>
                </c:pt>
                <c:pt idx="37">
                  <c:v>227</c:v>
                </c:pt>
                <c:pt idx="38">
                  <c:v>227</c:v>
                </c:pt>
                <c:pt idx="39">
                  <c:v>247</c:v>
                </c:pt>
                <c:pt idx="40">
                  <c:v>254</c:v>
                </c:pt>
                <c:pt idx="41">
                  <c:v>259</c:v>
                </c:pt>
                <c:pt idx="42">
                  <c:v>266</c:v>
                </c:pt>
                <c:pt idx="43">
                  <c:v>261</c:v>
                </c:pt>
                <c:pt idx="44">
                  <c:v>259</c:v>
                </c:pt>
                <c:pt idx="45">
                  <c:v>263</c:v>
                </c:pt>
                <c:pt idx="46">
                  <c:v>254</c:v>
                </c:pt>
                <c:pt idx="47">
                  <c:v>260</c:v>
                </c:pt>
                <c:pt idx="48">
                  <c:v>251</c:v>
                </c:pt>
                <c:pt idx="49">
                  <c:v>266</c:v>
                </c:pt>
                <c:pt idx="50">
                  <c:v>270</c:v>
                </c:pt>
                <c:pt idx="51">
                  <c:v>275</c:v>
                </c:pt>
                <c:pt idx="52">
                  <c:v>282</c:v>
                </c:pt>
                <c:pt idx="53">
                  <c:v>276</c:v>
                </c:pt>
                <c:pt idx="54">
                  <c:v>285</c:v>
                </c:pt>
                <c:pt idx="55">
                  <c:v>282</c:v>
                </c:pt>
                <c:pt idx="56">
                  <c:v>288</c:v>
                </c:pt>
                <c:pt idx="57">
                  <c:v>278</c:v>
                </c:pt>
                <c:pt idx="58">
                  <c:v>270</c:v>
                </c:pt>
                <c:pt idx="59">
                  <c:v>250</c:v>
                </c:pt>
                <c:pt idx="60">
                  <c:v>248</c:v>
                </c:pt>
                <c:pt idx="61">
                  <c:v>241</c:v>
                </c:pt>
                <c:pt idx="62">
                  <c:v>242</c:v>
                </c:pt>
                <c:pt idx="63">
                  <c:v>247</c:v>
                </c:pt>
                <c:pt idx="64">
                  <c:v>295</c:v>
                </c:pt>
                <c:pt idx="65">
                  <c:v>296</c:v>
                </c:pt>
                <c:pt idx="66">
                  <c:v>284</c:v>
                </c:pt>
                <c:pt idx="67">
                  <c:v>281</c:v>
                </c:pt>
                <c:pt idx="68">
                  <c:v>271</c:v>
                </c:pt>
                <c:pt idx="69">
                  <c:v>267</c:v>
                </c:pt>
                <c:pt idx="70">
                  <c:v>272</c:v>
                </c:pt>
                <c:pt idx="71">
                  <c:v>267</c:v>
                </c:pt>
                <c:pt idx="72">
                  <c:v>264</c:v>
                </c:pt>
                <c:pt idx="73">
                  <c:v>278</c:v>
                </c:pt>
                <c:pt idx="74">
                  <c:v>271</c:v>
                </c:pt>
                <c:pt idx="75">
                  <c:v>265</c:v>
                </c:pt>
                <c:pt idx="76">
                  <c:v>266</c:v>
                </c:pt>
                <c:pt idx="77">
                  <c:v>281</c:v>
                </c:pt>
                <c:pt idx="78">
                  <c:v>285</c:v>
                </c:pt>
                <c:pt idx="79">
                  <c:v>278</c:v>
                </c:pt>
                <c:pt idx="80">
                  <c:v>281</c:v>
                </c:pt>
                <c:pt idx="81">
                  <c:v>273</c:v>
                </c:pt>
                <c:pt idx="82">
                  <c:v>272</c:v>
                </c:pt>
                <c:pt idx="83">
                  <c:v>291</c:v>
                </c:pt>
                <c:pt idx="84">
                  <c:v>305</c:v>
                </c:pt>
                <c:pt idx="85">
                  <c:v>314</c:v>
                </c:pt>
                <c:pt idx="86">
                  <c:v>327</c:v>
                </c:pt>
                <c:pt idx="87">
                  <c:v>321</c:v>
                </c:pt>
                <c:pt idx="88">
                  <c:v>333</c:v>
                </c:pt>
                <c:pt idx="89">
                  <c:v>323</c:v>
                </c:pt>
                <c:pt idx="90">
                  <c:v>337</c:v>
                </c:pt>
                <c:pt idx="91">
                  <c:v>340</c:v>
                </c:pt>
                <c:pt idx="92">
                  <c:v>365</c:v>
                </c:pt>
                <c:pt idx="93">
                  <c:v>381</c:v>
                </c:pt>
                <c:pt idx="94">
                  <c:v>390</c:v>
                </c:pt>
                <c:pt idx="95">
                  <c:v>390</c:v>
                </c:pt>
                <c:pt idx="96">
                  <c:v>412</c:v>
                </c:pt>
                <c:pt idx="97">
                  <c:v>420</c:v>
                </c:pt>
                <c:pt idx="98">
                  <c:v>449</c:v>
                </c:pt>
                <c:pt idx="99">
                  <c:v>486</c:v>
                </c:pt>
                <c:pt idx="100">
                  <c:v>484</c:v>
                </c:pt>
                <c:pt idx="101">
                  <c:v>476</c:v>
                </c:pt>
                <c:pt idx="102">
                  <c:v>503</c:v>
                </c:pt>
                <c:pt idx="103">
                  <c:v>519</c:v>
                </c:pt>
                <c:pt idx="104">
                  <c:v>595</c:v>
                </c:pt>
                <c:pt idx="105">
                  <c:v>615</c:v>
                </c:pt>
                <c:pt idx="106">
                  <c:v>649</c:v>
                </c:pt>
                <c:pt idx="107">
                  <c:v>650</c:v>
                </c:pt>
                <c:pt idx="108">
                  <c:v>686</c:v>
                </c:pt>
                <c:pt idx="109">
                  <c:v>714</c:v>
                </c:pt>
                <c:pt idx="110">
                  <c:v>727</c:v>
                </c:pt>
                <c:pt idx="111">
                  <c:v>712</c:v>
                </c:pt>
                <c:pt idx="112">
                  <c:v>744</c:v>
                </c:pt>
                <c:pt idx="113">
                  <c:v>774</c:v>
                </c:pt>
                <c:pt idx="114">
                  <c:v>794</c:v>
                </c:pt>
                <c:pt idx="115">
                  <c:v>795</c:v>
                </c:pt>
                <c:pt idx="116">
                  <c:v>823</c:v>
                </c:pt>
                <c:pt idx="117">
                  <c:v>825</c:v>
                </c:pt>
                <c:pt idx="118">
                  <c:v>843</c:v>
                </c:pt>
                <c:pt idx="119">
                  <c:v>846</c:v>
                </c:pt>
                <c:pt idx="120">
                  <c:v>862</c:v>
                </c:pt>
                <c:pt idx="121">
                  <c:v>860</c:v>
                </c:pt>
                <c:pt idx="122">
                  <c:v>890</c:v>
                </c:pt>
                <c:pt idx="123">
                  <c:v>959</c:v>
                </c:pt>
                <c:pt idx="124">
                  <c:v>936</c:v>
                </c:pt>
                <c:pt idx="125">
                  <c:v>987</c:v>
                </c:pt>
                <c:pt idx="126">
                  <c:v>1005</c:v>
                </c:pt>
                <c:pt idx="127">
                  <c:v>1015</c:v>
                </c:pt>
                <c:pt idx="128">
                  <c:v>1056</c:v>
                </c:pt>
                <c:pt idx="129">
                  <c:v>1078</c:v>
                </c:pt>
                <c:pt idx="130">
                  <c:v>1117</c:v>
                </c:pt>
                <c:pt idx="131">
                  <c:v>1148</c:v>
                </c:pt>
                <c:pt idx="132">
                  <c:v>1146</c:v>
                </c:pt>
                <c:pt idx="133">
                  <c:v>1159</c:v>
                </c:pt>
                <c:pt idx="134">
                  <c:v>1156</c:v>
                </c:pt>
                <c:pt idx="135">
                  <c:v>1155</c:v>
                </c:pt>
                <c:pt idx="136">
                  <c:v>1169</c:v>
                </c:pt>
                <c:pt idx="137">
                  <c:v>1243</c:v>
                </c:pt>
                <c:pt idx="138">
                  <c:v>1247</c:v>
                </c:pt>
                <c:pt idx="139">
                  <c:v>1237</c:v>
                </c:pt>
                <c:pt idx="140">
                  <c:v>1255</c:v>
                </c:pt>
                <c:pt idx="141">
                  <c:v>1274</c:v>
                </c:pt>
                <c:pt idx="142">
                  <c:v>1302</c:v>
                </c:pt>
                <c:pt idx="143">
                  <c:v>1292</c:v>
                </c:pt>
                <c:pt idx="144">
                  <c:v>1302</c:v>
                </c:pt>
                <c:pt idx="145">
                  <c:v>1303</c:v>
                </c:pt>
                <c:pt idx="146">
                  <c:v>1300</c:v>
                </c:pt>
                <c:pt idx="147">
                  <c:v>1317</c:v>
                </c:pt>
                <c:pt idx="148">
                  <c:v>1320</c:v>
                </c:pt>
                <c:pt idx="149">
                  <c:v>1340</c:v>
                </c:pt>
                <c:pt idx="150">
                  <c:v>1332</c:v>
                </c:pt>
                <c:pt idx="151">
                  <c:v>1483</c:v>
                </c:pt>
                <c:pt idx="152">
                  <c:v>1483</c:v>
                </c:pt>
                <c:pt idx="153">
                  <c:v>1484</c:v>
                </c:pt>
                <c:pt idx="154">
                  <c:v>1485</c:v>
                </c:pt>
                <c:pt idx="155">
                  <c:v>1509</c:v>
                </c:pt>
                <c:pt idx="156">
                  <c:v>1512</c:v>
                </c:pt>
                <c:pt idx="157">
                  <c:v>1515</c:v>
                </c:pt>
                <c:pt idx="158">
                  <c:v>1507</c:v>
                </c:pt>
                <c:pt idx="159">
                  <c:v>1501</c:v>
                </c:pt>
                <c:pt idx="160">
                  <c:v>1507</c:v>
                </c:pt>
                <c:pt idx="161">
                  <c:v>1476</c:v>
                </c:pt>
                <c:pt idx="162">
                  <c:v>1483</c:v>
                </c:pt>
                <c:pt idx="163">
                  <c:v>1515</c:v>
                </c:pt>
                <c:pt idx="164">
                  <c:v>1500</c:v>
                </c:pt>
                <c:pt idx="165">
                  <c:v>1476</c:v>
                </c:pt>
                <c:pt idx="166">
                  <c:v>1482</c:v>
                </c:pt>
                <c:pt idx="167">
                  <c:v>1503</c:v>
                </c:pt>
                <c:pt idx="168">
                  <c:v>1506</c:v>
                </c:pt>
                <c:pt idx="169">
                  <c:v>1400</c:v>
                </c:pt>
                <c:pt idx="170">
                  <c:v>1381</c:v>
                </c:pt>
                <c:pt idx="171">
                  <c:v>1355</c:v>
                </c:pt>
                <c:pt idx="172">
                  <c:v>1346</c:v>
                </c:pt>
                <c:pt idx="173">
                  <c:v>1314</c:v>
                </c:pt>
                <c:pt idx="174">
                  <c:v>1307</c:v>
                </c:pt>
                <c:pt idx="175">
                  <c:v>1320</c:v>
                </c:pt>
                <c:pt idx="176">
                  <c:v>1290</c:v>
                </c:pt>
                <c:pt idx="177">
                  <c:v>1240</c:v>
                </c:pt>
                <c:pt idx="178">
                  <c:v>1237</c:v>
                </c:pt>
                <c:pt idx="179">
                  <c:v>1092</c:v>
                </c:pt>
                <c:pt idx="180">
                  <c:v>1091</c:v>
                </c:pt>
                <c:pt idx="181">
                  <c:v>1105</c:v>
                </c:pt>
                <c:pt idx="182">
                  <c:v>1093</c:v>
                </c:pt>
                <c:pt idx="183">
                  <c:v>1153</c:v>
                </c:pt>
                <c:pt idx="184">
                  <c:v>1142</c:v>
                </c:pt>
                <c:pt idx="185">
                  <c:v>1142</c:v>
                </c:pt>
                <c:pt idx="186">
                  <c:v>1132</c:v>
                </c:pt>
                <c:pt idx="187">
                  <c:v>1118</c:v>
                </c:pt>
                <c:pt idx="188">
                  <c:v>1115</c:v>
                </c:pt>
                <c:pt idx="189">
                  <c:v>976</c:v>
                </c:pt>
                <c:pt idx="190">
                  <c:v>892</c:v>
                </c:pt>
                <c:pt idx="191">
                  <c:v>755</c:v>
                </c:pt>
                <c:pt idx="192">
                  <c:v>731</c:v>
                </c:pt>
                <c:pt idx="193">
                  <c:v>725</c:v>
                </c:pt>
                <c:pt idx="194">
                  <c:v>730</c:v>
                </c:pt>
                <c:pt idx="195">
                  <c:v>668</c:v>
                </c:pt>
                <c:pt idx="196">
                  <c:v>694</c:v>
                </c:pt>
                <c:pt idx="197">
                  <c:v>707</c:v>
                </c:pt>
                <c:pt idx="198">
                  <c:v>724</c:v>
                </c:pt>
                <c:pt idx="199">
                  <c:v>701</c:v>
                </c:pt>
                <c:pt idx="200">
                  <c:v>712</c:v>
                </c:pt>
                <c:pt idx="201">
                  <c:v>705</c:v>
                </c:pt>
                <c:pt idx="202">
                  <c:v>699</c:v>
                </c:pt>
                <c:pt idx="203">
                  <c:v>690</c:v>
                </c:pt>
                <c:pt idx="204">
                  <c:v>683</c:v>
                </c:pt>
                <c:pt idx="205">
                  <c:v>688</c:v>
                </c:pt>
                <c:pt idx="206">
                  <c:v>676</c:v>
                </c:pt>
                <c:pt idx="207">
                  <c:v>690</c:v>
                </c:pt>
                <c:pt idx="208">
                  <c:v>696</c:v>
                </c:pt>
                <c:pt idx="209">
                  <c:v>733</c:v>
                </c:pt>
                <c:pt idx="210">
                  <c:v>745</c:v>
                </c:pt>
                <c:pt idx="211">
                  <c:v>735</c:v>
                </c:pt>
                <c:pt idx="212">
                  <c:v>731</c:v>
                </c:pt>
                <c:pt idx="213">
                  <c:v>742</c:v>
                </c:pt>
                <c:pt idx="214">
                  <c:v>688</c:v>
                </c:pt>
                <c:pt idx="215">
                  <c:v>724</c:v>
                </c:pt>
                <c:pt idx="216">
                  <c:v>655</c:v>
                </c:pt>
                <c:pt idx="217">
                  <c:v>679</c:v>
                </c:pt>
                <c:pt idx="218">
                  <c:v>667</c:v>
                </c:pt>
                <c:pt idx="219">
                  <c:v>684</c:v>
                </c:pt>
                <c:pt idx="220">
                  <c:v>684</c:v>
                </c:pt>
                <c:pt idx="221">
                  <c:v>662</c:v>
                </c:pt>
                <c:pt idx="222">
                  <c:v>652</c:v>
                </c:pt>
                <c:pt idx="223">
                  <c:v>654</c:v>
                </c:pt>
                <c:pt idx="224">
                  <c:v>637</c:v>
                </c:pt>
                <c:pt idx="225">
                  <c:v>604</c:v>
                </c:pt>
                <c:pt idx="226">
                  <c:v>561</c:v>
                </c:pt>
                <c:pt idx="227">
                  <c:v>550</c:v>
                </c:pt>
                <c:pt idx="228">
                  <c:v>530</c:v>
                </c:pt>
                <c:pt idx="229">
                  <c:v>569</c:v>
                </c:pt>
                <c:pt idx="230">
                  <c:v>583</c:v>
                </c:pt>
                <c:pt idx="231">
                  <c:v>559</c:v>
                </c:pt>
                <c:pt idx="232">
                  <c:v>561</c:v>
                </c:pt>
                <c:pt idx="233">
                  <c:v>554</c:v>
                </c:pt>
                <c:pt idx="234">
                  <c:v>547</c:v>
                </c:pt>
                <c:pt idx="235">
                  <c:v>535</c:v>
                </c:pt>
                <c:pt idx="236">
                  <c:v>562</c:v>
                </c:pt>
                <c:pt idx="237">
                  <c:v>562</c:v>
                </c:pt>
                <c:pt idx="238">
                  <c:v>529</c:v>
                </c:pt>
                <c:pt idx="239">
                  <c:v>532</c:v>
                </c:pt>
                <c:pt idx="240">
                  <c:v>558</c:v>
                </c:pt>
                <c:pt idx="241">
                  <c:v>607</c:v>
                </c:pt>
                <c:pt idx="242">
                  <c:v>590</c:v>
                </c:pt>
                <c:pt idx="243">
                  <c:v>594</c:v>
                </c:pt>
                <c:pt idx="244">
                  <c:v>681</c:v>
                </c:pt>
                <c:pt idx="245">
                  <c:v>590</c:v>
                </c:pt>
                <c:pt idx="246">
                  <c:v>627</c:v>
                </c:pt>
                <c:pt idx="247">
                  <c:v>645</c:v>
                </c:pt>
                <c:pt idx="248">
                  <c:v>658</c:v>
                </c:pt>
                <c:pt idx="249">
                  <c:v>683</c:v>
                </c:pt>
                <c:pt idx="250">
                  <c:v>651</c:v>
                </c:pt>
                <c:pt idx="251">
                  <c:v>675</c:v>
                </c:pt>
                <c:pt idx="252">
                  <c:v>710</c:v>
                </c:pt>
                <c:pt idx="253">
                  <c:v>731</c:v>
                </c:pt>
                <c:pt idx="254">
                  <c:v>711</c:v>
                </c:pt>
                <c:pt idx="255">
                  <c:v>719</c:v>
                </c:pt>
                <c:pt idx="256">
                  <c:v>773</c:v>
                </c:pt>
                <c:pt idx="257">
                  <c:v>777</c:v>
                </c:pt>
                <c:pt idx="258">
                  <c:v>780</c:v>
                </c:pt>
                <c:pt idx="259">
                  <c:v>809</c:v>
                </c:pt>
                <c:pt idx="260">
                  <c:v>811</c:v>
                </c:pt>
                <c:pt idx="261">
                  <c:v>889</c:v>
                </c:pt>
                <c:pt idx="262">
                  <c:v>898</c:v>
                </c:pt>
                <c:pt idx="263">
                  <c:v>930</c:v>
                </c:pt>
                <c:pt idx="264">
                  <c:v>950</c:v>
                </c:pt>
                <c:pt idx="265">
                  <c:v>987</c:v>
                </c:pt>
                <c:pt idx="266">
                  <c:v>1012</c:v>
                </c:pt>
                <c:pt idx="267">
                  <c:v>1041</c:v>
                </c:pt>
                <c:pt idx="268">
                  <c:v>1055</c:v>
                </c:pt>
                <c:pt idx="269">
                  <c:v>1047</c:v>
                </c:pt>
                <c:pt idx="270">
                  <c:v>1089</c:v>
                </c:pt>
                <c:pt idx="271">
                  <c:v>1129</c:v>
                </c:pt>
                <c:pt idx="272">
                  <c:v>1158</c:v>
                </c:pt>
                <c:pt idx="273">
                  <c:v>1107</c:v>
                </c:pt>
                <c:pt idx="274">
                  <c:v>1134</c:v>
                </c:pt>
                <c:pt idx="275">
                  <c:v>1125</c:v>
                </c:pt>
                <c:pt idx="276">
                  <c:v>1127</c:v>
                </c:pt>
                <c:pt idx="277">
                  <c:v>1262</c:v>
                </c:pt>
                <c:pt idx="278">
                  <c:v>1265</c:v>
                </c:pt>
                <c:pt idx="279">
                  <c:v>1244</c:v>
                </c:pt>
                <c:pt idx="280">
                  <c:v>1250</c:v>
                </c:pt>
                <c:pt idx="281">
                  <c:v>1319</c:v>
                </c:pt>
                <c:pt idx="282">
                  <c:v>1370</c:v>
                </c:pt>
                <c:pt idx="283">
                  <c:v>1390</c:v>
                </c:pt>
                <c:pt idx="284">
                  <c:v>1490</c:v>
                </c:pt>
                <c:pt idx="285">
                  <c:v>1533</c:v>
                </c:pt>
                <c:pt idx="286">
                  <c:v>1622</c:v>
                </c:pt>
                <c:pt idx="287">
                  <c:v>1595</c:v>
                </c:pt>
                <c:pt idx="288">
                  <c:v>1616</c:v>
                </c:pt>
                <c:pt idx="289">
                  <c:v>1686</c:v>
                </c:pt>
                <c:pt idx="290">
                  <c:v>1683</c:v>
                </c:pt>
                <c:pt idx="291">
                  <c:v>1813</c:v>
                </c:pt>
                <c:pt idx="292">
                  <c:v>1846</c:v>
                </c:pt>
                <c:pt idx="293">
                  <c:v>1848</c:v>
                </c:pt>
                <c:pt idx="294">
                  <c:v>1945</c:v>
                </c:pt>
                <c:pt idx="295">
                  <c:v>1939</c:v>
                </c:pt>
                <c:pt idx="296">
                  <c:v>1984</c:v>
                </c:pt>
                <c:pt idx="297">
                  <c:v>2077</c:v>
                </c:pt>
                <c:pt idx="298">
                  <c:v>2067</c:v>
                </c:pt>
                <c:pt idx="299">
                  <c:v>2084</c:v>
                </c:pt>
                <c:pt idx="300">
                  <c:v>2081</c:v>
                </c:pt>
                <c:pt idx="301">
                  <c:v>2191</c:v>
                </c:pt>
                <c:pt idx="302">
                  <c:v>2207</c:v>
                </c:pt>
                <c:pt idx="303">
                  <c:v>2128</c:v>
                </c:pt>
                <c:pt idx="304">
                  <c:v>2098</c:v>
                </c:pt>
                <c:pt idx="305">
                  <c:v>2153</c:v>
                </c:pt>
                <c:pt idx="306">
                  <c:v>2176</c:v>
                </c:pt>
                <c:pt idx="307">
                  <c:v>2257</c:v>
                </c:pt>
                <c:pt idx="308">
                  <c:v>2312</c:v>
                </c:pt>
                <c:pt idx="309">
                  <c:v>2341</c:v>
                </c:pt>
                <c:pt idx="310">
                  <c:v>2424</c:v>
                </c:pt>
                <c:pt idx="311">
                  <c:v>2440</c:v>
                </c:pt>
                <c:pt idx="312">
                  <c:v>2440</c:v>
                </c:pt>
                <c:pt idx="313">
                  <c:v>2448</c:v>
                </c:pt>
                <c:pt idx="314">
                  <c:v>2444</c:v>
                </c:pt>
                <c:pt idx="315">
                  <c:v>2387</c:v>
                </c:pt>
                <c:pt idx="316">
                  <c:v>2356</c:v>
                </c:pt>
                <c:pt idx="317">
                  <c:v>2373</c:v>
                </c:pt>
                <c:pt idx="318">
                  <c:v>2390</c:v>
                </c:pt>
                <c:pt idx="319">
                  <c:v>2500</c:v>
                </c:pt>
                <c:pt idx="320">
                  <c:v>2492</c:v>
                </c:pt>
                <c:pt idx="321">
                  <c:v>2370</c:v>
                </c:pt>
                <c:pt idx="322">
                  <c:v>2473</c:v>
                </c:pt>
                <c:pt idx="323">
                  <c:v>2452</c:v>
                </c:pt>
                <c:pt idx="324">
                  <c:v>2455</c:v>
                </c:pt>
                <c:pt idx="325">
                  <c:v>2424</c:v>
                </c:pt>
                <c:pt idx="326">
                  <c:v>2391</c:v>
                </c:pt>
                <c:pt idx="327">
                  <c:v>2230</c:v>
                </c:pt>
                <c:pt idx="328">
                  <c:v>2186</c:v>
                </c:pt>
                <c:pt idx="329">
                  <c:v>2249</c:v>
                </c:pt>
                <c:pt idx="330">
                  <c:v>2181</c:v>
                </c:pt>
                <c:pt idx="331">
                  <c:v>2150</c:v>
                </c:pt>
                <c:pt idx="332">
                  <c:v>2078</c:v>
                </c:pt>
                <c:pt idx="333">
                  <c:v>2060</c:v>
                </c:pt>
                <c:pt idx="334">
                  <c:v>1844</c:v>
                </c:pt>
                <c:pt idx="335">
                  <c:v>1815</c:v>
                </c:pt>
                <c:pt idx="336">
                  <c:v>1793</c:v>
                </c:pt>
                <c:pt idx="337">
                  <c:v>1500</c:v>
                </c:pt>
                <c:pt idx="338">
                  <c:v>1505</c:v>
                </c:pt>
                <c:pt idx="339">
                  <c:v>1500</c:v>
                </c:pt>
                <c:pt idx="340">
                  <c:v>1488</c:v>
                </c:pt>
                <c:pt idx="341">
                  <c:v>1262</c:v>
                </c:pt>
                <c:pt idx="342">
                  <c:v>1266</c:v>
                </c:pt>
                <c:pt idx="343">
                  <c:v>1259</c:v>
                </c:pt>
                <c:pt idx="344">
                  <c:v>1230</c:v>
                </c:pt>
                <c:pt idx="345">
                  <c:v>1184</c:v>
                </c:pt>
                <c:pt idx="346">
                  <c:v>1229</c:v>
                </c:pt>
                <c:pt idx="347">
                  <c:v>1151</c:v>
                </c:pt>
                <c:pt idx="348">
                  <c:v>1149</c:v>
                </c:pt>
                <c:pt idx="349">
                  <c:v>1143</c:v>
                </c:pt>
                <c:pt idx="350">
                  <c:v>1144</c:v>
                </c:pt>
                <c:pt idx="351">
                  <c:v>1115</c:v>
                </c:pt>
                <c:pt idx="352">
                  <c:v>1031</c:v>
                </c:pt>
                <c:pt idx="353">
                  <c:v>1016</c:v>
                </c:pt>
                <c:pt idx="354">
                  <c:v>968</c:v>
                </c:pt>
                <c:pt idx="355">
                  <c:v>968</c:v>
                </c:pt>
                <c:pt idx="356">
                  <c:v>1015</c:v>
                </c:pt>
                <c:pt idx="357">
                  <c:v>1036</c:v>
                </c:pt>
                <c:pt idx="358">
                  <c:v>1026</c:v>
                </c:pt>
                <c:pt idx="359">
                  <c:v>1009</c:v>
                </c:pt>
                <c:pt idx="360">
                  <c:v>709</c:v>
                </c:pt>
                <c:pt idx="361">
                  <c:v>740</c:v>
                </c:pt>
                <c:pt idx="362">
                  <c:v>717</c:v>
                </c:pt>
                <c:pt idx="363">
                  <c:v>682</c:v>
                </c:pt>
                <c:pt idx="364">
                  <c:v>703</c:v>
                </c:pt>
                <c:pt idx="365">
                  <c:v>755</c:v>
                </c:pt>
                <c:pt idx="366">
                  <c:v>740</c:v>
                </c:pt>
                <c:pt idx="367">
                  <c:v>732</c:v>
                </c:pt>
                <c:pt idx="368">
                  <c:v>746</c:v>
                </c:pt>
                <c:pt idx="369">
                  <c:v>723</c:v>
                </c:pt>
                <c:pt idx="370">
                  <c:v>689</c:v>
                </c:pt>
                <c:pt idx="371">
                  <c:v>683</c:v>
                </c:pt>
                <c:pt idx="372">
                  <c:v>646</c:v>
                </c:pt>
                <c:pt idx="373">
                  <c:v>643</c:v>
                </c:pt>
                <c:pt idx="374">
                  <c:v>642</c:v>
                </c:pt>
                <c:pt idx="375">
                  <c:v>634</c:v>
                </c:pt>
                <c:pt idx="376">
                  <c:v>622</c:v>
                </c:pt>
                <c:pt idx="377">
                  <c:v>618</c:v>
                </c:pt>
                <c:pt idx="378">
                  <c:v>616</c:v>
                </c:pt>
                <c:pt idx="379">
                  <c:v>595</c:v>
                </c:pt>
                <c:pt idx="380">
                  <c:v>581</c:v>
                </c:pt>
                <c:pt idx="381">
                  <c:v>579</c:v>
                </c:pt>
                <c:pt idx="382">
                  <c:v>535</c:v>
                </c:pt>
                <c:pt idx="383">
                  <c:v>508</c:v>
                </c:pt>
                <c:pt idx="384">
                  <c:v>508</c:v>
                </c:pt>
                <c:pt idx="385">
                  <c:v>504</c:v>
                </c:pt>
                <c:pt idx="386">
                  <c:v>496</c:v>
                </c:pt>
                <c:pt idx="387">
                  <c:v>512</c:v>
                </c:pt>
                <c:pt idx="388">
                  <c:v>449</c:v>
                </c:pt>
                <c:pt idx="389">
                  <c:v>431</c:v>
                </c:pt>
                <c:pt idx="390">
                  <c:v>430</c:v>
                </c:pt>
                <c:pt idx="391">
                  <c:v>421</c:v>
                </c:pt>
                <c:pt idx="392">
                  <c:v>425</c:v>
                </c:pt>
                <c:pt idx="393">
                  <c:v>402</c:v>
                </c:pt>
                <c:pt idx="394">
                  <c:v>415</c:v>
                </c:pt>
                <c:pt idx="395">
                  <c:v>433</c:v>
                </c:pt>
                <c:pt idx="396">
                  <c:v>423</c:v>
                </c:pt>
                <c:pt idx="397">
                  <c:v>440</c:v>
                </c:pt>
                <c:pt idx="398">
                  <c:v>414</c:v>
                </c:pt>
                <c:pt idx="399">
                  <c:v>396</c:v>
                </c:pt>
                <c:pt idx="400">
                  <c:v>407</c:v>
                </c:pt>
                <c:pt idx="401">
                  <c:v>404</c:v>
                </c:pt>
                <c:pt idx="402">
                  <c:v>389</c:v>
                </c:pt>
                <c:pt idx="403">
                  <c:v>297</c:v>
                </c:pt>
                <c:pt idx="404">
                  <c:v>317</c:v>
                </c:pt>
                <c:pt idx="405">
                  <c:v>313</c:v>
                </c:pt>
                <c:pt idx="406">
                  <c:v>311</c:v>
                </c:pt>
                <c:pt idx="407">
                  <c:v>320</c:v>
                </c:pt>
                <c:pt idx="408">
                  <c:v>313</c:v>
                </c:pt>
                <c:pt idx="409">
                  <c:v>324</c:v>
                </c:pt>
                <c:pt idx="410">
                  <c:v>330</c:v>
                </c:pt>
                <c:pt idx="411">
                  <c:v>302</c:v>
                </c:pt>
                <c:pt idx="412">
                  <c:v>323</c:v>
                </c:pt>
                <c:pt idx="413">
                  <c:v>296</c:v>
                </c:pt>
                <c:pt idx="414">
                  <c:v>283</c:v>
                </c:pt>
                <c:pt idx="415">
                  <c:v>287</c:v>
                </c:pt>
                <c:pt idx="416">
                  <c:v>269</c:v>
                </c:pt>
                <c:pt idx="417">
                  <c:v>306</c:v>
                </c:pt>
                <c:pt idx="418">
                  <c:v>302</c:v>
                </c:pt>
                <c:pt idx="419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2-4026-91F9-8A60C2D80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664720"/>
        <c:axId val="1169459328"/>
      </c:bar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6"/>
        <c:majorTimeUnit val="days"/>
      </c:dateAx>
      <c:valAx>
        <c:axId val="1169459328"/>
        <c:scaling>
          <c:orientation val="minMax"/>
          <c:max val="27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ECFF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33CCCC"/>
                </a:solidFill>
              </a:rPr>
              <a:t>Media</a:t>
            </a:r>
            <a:r>
              <a:rPr lang="en-US" sz="1800" baseline="0">
                <a:solidFill>
                  <a:srgbClr val="33CCCC"/>
                </a:solidFill>
              </a:rPr>
              <a:t> Móvil de 7 D</a:t>
            </a:r>
            <a:r>
              <a:rPr lang="en-US" sz="1800">
                <a:solidFill>
                  <a:srgbClr val="33CCCC"/>
                </a:solidFill>
              </a:rPr>
              <a:t>ías de Positividad</a:t>
            </a:r>
          </a:p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 b="0" i="0" u="none" strike="noStrike" baseline="0">
                <a:solidFill>
                  <a:srgbClr val="33CCCC"/>
                </a:solidFill>
                <a:effectLst/>
              </a:rPr>
              <a:t>Total de pruebas 2/Mayo/21:  </a:t>
            </a:r>
            <a:r>
              <a:rPr lang="en-US" sz="1400" b="1" i="0" u="none" strike="noStrike" baseline="0">
                <a:solidFill>
                  <a:schemeClr val="accent1">
                    <a:lumMod val="75000"/>
                  </a:schemeClr>
                </a:solidFill>
                <a:effectLst/>
              </a:rPr>
              <a:t>5,698</a:t>
            </a:r>
            <a:r>
              <a:rPr lang="en-US" sz="1400" b="0" i="0" u="none" strike="noStrike" baseline="0">
                <a:solidFill>
                  <a:srgbClr val="33CCCC"/>
                </a:solidFill>
                <a:effectLst/>
              </a:rPr>
              <a:t>   —   Positividad Día № 420:  </a:t>
            </a:r>
            <a:r>
              <a:rPr lang="en-US" sz="1400" b="1" i="0" u="none" strike="noStrike" baseline="0">
                <a:solidFill>
                  <a:schemeClr val="accent1">
                    <a:lumMod val="75000"/>
                  </a:schemeClr>
                </a:solidFill>
                <a:effectLst/>
              </a:rPr>
              <a:t>4.56%</a:t>
            </a:r>
            <a:r>
              <a:rPr lang="en-US" sz="1400" b="0" i="0" u="none" strike="noStrike" baseline="0">
                <a:solidFill>
                  <a:srgbClr val="33CCCC"/>
                </a:solidFill>
                <a:effectLst/>
              </a:rPr>
              <a:t> </a:t>
            </a:r>
            <a:endParaRPr lang="en-US" sz="1800">
              <a:solidFill>
                <a:srgbClr val="33CCCC"/>
              </a:solidFill>
            </a:endParaRPr>
          </a:p>
        </c:rich>
      </c:tx>
      <c:layout>
        <c:manualLayout>
          <c:xMode val="edge"/>
          <c:yMode val="edge"/>
          <c:x val="0.16358203637631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5.6793901738845146E-2"/>
          <c:y val="0.11388900105435538"/>
          <c:w val="0.93515562031124067"/>
          <c:h val="0.73214123875541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Data!$AA$1</c:f>
              <c:strCache>
                <c:ptCount val="1"/>
                <c:pt idx="0">
                  <c:v>Positividad</c:v>
                </c:pt>
              </c:strCache>
            </c:strRef>
          </c:tx>
          <c:spPr>
            <a:solidFill>
              <a:srgbClr val="33CCCC"/>
            </a:solidFill>
            <a:ln w="1905">
              <a:noFill/>
              <a:prstDash val="solid"/>
            </a:ln>
            <a:effectLst/>
          </c:spPr>
          <c:invertIfNegative val="0"/>
          <c:trendline>
            <c:spPr>
              <a:ln w="25400" cap="rnd">
                <a:solidFill>
                  <a:srgbClr val="FF0000"/>
                </a:solidFill>
                <a:prstDash val="sysDot"/>
                <a:tailEnd type="triangle" w="med" len="lg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Data!$B$2:$B$421</c:f>
              <c:numCache>
                <c:formatCode>[$-409]d/mmm/yy;@</c:formatCode>
                <c:ptCount val="420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  <c:pt idx="257">
                  <c:v>44156</c:v>
                </c:pt>
                <c:pt idx="258">
                  <c:v>44157</c:v>
                </c:pt>
                <c:pt idx="259">
                  <c:v>44158</c:v>
                </c:pt>
                <c:pt idx="260">
                  <c:v>44159</c:v>
                </c:pt>
                <c:pt idx="261">
                  <c:v>44160</c:v>
                </c:pt>
                <c:pt idx="262">
                  <c:v>44161</c:v>
                </c:pt>
                <c:pt idx="263">
                  <c:v>44162</c:v>
                </c:pt>
                <c:pt idx="264">
                  <c:v>44163</c:v>
                </c:pt>
                <c:pt idx="265">
                  <c:v>44164</c:v>
                </c:pt>
                <c:pt idx="266">
                  <c:v>44165</c:v>
                </c:pt>
                <c:pt idx="267">
                  <c:v>44166</c:v>
                </c:pt>
                <c:pt idx="268">
                  <c:v>44167</c:v>
                </c:pt>
                <c:pt idx="269">
                  <c:v>44168</c:v>
                </c:pt>
                <c:pt idx="270">
                  <c:v>44169</c:v>
                </c:pt>
                <c:pt idx="271">
                  <c:v>44170</c:v>
                </c:pt>
                <c:pt idx="272">
                  <c:v>44171</c:v>
                </c:pt>
                <c:pt idx="273">
                  <c:v>44172</c:v>
                </c:pt>
                <c:pt idx="274">
                  <c:v>44173</c:v>
                </c:pt>
                <c:pt idx="275">
                  <c:v>44174</c:v>
                </c:pt>
                <c:pt idx="276">
                  <c:v>44175</c:v>
                </c:pt>
                <c:pt idx="277">
                  <c:v>44176</c:v>
                </c:pt>
                <c:pt idx="278">
                  <c:v>44177</c:v>
                </c:pt>
                <c:pt idx="279">
                  <c:v>44178</c:v>
                </c:pt>
                <c:pt idx="280">
                  <c:v>44179</c:v>
                </c:pt>
                <c:pt idx="281">
                  <c:v>44180</c:v>
                </c:pt>
                <c:pt idx="282">
                  <c:v>44181</c:v>
                </c:pt>
                <c:pt idx="283">
                  <c:v>44182</c:v>
                </c:pt>
                <c:pt idx="284">
                  <c:v>44183</c:v>
                </c:pt>
                <c:pt idx="285">
                  <c:v>44184</c:v>
                </c:pt>
                <c:pt idx="286">
                  <c:v>44185</c:v>
                </c:pt>
                <c:pt idx="287">
                  <c:v>44186</c:v>
                </c:pt>
                <c:pt idx="288">
                  <c:v>44187</c:v>
                </c:pt>
                <c:pt idx="289">
                  <c:v>44188</c:v>
                </c:pt>
                <c:pt idx="290">
                  <c:v>44189</c:v>
                </c:pt>
                <c:pt idx="291">
                  <c:v>44190</c:v>
                </c:pt>
                <c:pt idx="292">
                  <c:v>44191</c:v>
                </c:pt>
                <c:pt idx="293">
                  <c:v>44192</c:v>
                </c:pt>
                <c:pt idx="294">
                  <c:v>44193</c:v>
                </c:pt>
                <c:pt idx="295">
                  <c:v>44194</c:v>
                </c:pt>
                <c:pt idx="296">
                  <c:v>44195</c:v>
                </c:pt>
                <c:pt idx="297">
                  <c:v>44196</c:v>
                </c:pt>
                <c:pt idx="298">
                  <c:v>44197</c:v>
                </c:pt>
                <c:pt idx="299">
                  <c:v>44198</c:v>
                </c:pt>
                <c:pt idx="300">
                  <c:v>44199</c:v>
                </c:pt>
                <c:pt idx="301">
                  <c:v>44200</c:v>
                </c:pt>
                <c:pt idx="302">
                  <c:v>44201</c:v>
                </c:pt>
                <c:pt idx="303">
                  <c:v>44202</c:v>
                </c:pt>
                <c:pt idx="304">
                  <c:v>44203</c:v>
                </c:pt>
                <c:pt idx="305">
                  <c:v>44204</c:v>
                </c:pt>
                <c:pt idx="306">
                  <c:v>44205</c:v>
                </c:pt>
                <c:pt idx="307">
                  <c:v>44206</c:v>
                </c:pt>
                <c:pt idx="308">
                  <c:v>44207</c:v>
                </c:pt>
                <c:pt idx="309">
                  <c:v>44208</c:v>
                </c:pt>
                <c:pt idx="310">
                  <c:v>44209</c:v>
                </c:pt>
                <c:pt idx="311">
                  <c:v>44210</c:v>
                </c:pt>
                <c:pt idx="312">
                  <c:v>44211</c:v>
                </c:pt>
                <c:pt idx="313">
                  <c:v>44212</c:v>
                </c:pt>
                <c:pt idx="314">
                  <c:v>44213</c:v>
                </c:pt>
                <c:pt idx="315">
                  <c:v>44214</c:v>
                </c:pt>
                <c:pt idx="316">
                  <c:v>44215</c:v>
                </c:pt>
                <c:pt idx="317">
                  <c:v>44216</c:v>
                </c:pt>
                <c:pt idx="318">
                  <c:v>44217</c:v>
                </c:pt>
                <c:pt idx="319">
                  <c:v>44218</c:v>
                </c:pt>
                <c:pt idx="320">
                  <c:v>44219</c:v>
                </c:pt>
                <c:pt idx="321">
                  <c:v>44220</c:v>
                </c:pt>
                <c:pt idx="322">
                  <c:v>44221</c:v>
                </c:pt>
                <c:pt idx="323">
                  <c:v>44222</c:v>
                </c:pt>
                <c:pt idx="324">
                  <c:v>44223</c:v>
                </c:pt>
                <c:pt idx="325">
                  <c:v>44224</c:v>
                </c:pt>
                <c:pt idx="326">
                  <c:v>44225</c:v>
                </c:pt>
                <c:pt idx="327">
                  <c:v>44226</c:v>
                </c:pt>
                <c:pt idx="328">
                  <c:v>44227</c:v>
                </c:pt>
                <c:pt idx="329">
                  <c:v>44228</c:v>
                </c:pt>
                <c:pt idx="330">
                  <c:v>44229</c:v>
                </c:pt>
                <c:pt idx="331">
                  <c:v>44230</c:v>
                </c:pt>
                <c:pt idx="332">
                  <c:v>44231</c:v>
                </c:pt>
                <c:pt idx="333">
                  <c:v>44232</c:v>
                </c:pt>
                <c:pt idx="334">
                  <c:v>44233</c:v>
                </c:pt>
                <c:pt idx="335">
                  <c:v>44234</c:v>
                </c:pt>
                <c:pt idx="336">
                  <c:v>44235</c:v>
                </c:pt>
                <c:pt idx="337">
                  <c:v>44236</c:v>
                </c:pt>
                <c:pt idx="338">
                  <c:v>44237</c:v>
                </c:pt>
                <c:pt idx="339">
                  <c:v>44238</c:v>
                </c:pt>
                <c:pt idx="340">
                  <c:v>44239</c:v>
                </c:pt>
                <c:pt idx="341">
                  <c:v>44240</c:v>
                </c:pt>
                <c:pt idx="342">
                  <c:v>44241</c:v>
                </c:pt>
                <c:pt idx="343">
                  <c:v>44242</c:v>
                </c:pt>
                <c:pt idx="344">
                  <c:v>44243</c:v>
                </c:pt>
                <c:pt idx="345">
                  <c:v>44244</c:v>
                </c:pt>
                <c:pt idx="346">
                  <c:v>44245</c:v>
                </c:pt>
                <c:pt idx="347">
                  <c:v>44246</c:v>
                </c:pt>
                <c:pt idx="348">
                  <c:v>44247</c:v>
                </c:pt>
                <c:pt idx="349">
                  <c:v>44248</c:v>
                </c:pt>
                <c:pt idx="350">
                  <c:v>44249</c:v>
                </c:pt>
                <c:pt idx="351">
                  <c:v>44250</c:v>
                </c:pt>
                <c:pt idx="352">
                  <c:v>44251</c:v>
                </c:pt>
                <c:pt idx="353">
                  <c:v>44252</c:v>
                </c:pt>
                <c:pt idx="354">
                  <c:v>44253</c:v>
                </c:pt>
                <c:pt idx="355">
                  <c:v>44254</c:v>
                </c:pt>
                <c:pt idx="356">
                  <c:v>44255</c:v>
                </c:pt>
                <c:pt idx="357">
                  <c:v>44256</c:v>
                </c:pt>
                <c:pt idx="358">
                  <c:v>44257</c:v>
                </c:pt>
                <c:pt idx="359">
                  <c:v>44258</c:v>
                </c:pt>
                <c:pt idx="360">
                  <c:v>44259</c:v>
                </c:pt>
                <c:pt idx="361">
                  <c:v>44260</c:v>
                </c:pt>
                <c:pt idx="362">
                  <c:v>44261</c:v>
                </c:pt>
                <c:pt idx="363">
                  <c:v>44262</c:v>
                </c:pt>
                <c:pt idx="364">
                  <c:v>44263</c:v>
                </c:pt>
                <c:pt idx="365">
                  <c:v>44264</c:v>
                </c:pt>
                <c:pt idx="366">
                  <c:v>44265</c:v>
                </c:pt>
                <c:pt idx="367">
                  <c:v>44266</c:v>
                </c:pt>
                <c:pt idx="368">
                  <c:v>44267</c:v>
                </c:pt>
                <c:pt idx="369">
                  <c:v>44268</c:v>
                </c:pt>
                <c:pt idx="370">
                  <c:v>44269</c:v>
                </c:pt>
                <c:pt idx="371">
                  <c:v>44270</c:v>
                </c:pt>
                <c:pt idx="372">
                  <c:v>44271</c:v>
                </c:pt>
                <c:pt idx="373">
                  <c:v>44272</c:v>
                </c:pt>
                <c:pt idx="374">
                  <c:v>44273</c:v>
                </c:pt>
                <c:pt idx="375">
                  <c:v>44274</c:v>
                </c:pt>
                <c:pt idx="376">
                  <c:v>44275</c:v>
                </c:pt>
                <c:pt idx="377">
                  <c:v>44276</c:v>
                </c:pt>
                <c:pt idx="378">
                  <c:v>44277</c:v>
                </c:pt>
                <c:pt idx="379">
                  <c:v>44278</c:v>
                </c:pt>
                <c:pt idx="380">
                  <c:v>44279</c:v>
                </c:pt>
                <c:pt idx="381">
                  <c:v>44280</c:v>
                </c:pt>
                <c:pt idx="382">
                  <c:v>44281</c:v>
                </c:pt>
                <c:pt idx="383">
                  <c:v>44282</c:v>
                </c:pt>
                <c:pt idx="384">
                  <c:v>44283</c:v>
                </c:pt>
                <c:pt idx="385">
                  <c:v>44284</c:v>
                </c:pt>
                <c:pt idx="386">
                  <c:v>44285</c:v>
                </c:pt>
                <c:pt idx="387">
                  <c:v>44286</c:v>
                </c:pt>
                <c:pt idx="388">
                  <c:v>44287</c:v>
                </c:pt>
                <c:pt idx="389">
                  <c:v>44288</c:v>
                </c:pt>
                <c:pt idx="390">
                  <c:v>44289</c:v>
                </c:pt>
                <c:pt idx="391">
                  <c:v>44290</c:v>
                </c:pt>
                <c:pt idx="392">
                  <c:v>44291</c:v>
                </c:pt>
                <c:pt idx="393">
                  <c:v>44292</c:v>
                </c:pt>
                <c:pt idx="394">
                  <c:v>44293</c:v>
                </c:pt>
                <c:pt idx="395">
                  <c:v>44294</c:v>
                </c:pt>
                <c:pt idx="396">
                  <c:v>44295</c:v>
                </c:pt>
                <c:pt idx="397">
                  <c:v>44296</c:v>
                </c:pt>
                <c:pt idx="398">
                  <c:v>44297</c:v>
                </c:pt>
                <c:pt idx="399">
                  <c:v>44298</c:v>
                </c:pt>
                <c:pt idx="400">
                  <c:v>44299</c:v>
                </c:pt>
                <c:pt idx="401">
                  <c:v>44300</c:v>
                </c:pt>
                <c:pt idx="402">
                  <c:v>44301</c:v>
                </c:pt>
                <c:pt idx="403">
                  <c:v>44302</c:v>
                </c:pt>
                <c:pt idx="404">
                  <c:v>44303</c:v>
                </c:pt>
                <c:pt idx="405">
                  <c:v>44304</c:v>
                </c:pt>
                <c:pt idx="406">
                  <c:v>44305</c:v>
                </c:pt>
                <c:pt idx="407">
                  <c:v>44306</c:v>
                </c:pt>
                <c:pt idx="408">
                  <c:v>44307</c:v>
                </c:pt>
                <c:pt idx="409">
                  <c:v>44308</c:v>
                </c:pt>
                <c:pt idx="410">
                  <c:v>44309</c:v>
                </c:pt>
                <c:pt idx="411">
                  <c:v>44310</c:v>
                </c:pt>
                <c:pt idx="412">
                  <c:v>44311</c:v>
                </c:pt>
                <c:pt idx="413">
                  <c:v>44312</c:v>
                </c:pt>
                <c:pt idx="414">
                  <c:v>44313</c:v>
                </c:pt>
                <c:pt idx="415">
                  <c:v>44314</c:v>
                </c:pt>
                <c:pt idx="416">
                  <c:v>44315</c:v>
                </c:pt>
                <c:pt idx="417">
                  <c:v>44316</c:v>
                </c:pt>
                <c:pt idx="418">
                  <c:v>44317</c:v>
                </c:pt>
                <c:pt idx="419">
                  <c:v>44318</c:v>
                </c:pt>
              </c:numCache>
            </c:numRef>
          </c:cat>
          <c:val>
            <c:numRef>
              <c:f>Data!$AA$2:$AA$421</c:f>
              <c:numCache>
                <c:formatCode>0.00%</c:formatCode>
                <c:ptCount val="420"/>
                <c:pt idx="0">
                  <c:v>9.4999999999999998E-3</c:v>
                </c:pt>
                <c:pt idx="1">
                  <c:v>0.17069999999999999</c:v>
                </c:pt>
                <c:pt idx="2">
                  <c:v>0.125</c:v>
                </c:pt>
                <c:pt idx="3">
                  <c:v>6.2799999999999995E-2</c:v>
                </c:pt>
                <c:pt idx="4">
                  <c:v>3.6299999999999999E-2</c:v>
                </c:pt>
                <c:pt idx="5">
                  <c:v>3.3700000000000001E-2</c:v>
                </c:pt>
                <c:pt idx="6">
                  <c:v>0.1008</c:v>
                </c:pt>
                <c:pt idx="7">
                  <c:v>0.14430000000000001</c:v>
                </c:pt>
                <c:pt idx="8">
                  <c:v>9.8799999999999999E-2</c:v>
                </c:pt>
                <c:pt idx="9">
                  <c:v>0.1095</c:v>
                </c:pt>
                <c:pt idx="10">
                  <c:v>8.9499999999999996E-2</c:v>
                </c:pt>
                <c:pt idx="11">
                  <c:v>0.15709999999999999</c:v>
                </c:pt>
                <c:pt idx="12">
                  <c:v>0.14849999999999999</c:v>
                </c:pt>
                <c:pt idx="13">
                  <c:v>0.1085</c:v>
                </c:pt>
                <c:pt idx="14">
                  <c:v>0.23880000000000001</c:v>
                </c:pt>
                <c:pt idx="15">
                  <c:v>0.21440000000000001</c:v>
                </c:pt>
                <c:pt idx="16">
                  <c:v>0.20610000000000001</c:v>
                </c:pt>
                <c:pt idx="17">
                  <c:v>0.1908</c:v>
                </c:pt>
                <c:pt idx="18">
                  <c:v>0.30599999999999999</c:v>
                </c:pt>
                <c:pt idx="19">
                  <c:v>0.21299999999999999</c:v>
                </c:pt>
                <c:pt idx="20">
                  <c:v>0.22109999999999999</c:v>
                </c:pt>
                <c:pt idx="21">
                  <c:v>0.20380000000000001</c:v>
                </c:pt>
                <c:pt idx="22">
                  <c:v>0.2928</c:v>
                </c:pt>
                <c:pt idx="23">
                  <c:v>0.34960000000000002</c:v>
                </c:pt>
                <c:pt idx="24">
                  <c:v>0.25990000000000002</c:v>
                </c:pt>
                <c:pt idx="25">
                  <c:v>0.26290000000000002</c:v>
                </c:pt>
                <c:pt idx="26">
                  <c:v>0.2278</c:v>
                </c:pt>
                <c:pt idx="27">
                  <c:v>0.42209999999999998</c:v>
                </c:pt>
                <c:pt idx="28">
                  <c:v>0.2175</c:v>
                </c:pt>
                <c:pt idx="29">
                  <c:v>0.31909999999999999</c:v>
                </c:pt>
                <c:pt idx="30">
                  <c:v>0.25480000000000003</c:v>
                </c:pt>
                <c:pt idx="31">
                  <c:v>0.27760000000000001</c:v>
                </c:pt>
                <c:pt idx="32">
                  <c:v>0.20849999999999999</c:v>
                </c:pt>
                <c:pt idx="33">
                  <c:v>0.27660000000000001</c:v>
                </c:pt>
                <c:pt idx="34">
                  <c:v>0.29699999999999999</c:v>
                </c:pt>
                <c:pt idx="35">
                  <c:v>0.1714</c:v>
                </c:pt>
                <c:pt idx="36">
                  <c:v>0.2099</c:v>
                </c:pt>
                <c:pt idx="37">
                  <c:v>0.221</c:v>
                </c:pt>
                <c:pt idx="38">
                  <c:v>0.2661</c:v>
                </c:pt>
                <c:pt idx="39">
                  <c:v>0.27360000000000001</c:v>
                </c:pt>
                <c:pt idx="40">
                  <c:v>0.11840000000000001</c:v>
                </c:pt>
                <c:pt idx="41">
                  <c:v>0.1855</c:v>
                </c:pt>
                <c:pt idx="42">
                  <c:v>0.22239999999999999</c:v>
                </c:pt>
                <c:pt idx="43">
                  <c:v>0.1799</c:v>
                </c:pt>
                <c:pt idx="44">
                  <c:v>0.21379999999999999</c:v>
                </c:pt>
                <c:pt idx="45">
                  <c:v>0.20910000000000001</c:v>
                </c:pt>
                <c:pt idx="46">
                  <c:v>0.22339999999999999</c:v>
                </c:pt>
                <c:pt idx="47">
                  <c:v>0.1825</c:v>
                </c:pt>
                <c:pt idx="48">
                  <c:v>0.19400000000000001</c:v>
                </c:pt>
                <c:pt idx="49">
                  <c:v>0.20300000000000001</c:v>
                </c:pt>
                <c:pt idx="50">
                  <c:v>0.18629999999999999</c:v>
                </c:pt>
                <c:pt idx="51">
                  <c:v>0.17080000000000001</c:v>
                </c:pt>
                <c:pt idx="52">
                  <c:v>0.16889999999999999</c:v>
                </c:pt>
                <c:pt idx="53">
                  <c:v>0.16400000000000001</c:v>
                </c:pt>
                <c:pt idx="54">
                  <c:v>0.25359999999999999</c:v>
                </c:pt>
                <c:pt idx="55">
                  <c:v>9.6799999999999997E-2</c:v>
                </c:pt>
                <c:pt idx="56">
                  <c:v>0.17319999999999999</c:v>
                </c:pt>
                <c:pt idx="57">
                  <c:v>0.1467</c:v>
                </c:pt>
                <c:pt idx="58">
                  <c:v>0.13589999999999999</c:v>
                </c:pt>
                <c:pt idx="59">
                  <c:v>0.127</c:v>
                </c:pt>
                <c:pt idx="60">
                  <c:v>0.15989999999999999</c:v>
                </c:pt>
                <c:pt idx="61">
                  <c:v>0.16400000000000001</c:v>
                </c:pt>
                <c:pt idx="62">
                  <c:v>0.16470000000000001</c:v>
                </c:pt>
                <c:pt idx="63">
                  <c:v>0.16700000000000001</c:v>
                </c:pt>
                <c:pt idx="64">
                  <c:v>0.16900000000000001</c:v>
                </c:pt>
                <c:pt idx="65">
                  <c:v>0.1318</c:v>
                </c:pt>
                <c:pt idx="66">
                  <c:v>0.16980000000000001</c:v>
                </c:pt>
                <c:pt idx="67">
                  <c:v>0.1724</c:v>
                </c:pt>
                <c:pt idx="68">
                  <c:v>0.13550000000000001</c:v>
                </c:pt>
                <c:pt idx="69">
                  <c:v>0.12620000000000001</c:v>
                </c:pt>
                <c:pt idx="70">
                  <c:v>0.1585</c:v>
                </c:pt>
                <c:pt idx="71">
                  <c:v>0.1986</c:v>
                </c:pt>
                <c:pt idx="72">
                  <c:v>0.13320000000000001</c:v>
                </c:pt>
                <c:pt idx="73">
                  <c:v>0.108</c:v>
                </c:pt>
                <c:pt idx="74">
                  <c:v>0.13850000000000001</c:v>
                </c:pt>
                <c:pt idx="75">
                  <c:v>0.17849999999999999</c:v>
                </c:pt>
                <c:pt idx="76">
                  <c:v>0.23499999999999999</c:v>
                </c:pt>
                <c:pt idx="77">
                  <c:v>0.23380000000000001</c:v>
                </c:pt>
                <c:pt idx="78">
                  <c:v>0.2097</c:v>
                </c:pt>
                <c:pt idx="79">
                  <c:v>0.2167</c:v>
                </c:pt>
                <c:pt idx="80">
                  <c:v>0.30830000000000002</c:v>
                </c:pt>
                <c:pt idx="81">
                  <c:v>0.27800000000000002</c:v>
                </c:pt>
                <c:pt idx="82">
                  <c:v>0.314</c:v>
                </c:pt>
                <c:pt idx="83">
                  <c:v>0.2893</c:v>
                </c:pt>
                <c:pt idx="84">
                  <c:v>0.4133</c:v>
                </c:pt>
                <c:pt idx="85">
                  <c:v>0.30420000000000003</c:v>
                </c:pt>
                <c:pt idx="86">
                  <c:v>0.31040000000000001</c:v>
                </c:pt>
                <c:pt idx="87">
                  <c:v>0.2792</c:v>
                </c:pt>
                <c:pt idx="88">
                  <c:v>0.27310000000000001</c:v>
                </c:pt>
                <c:pt idx="89">
                  <c:v>0.30530000000000002</c:v>
                </c:pt>
                <c:pt idx="90">
                  <c:v>0.26490000000000002</c:v>
                </c:pt>
                <c:pt idx="91">
                  <c:v>0.25600000000000001</c:v>
                </c:pt>
                <c:pt idx="92">
                  <c:v>0.26100000000000001</c:v>
                </c:pt>
                <c:pt idx="93">
                  <c:v>0.31940000000000002</c:v>
                </c:pt>
                <c:pt idx="94">
                  <c:v>0.31209999999999999</c:v>
                </c:pt>
                <c:pt idx="95">
                  <c:v>0.30730000000000002</c:v>
                </c:pt>
                <c:pt idx="96">
                  <c:v>0.31469999999999998</c:v>
                </c:pt>
                <c:pt idx="97">
                  <c:v>0.32979999999999998</c:v>
                </c:pt>
                <c:pt idx="98">
                  <c:v>0.3664</c:v>
                </c:pt>
                <c:pt idx="99">
                  <c:v>0.32669999999999999</c:v>
                </c:pt>
                <c:pt idx="100">
                  <c:v>0.3019</c:v>
                </c:pt>
                <c:pt idx="101">
                  <c:v>0.30549999999999999</c:v>
                </c:pt>
                <c:pt idx="102">
                  <c:v>0.32579999999999998</c:v>
                </c:pt>
                <c:pt idx="103">
                  <c:v>0.34260000000000002</c:v>
                </c:pt>
                <c:pt idx="104">
                  <c:v>0.33210000000000001</c:v>
                </c:pt>
                <c:pt idx="105">
                  <c:v>0.34599999999999997</c:v>
                </c:pt>
                <c:pt idx="106">
                  <c:v>0.3221</c:v>
                </c:pt>
                <c:pt idx="107">
                  <c:v>0.31040000000000001</c:v>
                </c:pt>
                <c:pt idx="108">
                  <c:v>0.31230000000000002</c:v>
                </c:pt>
                <c:pt idx="109">
                  <c:v>0.2858</c:v>
                </c:pt>
                <c:pt idx="110">
                  <c:v>0.31840000000000002</c:v>
                </c:pt>
                <c:pt idx="111">
                  <c:v>0.35420000000000001</c:v>
                </c:pt>
                <c:pt idx="112">
                  <c:v>0.34079999999999999</c:v>
                </c:pt>
                <c:pt idx="113">
                  <c:v>0.38619999999999999</c:v>
                </c:pt>
                <c:pt idx="114">
                  <c:v>0.34160000000000001</c:v>
                </c:pt>
                <c:pt idx="115">
                  <c:v>0.3291</c:v>
                </c:pt>
                <c:pt idx="116">
                  <c:v>0.33250000000000002</c:v>
                </c:pt>
                <c:pt idx="117">
                  <c:v>0.30859999999999999</c:v>
                </c:pt>
                <c:pt idx="118">
                  <c:v>0.32079999999999997</c:v>
                </c:pt>
                <c:pt idx="119">
                  <c:v>0.37069999999999997</c:v>
                </c:pt>
                <c:pt idx="120">
                  <c:v>0.39429999999999998</c:v>
                </c:pt>
                <c:pt idx="121">
                  <c:v>0.36840000000000001</c:v>
                </c:pt>
                <c:pt idx="122">
                  <c:v>0.39279999999999998</c:v>
                </c:pt>
                <c:pt idx="123">
                  <c:v>0.33979999999999999</c:v>
                </c:pt>
                <c:pt idx="124">
                  <c:v>0.38429999999999997</c:v>
                </c:pt>
                <c:pt idx="125">
                  <c:v>0.37590000000000001</c:v>
                </c:pt>
                <c:pt idx="126">
                  <c:v>0.42899999999999999</c:v>
                </c:pt>
                <c:pt idx="127">
                  <c:v>0.35510000000000003</c:v>
                </c:pt>
                <c:pt idx="128">
                  <c:v>0.35520000000000002</c:v>
                </c:pt>
                <c:pt idx="129">
                  <c:v>0.32300000000000001</c:v>
                </c:pt>
                <c:pt idx="130">
                  <c:v>0.34839999999999999</c:v>
                </c:pt>
                <c:pt idx="131">
                  <c:v>0.34860000000000002</c:v>
                </c:pt>
                <c:pt idx="132">
                  <c:v>0.31929999999999997</c:v>
                </c:pt>
                <c:pt idx="133">
                  <c:v>0.33029999999999998</c:v>
                </c:pt>
                <c:pt idx="134">
                  <c:v>0.33910000000000001</c:v>
                </c:pt>
                <c:pt idx="135">
                  <c:v>0.29949999999999999</c:v>
                </c:pt>
                <c:pt idx="136">
                  <c:v>0.30309999999999998</c:v>
                </c:pt>
                <c:pt idx="137">
                  <c:v>0.3478</c:v>
                </c:pt>
                <c:pt idx="138">
                  <c:v>0.3332</c:v>
                </c:pt>
                <c:pt idx="139">
                  <c:v>0.33239999999999997</c:v>
                </c:pt>
                <c:pt idx="140">
                  <c:v>0.33069999999999999</c:v>
                </c:pt>
                <c:pt idx="141">
                  <c:v>0.35120000000000001</c:v>
                </c:pt>
                <c:pt idx="142">
                  <c:v>0.33389999999999997</c:v>
                </c:pt>
                <c:pt idx="143">
                  <c:v>0.28699999999999998</c:v>
                </c:pt>
                <c:pt idx="144">
                  <c:v>0.34939999999999999</c:v>
                </c:pt>
                <c:pt idx="145">
                  <c:v>0.3125</c:v>
                </c:pt>
                <c:pt idx="146">
                  <c:v>0.33079999999999998</c:v>
                </c:pt>
                <c:pt idx="147">
                  <c:v>0.37380000000000002</c:v>
                </c:pt>
                <c:pt idx="148">
                  <c:v>0.3967</c:v>
                </c:pt>
                <c:pt idx="149">
                  <c:v>0.31830000000000003</c:v>
                </c:pt>
                <c:pt idx="150">
                  <c:v>0.33860000000000001</c:v>
                </c:pt>
                <c:pt idx="151">
                  <c:v>0.34760000000000002</c:v>
                </c:pt>
                <c:pt idx="152">
                  <c:v>0.37209999999999999</c:v>
                </c:pt>
                <c:pt idx="153">
                  <c:v>0.30380000000000001</c:v>
                </c:pt>
                <c:pt idx="154">
                  <c:v>0.3569</c:v>
                </c:pt>
                <c:pt idx="155">
                  <c:v>0.36709999999999998</c:v>
                </c:pt>
                <c:pt idx="156">
                  <c:v>0.32540000000000002</c:v>
                </c:pt>
                <c:pt idx="157">
                  <c:v>0.34200000000000003</c:v>
                </c:pt>
                <c:pt idx="158">
                  <c:v>0.35460000000000003</c:v>
                </c:pt>
                <c:pt idx="159">
                  <c:v>0.30549999999999999</c:v>
                </c:pt>
                <c:pt idx="160">
                  <c:v>0.38569999999999999</c:v>
                </c:pt>
                <c:pt idx="161">
                  <c:v>0.2742</c:v>
                </c:pt>
                <c:pt idx="162">
                  <c:v>0.22120000000000001</c:v>
                </c:pt>
                <c:pt idx="163">
                  <c:v>0.16500000000000001</c:v>
                </c:pt>
                <c:pt idx="164">
                  <c:v>0.1661</c:v>
                </c:pt>
                <c:pt idx="165">
                  <c:v>0.17760000000000001</c:v>
                </c:pt>
                <c:pt idx="166">
                  <c:v>0.2059</c:v>
                </c:pt>
                <c:pt idx="167">
                  <c:v>0.18740000000000001</c:v>
                </c:pt>
                <c:pt idx="168">
                  <c:v>0.17180000000000001</c:v>
                </c:pt>
                <c:pt idx="169">
                  <c:v>0.18260000000000001</c:v>
                </c:pt>
                <c:pt idx="170">
                  <c:v>0.18379999999999999</c:v>
                </c:pt>
                <c:pt idx="171">
                  <c:v>0.20799999999999999</c:v>
                </c:pt>
                <c:pt idx="172">
                  <c:v>0.1255</c:v>
                </c:pt>
                <c:pt idx="173">
                  <c:v>0.14899999999999999</c:v>
                </c:pt>
                <c:pt idx="174">
                  <c:v>0.24979999999999999</c:v>
                </c:pt>
                <c:pt idx="175">
                  <c:v>0.16389999999999999</c:v>
                </c:pt>
                <c:pt idx="176">
                  <c:v>0.16220000000000001</c:v>
                </c:pt>
                <c:pt idx="177">
                  <c:v>0.14219999999999999</c:v>
                </c:pt>
                <c:pt idx="178">
                  <c:v>0.23569999999999999</c:v>
                </c:pt>
                <c:pt idx="179">
                  <c:v>0.13370000000000001</c:v>
                </c:pt>
                <c:pt idx="180">
                  <c:v>0.13100000000000001</c:v>
                </c:pt>
                <c:pt idx="181">
                  <c:v>0.14910000000000001</c:v>
                </c:pt>
                <c:pt idx="182">
                  <c:v>0.16259999999999999</c:v>
                </c:pt>
                <c:pt idx="183">
                  <c:v>0.16009999999999999</c:v>
                </c:pt>
                <c:pt idx="184">
                  <c:v>0.13089999999999999</c:v>
                </c:pt>
                <c:pt idx="185">
                  <c:v>0.1326</c:v>
                </c:pt>
                <c:pt idx="186">
                  <c:v>0.12280000000000001</c:v>
                </c:pt>
                <c:pt idx="187">
                  <c:v>0.1368</c:v>
                </c:pt>
                <c:pt idx="188">
                  <c:v>0.1575</c:v>
                </c:pt>
                <c:pt idx="189">
                  <c:v>0.15970000000000001</c:v>
                </c:pt>
                <c:pt idx="190">
                  <c:v>0.13250000000000001</c:v>
                </c:pt>
                <c:pt idx="191">
                  <c:v>0.1163</c:v>
                </c:pt>
                <c:pt idx="192">
                  <c:v>0.1255</c:v>
                </c:pt>
                <c:pt idx="193">
                  <c:v>0.13639999999999999</c:v>
                </c:pt>
                <c:pt idx="194">
                  <c:v>0.12470000000000001</c:v>
                </c:pt>
                <c:pt idx="195">
                  <c:v>0.1212</c:v>
                </c:pt>
                <c:pt idx="196">
                  <c:v>0.15570000000000001</c:v>
                </c:pt>
                <c:pt idx="197">
                  <c:v>0.1043</c:v>
                </c:pt>
                <c:pt idx="198">
                  <c:v>0.12790000000000001</c:v>
                </c:pt>
                <c:pt idx="199">
                  <c:v>0.1197</c:v>
                </c:pt>
                <c:pt idx="200">
                  <c:v>0.12740000000000001</c:v>
                </c:pt>
                <c:pt idx="201">
                  <c:v>0.128</c:v>
                </c:pt>
                <c:pt idx="202">
                  <c:v>0.12470000000000001</c:v>
                </c:pt>
                <c:pt idx="203">
                  <c:v>0.1613</c:v>
                </c:pt>
                <c:pt idx="204">
                  <c:v>0.13600000000000001</c:v>
                </c:pt>
                <c:pt idx="205">
                  <c:v>0.1424</c:v>
                </c:pt>
                <c:pt idx="206">
                  <c:v>0.12870000000000001</c:v>
                </c:pt>
                <c:pt idx="207">
                  <c:v>0.114</c:v>
                </c:pt>
                <c:pt idx="208">
                  <c:v>0.1242</c:v>
                </c:pt>
                <c:pt idx="209">
                  <c:v>0.1206</c:v>
                </c:pt>
                <c:pt idx="210">
                  <c:v>0.15279999999999999</c:v>
                </c:pt>
                <c:pt idx="211">
                  <c:v>0.1153</c:v>
                </c:pt>
                <c:pt idx="212">
                  <c:v>0.1123</c:v>
                </c:pt>
                <c:pt idx="213">
                  <c:v>0.12920000000000001</c:v>
                </c:pt>
                <c:pt idx="214">
                  <c:v>0.11700000000000001</c:v>
                </c:pt>
                <c:pt idx="215">
                  <c:v>0.1174</c:v>
                </c:pt>
                <c:pt idx="216">
                  <c:v>0.1419</c:v>
                </c:pt>
                <c:pt idx="217">
                  <c:v>0.1201</c:v>
                </c:pt>
                <c:pt idx="218">
                  <c:v>9.6199999999999994E-2</c:v>
                </c:pt>
                <c:pt idx="219">
                  <c:v>0.12559999999999999</c:v>
                </c:pt>
                <c:pt idx="220">
                  <c:v>0.1082</c:v>
                </c:pt>
                <c:pt idx="221">
                  <c:v>9.5000000000000001E-2</c:v>
                </c:pt>
                <c:pt idx="222">
                  <c:v>0.1454</c:v>
                </c:pt>
                <c:pt idx="223">
                  <c:v>0.1336</c:v>
                </c:pt>
                <c:pt idx="224">
                  <c:v>0.15310000000000001</c:v>
                </c:pt>
                <c:pt idx="225">
                  <c:v>9.8199999999999996E-2</c:v>
                </c:pt>
                <c:pt idx="226">
                  <c:v>8.1699999999999995E-2</c:v>
                </c:pt>
                <c:pt idx="227">
                  <c:v>0.1022</c:v>
                </c:pt>
                <c:pt idx="228">
                  <c:v>9.2499999999999999E-2</c:v>
                </c:pt>
                <c:pt idx="229">
                  <c:v>0.1007</c:v>
                </c:pt>
                <c:pt idx="230">
                  <c:v>0.10290000000000001</c:v>
                </c:pt>
                <c:pt idx="231">
                  <c:v>0.15079999999999999</c:v>
                </c:pt>
                <c:pt idx="232">
                  <c:v>9.5899999999999999E-2</c:v>
                </c:pt>
                <c:pt idx="233">
                  <c:v>0.1045</c:v>
                </c:pt>
                <c:pt idx="234">
                  <c:v>0.10050000000000001</c:v>
                </c:pt>
                <c:pt idx="235">
                  <c:v>0.1014</c:v>
                </c:pt>
                <c:pt idx="236">
                  <c:v>9.8199999999999996E-2</c:v>
                </c:pt>
                <c:pt idx="237">
                  <c:v>0.1139</c:v>
                </c:pt>
                <c:pt idx="238">
                  <c:v>0.1255</c:v>
                </c:pt>
                <c:pt idx="239">
                  <c:v>0.1169</c:v>
                </c:pt>
                <c:pt idx="240">
                  <c:v>0.13500000000000001</c:v>
                </c:pt>
                <c:pt idx="241">
                  <c:v>0.12540000000000001</c:v>
                </c:pt>
                <c:pt idx="242">
                  <c:v>0.161</c:v>
                </c:pt>
                <c:pt idx="243">
                  <c:v>0.1157</c:v>
                </c:pt>
                <c:pt idx="244">
                  <c:v>0.1457</c:v>
                </c:pt>
                <c:pt idx="245">
                  <c:v>0.15040000000000001</c:v>
                </c:pt>
                <c:pt idx="246">
                  <c:v>0.13719999999999999</c:v>
                </c:pt>
                <c:pt idx="247">
                  <c:v>0.185</c:v>
                </c:pt>
                <c:pt idx="248">
                  <c:v>0.12509999999999999</c:v>
                </c:pt>
                <c:pt idx="249">
                  <c:v>0.1229</c:v>
                </c:pt>
                <c:pt idx="250">
                  <c:v>0.1507</c:v>
                </c:pt>
                <c:pt idx="251">
                  <c:v>0.13569999999999999</c:v>
                </c:pt>
                <c:pt idx="252">
                  <c:v>0.1404</c:v>
                </c:pt>
                <c:pt idx="253">
                  <c:v>0.1178</c:v>
                </c:pt>
                <c:pt idx="254">
                  <c:v>0.1208</c:v>
                </c:pt>
                <c:pt idx="255">
                  <c:v>0.1183</c:v>
                </c:pt>
                <c:pt idx="256">
                  <c:v>0.12180000000000001</c:v>
                </c:pt>
                <c:pt idx="257">
                  <c:v>0.11609999999999999</c:v>
                </c:pt>
                <c:pt idx="258">
                  <c:v>0.12479999999999999</c:v>
                </c:pt>
                <c:pt idx="259">
                  <c:v>0.1268</c:v>
                </c:pt>
                <c:pt idx="260">
                  <c:v>0.13220000000000001</c:v>
                </c:pt>
                <c:pt idx="261">
                  <c:v>0.16059999999999999</c:v>
                </c:pt>
                <c:pt idx="262">
                  <c:v>0.15989999999999999</c:v>
                </c:pt>
                <c:pt idx="263">
                  <c:v>0.13200000000000001</c:v>
                </c:pt>
                <c:pt idx="264">
                  <c:v>0.15629999999999999</c:v>
                </c:pt>
                <c:pt idx="265">
                  <c:v>0.1467</c:v>
                </c:pt>
                <c:pt idx="266">
                  <c:v>0.1525</c:v>
                </c:pt>
                <c:pt idx="267">
                  <c:v>0.16470000000000001</c:v>
                </c:pt>
                <c:pt idx="268">
                  <c:v>0.1862</c:v>
                </c:pt>
                <c:pt idx="269">
                  <c:v>0.1258</c:v>
                </c:pt>
                <c:pt idx="270">
                  <c:v>0.1782</c:v>
                </c:pt>
                <c:pt idx="271">
                  <c:v>0.15409999999999999</c:v>
                </c:pt>
                <c:pt idx="272">
                  <c:v>0.1908</c:v>
                </c:pt>
                <c:pt idx="273">
                  <c:v>0.18959999999999999</c:v>
                </c:pt>
                <c:pt idx="274">
                  <c:v>0.17199999999999999</c:v>
                </c:pt>
                <c:pt idx="275">
                  <c:v>0.21859999999999999</c:v>
                </c:pt>
                <c:pt idx="276">
                  <c:v>0.184</c:v>
                </c:pt>
                <c:pt idx="277">
                  <c:v>0.17100000000000001</c:v>
                </c:pt>
                <c:pt idx="278">
                  <c:v>0.1711</c:v>
                </c:pt>
                <c:pt idx="279">
                  <c:v>0.20130000000000001</c:v>
                </c:pt>
                <c:pt idx="280">
                  <c:v>0.16839999999999999</c:v>
                </c:pt>
                <c:pt idx="281">
                  <c:v>0.1764</c:v>
                </c:pt>
                <c:pt idx="282">
                  <c:v>0.2117</c:v>
                </c:pt>
                <c:pt idx="283">
                  <c:v>0.2072</c:v>
                </c:pt>
                <c:pt idx="284">
                  <c:v>0.18540000000000001</c:v>
                </c:pt>
                <c:pt idx="285">
                  <c:v>0.18729999999999999</c:v>
                </c:pt>
                <c:pt idx="286">
                  <c:v>0.19919999999999999</c:v>
                </c:pt>
                <c:pt idx="287">
                  <c:v>0.16420000000000001</c:v>
                </c:pt>
                <c:pt idx="288">
                  <c:v>0.19359999999999999</c:v>
                </c:pt>
                <c:pt idx="289">
                  <c:v>0.21479999999999999</c:v>
                </c:pt>
                <c:pt idx="290">
                  <c:v>0.2084</c:v>
                </c:pt>
                <c:pt idx="291">
                  <c:v>0.26240000000000002</c:v>
                </c:pt>
                <c:pt idx="292">
                  <c:v>0.21099999999999999</c:v>
                </c:pt>
                <c:pt idx="293">
                  <c:v>0.26779999999999998</c:v>
                </c:pt>
                <c:pt idx="294">
                  <c:v>0.30409999999999998</c:v>
                </c:pt>
                <c:pt idx="295">
                  <c:v>0.28599999999999998</c:v>
                </c:pt>
                <c:pt idx="296">
                  <c:v>0.2828</c:v>
                </c:pt>
                <c:pt idx="297">
                  <c:v>0.28050000000000003</c:v>
                </c:pt>
                <c:pt idx="298">
                  <c:v>0.26050000000000001</c:v>
                </c:pt>
                <c:pt idx="299">
                  <c:v>0.29630000000000001</c:v>
                </c:pt>
                <c:pt idx="300">
                  <c:v>0.25159999999999999</c:v>
                </c:pt>
                <c:pt idx="301">
                  <c:v>0.2263</c:v>
                </c:pt>
                <c:pt idx="302">
                  <c:v>0.28860000000000002</c:v>
                </c:pt>
                <c:pt idx="303">
                  <c:v>0.26150000000000001</c:v>
                </c:pt>
                <c:pt idx="304">
                  <c:v>0.25629999999999997</c:v>
                </c:pt>
                <c:pt idx="305">
                  <c:v>0.24399999999999999</c:v>
                </c:pt>
                <c:pt idx="306">
                  <c:v>0.222</c:v>
                </c:pt>
                <c:pt idx="307">
                  <c:v>0.23330000000000001</c:v>
                </c:pt>
                <c:pt idx="308">
                  <c:v>0.23669999999999999</c:v>
                </c:pt>
                <c:pt idx="309">
                  <c:v>0.21820000000000001</c:v>
                </c:pt>
                <c:pt idx="310">
                  <c:v>0.20380000000000001</c:v>
                </c:pt>
                <c:pt idx="311">
                  <c:v>0.21679999999999999</c:v>
                </c:pt>
                <c:pt idx="312">
                  <c:v>0.17599999999999999</c:v>
                </c:pt>
                <c:pt idx="313">
                  <c:v>0.16600000000000001</c:v>
                </c:pt>
                <c:pt idx="314">
                  <c:v>0.18110000000000001</c:v>
                </c:pt>
                <c:pt idx="315">
                  <c:v>0.17419999999999999</c:v>
                </c:pt>
                <c:pt idx="316">
                  <c:v>0.1666</c:v>
                </c:pt>
                <c:pt idx="317">
                  <c:v>0.1651</c:v>
                </c:pt>
                <c:pt idx="318">
                  <c:v>0.1497</c:v>
                </c:pt>
                <c:pt idx="319">
                  <c:v>0.15340000000000001</c:v>
                </c:pt>
                <c:pt idx="320">
                  <c:v>0.15620000000000001</c:v>
                </c:pt>
                <c:pt idx="321">
                  <c:v>0.15010000000000001</c:v>
                </c:pt>
                <c:pt idx="322">
                  <c:v>0.1431</c:v>
                </c:pt>
                <c:pt idx="323">
                  <c:v>0.15529999999999999</c:v>
                </c:pt>
                <c:pt idx="324">
                  <c:v>0.1389</c:v>
                </c:pt>
                <c:pt idx="325">
                  <c:v>0.12770000000000001</c:v>
                </c:pt>
                <c:pt idx="326">
                  <c:v>0.1206</c:v>
                </c:pt>
                <c:pt idx="327">
                  <c:v>0.121</c:v>
                </c:pt>
                <c:pt idx="328">
                  <c:v>0.1384</c:v>
                </c:pt>
                <c:pt idx="329">
                  <c:v>0.14319999999999999</c:v>
                </c:pt>
                <c:pt idx="330">
                  <c:v>0.12189999999999999</c:v>
                </c:pt>
                <c:pt idx="331">
                  <c:v>0.1195</c:v>
                </c:pt>
                <c:pt idx="332">
                  <c:v>0.1134</c:v>
                </c:pt>
                <c:pt idx="333">
                  <c:v>0.10199999999999999</c:v>
                </c:pt>
                <c:pt idx="334">
                  <c:v>0.10340000000000001</c:v>
                </c:pt>
                <c:pt idx="335">
                  <c:v>9.9299999999999999E-2</c:v>
                </c:pt>
                <c:pt idx="336">
                  <c:v>0.10199999999999999</c:v>
                </c:pt>
                <c:pt idx="337">
                  <c:v>0.1024</c:v>
                </c:pt>
                <c:pt idx="338">
                  <c:v>9.9199999999999997E-2</c:v>
                </c:pt>
                <c:pt idx="339">
                  <c:v>8.5400000000000004E-2</c:v>
                </c:pt>
                <c:pt idx="340">
                  <c:v>7.8299999999999995E-2</c:v>
                </c:pt>
                <c:pt idx="341">
                  <c:v>7.9000000000000001E-2</c:v>
                </c:pt>
                <c:pt idx="342">
                  <c:v>9.6699999999999994E-2</c:v>
                </c:pt>
                <c:pt idx="343">
                  <c:v>0.1201</c:v>
                </c:pt>
                <c:pt idx="344">
                  <c:v>7.9000000000000001E-2</c:v>
                </c:pt>
                <c:pt idx="345">
                  <c:v>0.1225</c:v>
                </c:pt>
                <c:pt idx="346">
                  <c:v>8.0799999999999997E-2</c:v>
                </c:pt>
                <c:pt idx="347">
                  <c:v>8.2299999999999998E-2</c:v>
                </c:pt>
                <c:pt idx="348">
                  <c:v>7.7299999999999994E-2</c:v>
                </c:pt>
                <c:pt idx="349">
                  <c:v>8.2299999999999998E-2</c:v>
                </c:pt>
                <c:pt idx="350">
                  <c:v>5.5500000000000001E-2</c:v>
                </c:pt>
                <c:pt idx="351">
                  <c:v>7.7399999999999997E-2</c:v>
                </c:pt>
                <c:pt idx="352">
                  <c:v>8.8900000000000007E-2</c:v>
                </c:pt>
                <c:pt idx="353">
                  <c:v>6.88E-2</c:v>
                </c:pt>
                <c:pt idx="354">
                  <c:v>6.7000000000000004E-2</c:v>
                </c:pt>
                <c:pt idx="355">
                  <c:v>5.67E-2</c:v>
                </c:pt>
                <c:pt idx="356">
                  <c:v>9.1999999999999998E-2</c:v>
                </c:pt>
                <c:pt idx="357">
                  <c:v>9.8599999999999993E-2</c:v>
                </c:pt>
                <c:pt idx="358">
                  <c:v>7.1199999999999999E-2</c:v>
                </c:pt>
                <c:pt idx="359">
                  <c:v>7.1599999999999997E-2</c:v>
                </c:pt>
                <c:pt idx="360">
                  <c:v>6.3500000000000001E-2</c:v>
                </c:pt>
                <c:pt idx="361">
                  <c:v>5.1900000000000002E-2</c:v>
                </c:pt>
                <c:pt idx="362">
                  <c:v>7.6499999999999999E-2</c:v>
                </c:pt>
                <c:pt idx="363">
                  <c:v>7.2800000000000004E-2</c:v>
                </c:pt>
                <c:pt idx="364">
                  <c:v>9.5100000000000004E-2</c:v>
                </c:pt>
                <c:pt idx="365">
                  <c:v>5.8099999999999999E-2</c:v>
                </c:pt>
                <c:pt idx="366">
                  <c:v>6.0900000000000003E-2</c:v>
                </c:pt>
                <c:pt idx="367">
                  <c:v>5.11E-2</c:v>
                </c:pt>
                <c:pt idx="368">
                  <c:v>5.3499999999999999E-2</c:v>
                </c:pt>
                <c:pt idx="369">
                  <c:v>4.99E-2</c:v>
                </c:pt>
                <c:pt idx="370">
                  <c:v>5.33E-2</c:v>
                </c:pt>
                <c:pt idx="371">
                  <c:v>6.6000000000000003E-2</c:v>
                </c:pt>
                <c:pt idx="372">
                  <c:v>4.65E-2</c:v>
                </c:pt>
                <c:pt idx="373">
                  <c:v>5.0500000000000003E-2</c:v>
                </c:pt>
                <c:pt idx="374">
                  <c:v>5.4199999999999998E-2</c:v>
                </c:pt>
                <c:pt idx="375">
                  <c:v>6.7599999999999993E-2</c:v>
                </c:pt>
                <c:pt idx="376">
                  <c:v>5.04E-2</c:v>
                </c:pt>
                <c:pt idx="377">
                  <c:v>6.4799999999999996E-2</c:v>
                </c:pt>
                <c:pt idx="378">
                  <c:v>4.9500000000000002E-2</c:v>
                </c:pt>
                <c:pt idx="379">
                  <c:v>5.0500000000000003E-2</c:v>
                </c:pt>
                <c:pt idx="380">
                  <c:v>4.3200000000000002E-2</c:v>
                </c:pt>
                <c:pt idx="381">
                  <c:v>5.1299999999999998E-2</c:v>
                </c:pt>
                <c:pt idx="382">
                  <c:v>4.7899999999999998E-2</c:v>
                </c:pt>
                <c:pt idx="383">
                  <c:v>5.3600000000000002E-2</c:v>
                </c:pt>
                <c:pt idx="384">
                  <c:v>5.7700000000000001E-2</c:v>
                </c:pt>
                <c:pt idx="385">
                  <c:v>5.4800000000000001E-2</c:v>
                </c:pt>
                <c:pt idx="386">
                  <c:v>5.0799999999999998E-2</c:v>
                </c:pt>
                <c:pt idx="387">
                  <c:v>3.95E-2</c:v>
                </c:pt>
                <c:pt idx="388">
                  <c:v>4.5999999999999999E-2</c:v>
                </c:pt>
                <c:pt idx="389">
                  <c:v>5.0999999999999997E-2</c:v>
                </c:pt>
                <c:pt idx="390">
                  <c:v>5.7500000000000002E-2</c:v>
                </c:pt>
                <c:pt idx="391">
                  <c:v>6.1600000000000002E-2</c:v>
                </c:pt>
                <c:pt idx="392">
                  <c:v>3.6900000000000002E-2</c:v>
                </c:pt>
                <c:pt idx="393">
                  <c:v>3.44E-2</c:v>
                </c:pt>
                <c:pt idx="394">
                  <c:v>3.6499999999999998E-2</c:v>
                </c:pt>
                <c:pt idx="395">
                  <c:v>4.6199999999999998E-2</c:v>
                </c:pt>
                <c:pt idx="396">
                  <c:v>3.7999999999999999E-2</c:v>
                </c:pt>
                <c:pt idx="397">
                  <c:v>3.1399999999999997E-2</c:v>
                </c:pt>
                <c:pt idx="398">
                  <c:v>4.2999999999999997E-2</c:v>
                </c:pt>
                <c:pt idx="399">
                  <c:v>4.2599999999999999E-2</c:v>
                </c:pt>
                <c:pt idx="400">
                  <c:v>3.5900000000000001E-2</c:v>
                </c:pt>
                <c:pt idx="401">
                  <c:v>4.3499999999999997E-2</c:v>
                </c:pt>
                <c:pt idx="402">
                  <c:v>2.9000000000000001E-2</c:v>
                </c:pt>
                <c:pt idx="403">
                  <c:v>3.9100000000000003E-2</c:v>
                </c:pt>
                <c:pt idx="404">
                  <c:v>3.7199999999999997E-2</c:v>
                </c:pt>
                <c:pt idx="405">
                  <c:v>4.0099999999999997E-2</c:v>
                </c:pt>
                <c:pt idx="406">
                  <c:v>4.4600000000000001E-2</c:v>
                </c:pt>
                <c:pt idx="407">
                  <c:v>3.1300000000000001E-2</c:v>
                </c:pt>
                <c:pt idx="408">
                  <c:v>3.9600000000000003E-2</c:v>
                </c:pt>
                <c:pt idx="409">
                  <c:v>3.4799999999999998E-2</c:v>
                </c:pt>
                <c:pt idx="410">
                  <c:v>4.0500000000000001E-2</c:v>
                </c:pt>
                <c:pt idx="411">
                  <c:v>3.85E-2</c:v>
                </c:pt>
                <c:pt idx="412">
                  <c:v>4.8099999999999997E-2</c:v>
                </c:pt>
                <c:pt idx="413">
                  <c:v>4.9599999999999998E-2</c:v>
                </c:pt>
                <c:pt idx="414">
                  <c:v>4.0599999999999997E-2</c:v>
                </c:pt>
                <c:pt idx="415">
                  <c:v>3.9600000000000003E-2</c:v>
                </c:pt>
                <c:pt idx="416">
                  <c:v>3.78E-2</c:v>
                </c:pt>
                <c:pt idx="417">
                  <c:v>3.5299999999999998E-2</c:v>
                </c:pt>
                <c:pt idx="418">
                  <c:v>3.3599999999999998E-2</c:v>
                </c:pt>
                <c:pt idx="419">
                  <c:v>4.5600000000000002E-2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D-48D7-BBD6-32C18930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664720"/>
        <c:axId val="1169459328"/>
      </c:bar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CCCC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6"/>
        <c:majorTimeUnit val="days"/>
      </c:dateAx>
      <c:valAx>
        <c:axId val="1169459328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  <a:tailEnd type="none" w="med" len="med"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1.0000000000000002E-2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33CCCC"/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FF99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solidFill>
                  <a:srgbClr val="FFFF99"/>
                </a:solidFill>
              </a:rPr>
              <a:t>Media Móvil de 7 Días</a:t>
            </a:r>
            <a:r>
              <a:rPr lang="en-US" sz="1800">
                <a:solidFill>
                  <a:srgbClr val="FFFF99"/>
                </a:solidFill>
              </a:rPr>
              <a:t> de Muertes por COVID-19</a:t>
            </a:r>
          </a:p>
          <a:p>
            <a:pPr>
              <a:defRPr>
                <a:solidFill>
                  <a:srgbClr val="FFFF99"/>
                </a:solidFill>
              </a:defRPr>
            </a:pPr>
            <a:r>
              <a:rPr lang="en-US" sz="1400">
                <a:solidFill>
                  <a:srgbClr val="FFFF99"/>
                </a:solidFill>
              </a:rPr>
              <a:t>Total de muertes 2/Mayo/21:  </a:t>
            </a:r>
            <a:r>
              <a:rPr lang="en-US" sz="1400" b="1">
                <a:solidFill>
                  <a:srgbClr val="FFFF00"/>
                </a:solidFill>
              </a:rPr>
              <a:t>6,238</a:t>
            </a:r>
            <a:r>
              <a:rPr lang="en-US" sz="1400">
                <a:solidFill>
                  <a:srgbClr val="FFFF99"/>
                </a:solidFill>
              </a:rPr>
              <a:t>     –     Día </a:t>
            </a:r>
            <a:r>
              <a:rPr lang="en-US" sz="1400" b="0" i="0" u="none" strike="noStrike" baseline="0">
                <a:effectLst/>
              </a:rPr>
              <a:t>№</a:t>
            </a:r>
            <a:r>
              <a:rPr lang="en-US" sz="1400">
                <a:solidFill>
                  <a:srgbClr val="FFFF99"/>
                </a:solidFill>
              </a:rPr>
              <a:t> 420:  </a:t>
            </a:r>
            <a:r>
              <a:rPr lang="en-US" sz="1400" b="1">
                <a:solidFill>
                  <a:srgbClr val="FFFF00"/>
                </a:solidFill>
              </a:rPr>
              <a:t>3</a:t>
            </a:r>
            <a:endParaRPr lang="en-US" sz="1100" b="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18586481782823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FF99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2.8982316240832286E-2"/>
          <c:y val="0.11675257731958763"/>
          <c:w val="0.93515562031124067"/>
          <c:h val="0.73214123875541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rgbClr val="FFFF99">
                  <a:alpha val="50000"/>
                </a:srgbClr>
              </a:solidFill>
            </a:ln>
            <a:effectLst/>
          </c:spPr>
          <c:invertIfNegative val="0"/>
          <c:trendline>
            <c:spPr>
              <a:ln w="25400" cap="rnd">
                <a:solidFill>
                  <a:srgbClr val="FF0000"/>
                </a:solidFill>
                <a:prstDash val="sysDot"/>
                <a:headEnd type="none" w="med" len="med"/>
                <a:tailEnd type="triangle" w="med" len="lg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Data!$B$2:$B$421</c:f>
              <c:numCache>
                <c:formatCode>[$-409]d/mmm/yy;@</c:formatCode>
                <c:ptCount val="420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  <c:pt idx="257">
                  <c:v>44156</c:v>
                </c:pt>
                <c:pt idx="258">
                  <c:v>44157</c:v>
                </c:pt>
                <c:pt idx="259">
                  <c:v>44158</c:v>
                </c:pt>
                <c:pt idx="260">
                  <c:v>44159</c:v>
                </c:pt>
                <c:pt idx="261">
                  <c:v>44160</c:v>
                </c:pt>
                <c:pt idx="262">
                  <c:v>44161</c:v>
                </c:pt>
                <c:pt idx="263">
                  <c:v>44162</c:v>
                </c:pt>
                <c:pt idx="264">
                  <c:v>44163</c:v>
                </c:pt>
                <c:pt idx="265">
                  <c:v>44164</c:v>
                </c:pt>
                <c:pt idx="266">
                  <c:v>44165</c:v>
                </c:pt>
                <c:pt idx="267">
                  <c:v>44166</c:v>
                </c:pt>
                <c:pt idx="268">
                  <c:v>44167</c:v>
                </c:pt>
                <c:pt idx="269">
                  <c:v>44168</c:v>
                </c:pt>
                <c:pt idx="270">
                  <c:v>44169</c:v>
                </c:pt>
                <c:pt idx="271">
                  <c:v>44170</c:v>
                </c:pt>
                <c:pt idx="272">
                  <c:v>44171</c:v>
                </c:pt>
                <c:pt idx="273">
                  <c:v>44172</c:v>
                </c:pt>
                <c:pt idx="274">
                  <c:v>44173</c:v>
                </c:pt>
                <c:pt idx="275">
                  <c:v>44174</c:v>
                </c:pt>
                <c:pt idx="276">
                  <c:v>44175</c:v>
                </c:pt>
                <c:pt idx="277">
                  <c:v>44176</c:v>
                </c:pt>
                <c:pt idx="278">
                  <c:v>44177</c:v>
                </c:pt>
                <c:pt idx="279">
                  <c:v>44178</c:v>
                </c:pt>
                <c:pt idx="280">
                  <c:v>44179</c:v>
                </c:pt>
                <c:pt idx="281">
                  <c:v>44180</c:v>
                </c:pt>
                <c:pt idx="282">
                  <c:v>44181</c:v>
                </c:pt>
                <c:pt idx="283">
                  <c:v>44182</c:v>
                </c:pt>
                <c:pt idx="284">
                  <c:v>44183</c:v>
                </c:pt>
                <c:pt idx="285">
                  <c:v>44184</c:v>
                </c:pt>
                <c:pt idx="286">
                  <c:v>44185</c:v>
                </c:pt>
                <c:pt idx="287">
                  <c:v>44186</c:v>
                </c:pt>
                <c:pt idx="288">
                  <c:v>44187</c:v>
                </c:pt>
                <c:pt idx="289">
                  <c:v>44188</c:v>
                </c:pt>
                <c:pt idx="290">
                  <c:v>44189</c:v>
                </c:pt>
                <c:pt idx="291">
                  <c:v>44190</c:v>
                </c:pt>
                <c:pt idx="292">
                  <c:v>44191</c:v>
                </c:pt>
                <c:pt idx="293">
                  <c:v>44192</c:v>
                </c:pt>
                <c:pt idx="294">
                  <c:v>44193</c:v>
                </c:pt>
                <c:pt idx="295">
                  <c:v>44194</c:v>
                </c:pt>
                <c:pt idx="296">
                  <c:v>44195</c:v>
                </c:pt>
                <c:pt idx="297">
                  <c:v>44196</c:v>
                </c:pt>
                <c:pt idx="298">
                  <c:v>44197</c:v>
                </c:pt>
                <c:pt idx="299">
                  <c:v>44198</c:v>
                </c:pt>
                <c:pt idx="300">
                  <c:v>44199</c:v>
                </c:pt>
                <c:pt idx="301">
                  <c:v>44200</c:v>
                </c:pt>
                <c:pt idx="302">
                  <c:v>44201</c:v>
                </c:pt>
                <c:pt idx="303">
                  <c:v>44202</c:v>
                </c:pt>
                <c:pt idx="304">
                  <c:v>44203</c:v>
                </c:pt>
                <c:pt idx="305">
                  <c:v>44204</c:v>
                </c:pt>
                <c:pt idx="306">
                  <c:v>44205</c:v>
                </c:pt>
                <c:pt idx="307">
                  <c:v>44206</c:v>
                </c:pt>
                <c:pt idx="308">
                  <c:v>44207</c:v>
                </c:pt>
                <c:pt idx="309">
                  <c:v>44208</c:v>
                </c:pt>
                <c:pt idx="310">
                  <c:v>44209</c:v>
                </c:pt>
                <c:pt idx="311">
                  <c:v>44210</c:v>
                </c:pt>
                <c:pt idx="312">
                  <c:v>44211</c:v>
                </c:pt>
                <c:pt idx="313">
                  <c:v>44212</c:v>
                </c:pt>
                <c:pt idx="314">
                  <c:v>44213</c:v>
                </c:pt>
                <c:pt idx="315">
                  <c:v>44214</c:v>
                </c:pt>
                <c:pt idx="316">
                  <c:v>44215</c:v>
                </c:pt>
                <c:pt idx="317">
                  <c:v>44216</c:v>
                </c:pt>
                <c:pt idx="318">
                  <c:v>44217</c:v>
                </c:pt>
                <c:pt idx="319">
                  <c:v>44218</c:v>
                </c:pt>
                <c:pt idx="320">
                  <c:v>44219</c:v>
                </c:pt>
                <c:pt idx="321">
                  <c:v>44220</c:v>
                </c:pt>
                <c:pt idx="322">
                  <c:v>44221</c:v>
                </c:pt>
                <c:pt idx="323">
                  <c:v>44222</c:v>
                </c:pt>
                <c:pt idx="324">
                  <c:v>44223</c:v>
                </c:pt>
                <c:pt idx="325">
                  <c:v>44224</c:v>
                </c:pt>
                <c:pt idx="326">
                  <c:v>44225</c:v>
                </c:pt>
                <c:pt idx="327">
                  <c:v>44226</c:v>
                </c:pt>
                <c:pt idx="328">
                  <c:v>44227</c:v>
                </c:pt>
                <c:pt idx="329">
                  <c:v>44228</c:v>
                </c:pt>
                <c:pt idx="330">
                  <c:v>44229</c:v>
                </c:pt>
                <c:pt idx="331">
                  <c:v>44230</c:v>
                </c:pt>
                <c:pt idx="332">
                  <c:v>44231</c:v>
                </c:pt>
                <c:pt idx="333">
                  <c:v>44232</c:v>
                </c:pt>
                <c:pt idx="334">
                  <c:v>44233</c:v>
                </c:pt>
                <c:pt idx="335">
                  <c:v>44234</c:v>
                </c:pt>
                <c:pt idx="336">
                  <c:v>44235</c:v>
                </c:pt>
                <c:pt idx="337">
                  <c:v>44236</c:v>
                </c:pt>
                <c:pt idx="338">
                  <c:v>44237</c:v>
                </c:pt>
                <c:pt idx="339">
                  <c:v>44238</c:v>
                </c:pt>
                <c:pt idx="340">
                  <c:v>44239</c:v>
                </c:pt>
                <c:pt idx="341">
                  <c:v>44240</c:v>
                </c:pt>
                <c:pt idx="342">
                  <c:v>44241</c:v>
                </c:pt>
                <c:pt idx="343">
                  <c:v>44242</c:v>
                </c:pt>
                <c:pt idx="344">
                  <c:v>44243</c:v>
                </c:pt>
                <c:pt idx="345">
                  <c:v>44244</c:v>
                </c:pt>
                <c:pt idx="346">
                  <c:v>44245</c:v>
                </c:pt>
                <c:pt idx="347">
                  <c:v>44246</c:v>
                </c:pt>
                <c:pt idx="348">
                  <c:v>44247</c:v>
                </c:pt>
                <c:pt idx="349">
                  <c:v>44248</c:v>
                </c:pt>
                <c:pt idx="350">
                  <c:v>44249</c:v>
                </c:pt>
                <c:pt idx="351">
                  <c:v>44250</c:v>
                </c:pt>
                <c:pt idx="352">
                  <c:v>44251</c:v>
                </c:pt>
                <c:pt idx="353">
                  <c:v>44252</c:v>
                </c:pt>
                <c:pt idx="354">
                  <c:v>44253</c:v>
                </c:pt>
                <c:pt idx="355">
                  <c:v>44254</c:v>
                </c:pt>
                <c:pt idx="356">
                  <c:v>44255</c:v>
                </c:pt>
                <c:pt idx="357">
                  <c:v>44256</c:v>
                </c:pt>
                <c:pt idx="358">
                  <c:v>44257</c:v>
                </c:pt>
                <c:pt idx="359">
                  <c:v>44258</c:v>
                </c:pt>
                <c:pt idx="360">
                  <c:v>44259</c:v>
                </c:pt>
                <c:pt idx="361">
                  <c:v>44260</c:v>
                </c:pt>
                <c:pt idx="362">
                  <c:v>44261</c:v>
                </c:pt>
                <c:pt idx="363">
                  <c:v>44262</c:v>
                </c:pt>
                <c:pt idx="364">
                  <c:v>44263</c:v>
                </c:pt>
                <c:pt idx="365">
                  <c:v>44264</c:v>
                </c:pt>
                <c:pt idx="366">
                  <c:v>44265</c:v>
                </c:pt>
                <c:pt idx="367">
                  <c:v>44266</c:v>
                </c:pt>
                <c:pt idx="368">
                  <c:v>44267</c:v>
                </c:pt>
                <c:pt idx="369">
                  <c:v>44268</c:v>
                </c:pt>
                <c:pt idx="370">
                  <c:v>44269</c:v>
                </c:pt>
                <c:pt idx="371">
                  <c:v>44270</c:v>
                </c:pt>
                <c:pt idx="372">
                  <c:v>44271</c:v>
                </c:pt>
                <c:pt idx="373">
                  <c:v>44272</c:v>
                </c:pt>
                <c:pt idx="374">
                  <c:v>44273</c:v>
                </c:pt>
                <c:pt idx="375">
                  <c:v>44274</c:v>
                </c:pt>
                <c:pt idx="376">
                  <c:v>44275</c:v>
                </c:pt>
                <c:pt idx="377">
                  <c:v>44276</c:v>
                </c:pt>
                <c:pt idx="378">
                  <c:v>44277</c:v>
                </c:pt>
                <c:pt idx="379">
                  <c:v>44278</c:v>
                </c:pt>
                <c:pt idx="380">
                  <c:v>44279</c:v>
                </c:pt>
                <c:pt idx="381">
                  <c:v>44280</c:v>
                </c:pt>
                <c:pt idx="382">
                  <c:v>44281</c:v>
                </c:pt>
                <c:pt idx="383">
                  <c:v>44282</c:v>
                </c:pt>
                <c:pt idx="384">
                  <c:v>44283</c:v>
                </c:pt>
                <c:pt idx="385">
                  <c:v>44284</c:v>
                </c:pt>
                <c:pt idx="386">
                  <c:v>44285</c:v>
                </c:pt>
                <c:pt idx="387">
                  <c:v>44286</c:v>
                </c:pt>
                <c:pt idx="388">
                  <c:v>44287</c:v>
                </c:pt>
                <c:pt idx="389">
                  <c:v>44288</c:v>
                </c:pt>
                <c:pt idx="390">
                  <c:v>44289</c:v>
                </c:pt>
                <c:pt idx="391">
                  <c:v>44290</c:v>
                </c:pt>
                <c:pt idx="392">
                  <c:v>44291</c:v>
                </c:pt>
                <c:pt idx="393">
                  <c:v>44292</c:v>
                </c:pt>
                <c:pt idx="394">
                  <c:v>44293</c:v>
                </c:pt>
                <c:pt idx="395">
                  <c:v>44294</c:v>
                </c:pt>
                <c:pt idx="396">
                  <c:v>44295</c:v>
                </c:pt>
                <c:pt idx="397">
                  <c:v>44296</c:v>
                </c:pt>
                <c:pt idx="398">
                  <c:v>44297</c:v>
                </c:pt>
                <c:pt idx="399">
                  <c:v>44298</c:v>
                </c:pt>
                <c:pt idx="400">
                  <c:v>44299</c:v>
                </c:pt>
                <c:pt idx="401">
                  <c:v>44300</c:v>
                </c:pt>
                <c:pt idx="402">
                  <c:v>44301</c:v>
                </c:pt>
                <c:pt idx="403">
                  <c:v>44302</c:v>
                </c:pt>
                <c:pt idx="404">
                  <c:v>44303</c:v>
                </c:pt>
                <c:pt idx="405">
                  <c:v>44304</c:v>
                </c:pt>
                <c:pt idx="406">
                  <c:v>44305</c:v>
                </c:pt>
                <c:pt idx="407">
                  <c:v>44306</c:v>
                </c:pt>
                <c:pt idx="408">
                  <c:v>44307</c:v>
                </c:pt>
                <c:pt idx="409">
                  <c:v>44308</c:v>
                </c:pt>
                <c:pt idx="410">
                  <c:v>44309</c:v>
                </c:pt>
                <c:pt idx="411">
                  <c:v>44310</c:v>
                </c:pt>
                <c:pt idx="412">
                  <c:v>44311</c:v>
                </c:pt>
                <c:pt idx="413">
                  <c:v>44312</c:v>
                </c:pt>
                <c:pt idx="414">
                  <c:v>44313</c:v>
                </c:pt>
                <c:pt idx="415">
                  <c:v>44314</c:v>
                </c:pt>
                <c:pt idx="416">
                  <c:v>44315</c:v>
                </c:pt>
                <c:pt idx="417">
                  <c:v>44316</c:v>
                </c:pt>
                <c:pt idx="418">
                  <c:v>44317</c:v>
                </c:pt>
                <c:pt idx="419">
                  <c:v>44318</c:v>
                </c:pt>
              </c:numCache>
            </c:numRef>
          </c:cat>
          <c:val>
            <c:numRef>
              <c:f>Data!$I$2:$I$421</c:f>
              <c:numCache>
                <c:formatCode>0</c:formatCode>
                <c:ptCount val="4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8</c:v>
                </c:pt>
                <c:pt idx="33">
                  <c:v>5</c:v>
                </c:pt>
                <c:pt idx="34">
                  <c:v>8</c:v>
                </c:pt>
                <c:pt idx="35">
                  <c:v>7</c:v>
                </c:pt>
                <c:pt idx="36">
                  <c:v>1</c:v>
                </c:pt>
                <c:pt idx="37">
                  <c:v>8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10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8</c:v>
                </c:pt>
                <c:pt idx="47">
                  <c:v>5</c:v>
                </c:pt>
                <c:pt idx="48">
                  <c:v>6</c:v>
                </c:pt>
                <c:pt idx="49">
                  <c:v>2</c:v>
                </c:pt>
                <c:pt idx="50">
                  <c:v>9</c:v>
                </c:pt>
                <c:pt idx="51">
                  <c:v>2</c:v>
                </c:pt>
                <c:pt idx="52">
                  <c:v>10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7</c:v>
                </c:pt>
                <c:pt idx="63">
                  <c:v>5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3</c:v>
                </c:pt>
                <c:pt idx="69">
                  <c:v>6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5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8</c:v>
                </c:pt>
                <c:pt idx="85">
                  <c:v>8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16</c:v>
                </c:pt>
                <c:pt idx="90">
                  <c:v>7</c:v>
                </c:pt>
                <c:pt idx="91">
                  <c:v>5</c:v>
                </c:pt>
                <c:pt idx="92">
                  <c:v>5</c:v>
                </c:pt>
                <c:pt idx="93">
                  <c:v>10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8</c:v>
                </c:pt>
                <c:pt idx="98">
                  <c:v>11</c:v>
                </c:pt>
                <c:pt idx="99">
                  <c:v>9</c:v>
                </c:pt>
                <c:pt idx="100">
                  <c:v>13</c:v>
                </c:pt>
                <c:pt idx="101">
                  <c:v>5</c:v>
                </c:pt>
                <c:pt idx="102">
                  <c:v>10</c:v>
                </c:pt>
                <c:pt idx="103">
                  <c:v>8</c:v>
                </c:pt>
                <c:pt idx="104">
                  <c:v>8</c:v>
                </c:pt>
                <c:pt idx="105">
                  <c:v>20</c:v>
                </c:pt>
                <c:pt idx="106">
                  <c:v>15</c:v>
                </c:pt>
                <c:pt idx="107">
                  <c:v>11</c:v>
                </c:pt>
                <c:pt idx="108">
                  <c:v>17</c:v>
                </c:pt>
                <c:pt idx="109">
                  <c:v>11</c:v>
                </c:pt>
                <c:pt idx="110">
                  <c:v>17</c:v>
                </c:pt>
                <c:pt idx="111">
                  <c:v>12</c:v>
                </c:pt>
                <c:pt idx="112">
                  <c:v>16</c:v>
                </c:pt>
                <c:pt idx="113">
                  <c:v>11</c:v>
                </c:pt>
                <c:pt idx="114">
                  <c:v>14</c:v>
                </c:pt>
                <c:pt idx="115">
                  <c:v>22</c:v>
                </c:pt>
                <c:pt idx="116">
                  <c:v>31</c:v>
                </c:pt>
                <c:pt idx="117">
                  <c:v>22</c:v>
                </c:pt>
                <c:pt idx="118">
                  <c:v>27</c:v>
                </c:pt>
                <c:pt idx="119">
                  <c:v>23</c:v>
                </c:pt>
                <c:pt idx="120">
                  <c:v>29</c:v>
                </c:pt>
                <c:pt idx="121">
                  <c:v>20</c:v>
                </c:pt>
                <c:pt idx="122">
                  <c:v>20</c:v>
                </c:pt>
                <c:pt idx="123">
                  <c:v>24</c:v>
                </c:pt>
                <c:pt idx="124">
                  <c:v>30</c:v>
                </c:pt>
                <c:pt idx="125">
                  <c:v>16</c:v>
                </c:pt>
                <c:pt idx="126">
                  <c:v>23</c:v>
                </c:pt>
                <c:pt idx="127">
                  <c:v>28</c:v>
                </c:pt>
                <c:pt idx="128">
                  <c:v>22</c:v>
                </c:pt>
                <c:pt idx="129">
                  <c:v>18</c:v>
                </c:pt>
                <c:pt idx="130">
                  <c:v>38</c:v>
                </c:pt>
                <c:pt idx="131">
                  <c:v>33</c:v>
                </c:pt>
                <c:pt idx="132">
                  <c:v>25</c:v>
                </c:pt>
                <c:pt idx="133">
                  <c:v>31</c:v>
                </c:pt>
                <c:pt idx="134">
                  <c:v>32</c:v>
                </c:pt>
                <c:pt idx="135">
                  <c:v>21</c:v>
                </c:pt>
                <c:pt idx="136">
                  <c:v>29</c:v>
                </c:pt>
                <c:pt idx="137">
                  <c:v>41</c:v>
                </c:pt>
                <c:pt idx="138">
                  <c:v>25</c:v>
                </c:pt>
                <c:pt idx="139">
                  <c:v>19</c:v>
                </c:pt>
                <c:pt idx="140">
                  <c:v>28</c:v>
                </c:pt>
                <c:pt idx="141">
                  <c:v>27</c:v>
                </c:pt>
                <c:pt idx="142">
                  <c:v>25</c:v>
                </c:pt>
                <c:pt idx="143">
                  <c:v>23</c:v>
                </c:pt>
                <c:pt idx="144">
                  <c:v>24</c:v>
                </c:pt>
                <c:pt idx="145">
                  <c:v>28</c:v>
                </c:pt>
                <c:pt idx="146">
                  <c:v>22</c:v>
                </c:pt>
                <c:pt idx="147">
                  <c:v>26</c:v>
                </c:pt>
                <c:pt idx="148">
                  <c:v>25</c:v>
                </c:pt>
                <c:pt idx="149">
                  <c:v>31</c:v>
                </c:pt>
                <c:pt idx="150">
                  <c:v>21</c:v>
                </c:pt>
                <c:pt idx="151">
                  <c:v>17</c:v>
                </c:pt>
                <c:pt idx="152">
                  <c:v>18</c:v>
                </c:pt>
                <c:pt idx="153">
                  <c:v>30</c:v>
                </c:pt>
                <c:pt idx="154">
                  <c:v>25</c:v>
                </c:pt>
                <c:pt idx="155">
                  <c:v>16</c:v>
                </c:pt>
                <c:pt idx="156">
                  <c:v>23</c:v>
                </c:pt>
                <c:pt idx="157">
                  <c:v>19</c:v>
                </c:pt>
                <c:pt idx="158">
                  <c:v>12</c:v>
                </c:pt>
                <c:pt idx="159">
                  <c:v>12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18</c:v>
                </c:pt>
                <c:pt idx="164">
                  <c:v>17</c:v>
                </c:pt>
                <c:pt idx="165">
                  <c:v>15</c:v>
                </c:pt>
                <c:pt idx="166">
                  <c:v>19</c:v>
                </c:pt>
                <c:pt idx="167">
                  <c:v>14</c:v>
                </c:pt>
                <c:pt idx="168">
                  <c:v>14</c:v>
                </c:pt>
                <c:pt idx="169">
                  <c:v>13</c:v>
                </c:pt>
                <c:pt idx="170">
                  <c:v>13</c:v>
                </c:pt>
                <c:pt idx="171">
                  <c:v>16</c:v>
                </c:pt>
                <c:pt idx="172">
                  <c:v>18</c:v>
                </c:pt>
                <c:pt idx="173">
                  <c:v>17</c:v>
                </c:pt>
                <c:pt idx="174">
                  <c:v>12</c:v>
                </c:pt>
                <c:pt idx="175">
                  <c:v>7</c:v>
                </c:pt>
                <c:pt idx="176">
                  <c:v>16</c:v>
                </c:pt>
                <c:pt idx="177">
                  <c:v>12</c:v>
                </c:pt>
                <c:pt idx="178">
                  <c:v>16</c:v>
                </c:pt>
                <c:pt idx="179">
                  <c:v>17</c:v>
                </c:pt>
                <c:pt idx="180">
                  <c:v>12</c:v>
                </c:pt>
                <c:pt idx="181">
                  <c:v>11</c:v>
                </c:pt>
                <c:pt idx="182">
                  <c:v>13</c:v>
                </c:pt>
                <c:pt idx="183">
                  <c:v>8</c:v>
                </c:pt>
                <c:pt idx="184">
                  <c:v>9</c:v>
                </c:pt>
                <c:pt idx="185">
                  <c:v>11</c:v>
                </c:pt>
                <c:pt idx="186">
                  <c:v>13</c:v>
                </c:pt>
                <c:pt idx="187">
                  <c:v>15</c:v>
                </c:pt>
                <c:pt idx="188">
                  <c:v>11</c:v>
                </c:pt>
                <c:pt idx="189">
                  <c:v>7</c:v>
                </c:pt>
                <c:pt idx="190">
                  <c:v>14</c:v>
                </c:pt>
                <c:pt idx="191">
                  <c:v>11</c:v>
                </c:pt>
                <c:pt idx="192">
                  <c:v>15</c:v>
                </c:pt>
                <c:pt idx="193">
                  <c:v>16</c:v>
                </c:pt>
                <c:pt idx="194">
                  <c:v>18</c:v>
                </c:pt>
                <c:pt idx="195">
                  <c:v>10</c:v>
                </c:pt>
                <c:pt idx="196">
                  <c:v>15</c:v>
                </c:pt>
                <c:pt idx="197">
                  <c:v>13</c:v>
                </c:pt>
                <c:pt idx="198">
                  <c:v>6</c:v>
                </c:pt>
                <c:pt idx="199">
                  <c:v>6</c:v>
                </c:pt>
                <c:pt idx="200">
                  <c:v>14</c:v>
                </c:pt>
                <c:pt idx="201">
                  <c:v>12</c:v>
                </c:pt>
                <c:pt idx="202">
                  <c:v>17</c:v>
                </c:pt>
                <c:pt idx="203">
                  <c:v>8</c:v>
                </c:pt>
                <c:pt idx="204">
                  <c:v>16</c:v>
                </c:pt>
                <c:pt idx="205">
                  <c:v>8</c:v>
                </c:pt>
                <c:pt idx="206">
                  <c:v>15</c:v>
                </c:pt>
                <c:pt idx="207">
                  <c:v>19</c:v>
                </c:pt>
                <c:pt idx="208">
                  <c:v>8</c:v>
                </c:pt>
                <c:pt idx="209">
                  <c:v>9</c:v>
                </c:pt>
                <c:pt idx="210">
                  <c:v>7</c:v>
                </c:pt>
                <c:pt idx="211">
                  <c:v>10</c:v>
                </c:pt>
                <c:pt idx="212">
                  <c:v>8</c:v>
                </c:pt>
                <c:pt idx="213">
                  <c:v>15</c:v>
                </c:pt>
                <c:pt idx="214">
                  <c:v>11</c:v>
                </c:pt>
                <c:pt idx="215">
                  <c:v>8</c:v>
                </c:pt>
                <c:pt idx="216">
                  <c:v>9</c:v>
                </c:pt>
                <c:pt idx="217">
                  <c:v>11</c:v>
                </c:pt>
                <c:pt idx="218">
                  <c:v>9</c:v>
                </c:pt>
                <c:pt idx="219">
                  <c:v>8</c:v>
                </c:pt>
                <c:pt idx="220">
                  <c:v>10</c:v>
                </c:pt>
                <c:pt idx="221">
                  <c:v>17</c:v>
                </c:pt>
                <c:pt idx="222">
                  <c:v>11</c:v>
                </c:pt>
                <c:pt idx="223">
                  <c:v>7</c:v>
                </c:pt>
                <c:pt idx="224">
                  <c:v>10</c:v>
                </c:pt>
                <c:pt idx="225">
                  <c:v>11</c:v>
                </c:pt>
                <c:pt idx="226">
                  <c:v>12</c:v>
                </c:pt>
                <c:pt idx="227">
                  <c:v>15</c:v>
                </c:pt>
                <c:pt idx="228">
                  <c:v>10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12</c:v>
                </c:pt>
                <c:pt idx="233">
                  <c:v>13</c:v>
                </c:pt>
                <c:pt idx="234">
                  <c:v>15</c:v>
                </c:pt>
                <c:pt idx="235">
                  <c:v>10</c:v>
                </c:pt>
                <c:pt idx="236">
                  <c:v>12</c:v>
                </c:pt>
                <c:pt idx="237">
                  <c:v>6</c:v>
                </c:pt>
                <c:pt idx="238">
                  <c:v>14</c:v>
                </c:pt>
                <c:pt idx="239">
                  <c:v>11</c:v>
                </c:pt>
                <c:pt idx="240">
                  <c:v>13</c:v>
                </c:pt>
                <c:pt idx="241">
                  <c:v>12</c:v>
                </c:pt>
                <c:pt idx="242">
                  <c:v>14</c:v>
                </c:pt>
                <c:pt idx="243">
                  <c:v>11</c:v>
                </c:pt>
                <c:pt idx="244">
                  <c:v>17</c:v>
                </c:pt>
                <c:pt idx="245">
                  <c:v>10</c:v>
                </c:pt>
                <c:pt idx="246">
                  <c:v>9</c:v>
                </c:pt>
                <c:pt idx="247">
                  <c:v>6</c:v>
                </c:pt>
                <c:pt idx="248">
                  <c:v>7</c:v>
                </c:pt>
                <c:pt idx="249">
                  <c:v>26</c:v>
                </c:pt>
                <c:pt idx="250">
                  <c:v>11</c:v>
                </c:pt>
                <c:pt idx="251">
                  <c:v>6</c:v>
                </c:pt>
                <c:pt idx="252">
                  <c:v>8</c:v>
                </c:pt>
                <c:pt idx="253">
                  <c:v>12</c:v>
                </c:pt>
                <c:pt idx="254">
                  <c:v>14</c:v>
                </c:pt>
                <c:pt idx="255">
                  <c:v>15</c:v>
                </c:pt>
                <c:pt idx="256">
                  <c:v>10</c:v>
                </c:pt>
                <c:pt idx="257">
                  <c:v>14</c:v>
                </c:pt>
                <c:pt idx="258">
                  <c:v>11</c:v>
                </c:pt>
                <c:pt idx="259">
                  <c:v>16</c:v>
                </c:pt>
                <c:pt idx="260">
                  <c:v>13</c:v>
                </c:pt>
                <c:pt idx="261">
                  <c:v>16</c:v>
                </c:pt>
                <c:pt idx="262">
                  <c:v>16</c:v>
                </c:pt>
                <c:pt idx="263">
                  <c:v>12</c:v>
                </c:pt>
                <c:pt idx="264">
                  <c:v>9</c:v>
                </c:pt>
                <c:pt idx="265">
                  <c:v>21</c:v>
                </c:pt>
                <c:pt idx="266">
                  <c:v>19</c:v>
                </c:pt>
                <c:pt idx="267">
                  <c:v>19</c:v>
                </c:pt>
                <c:pt idx="268">
                  <c:v>16</c:v>
                </c:pt>
                <c:pt idx="269">
                  <c:v>27</c:v>
                </c:pt>
                <c:pt idx="270">
                  <c:v>13</c:v>
                </c:pt>
                <c:pt idx="271">
                  <c:v>19</c:v>
                </c:pt>
                <c:pt idx="272">
                  <c:v>20</c:v>
                </c:pt>
                <c:pt idx="273">
                  <c:v>19</c:v>
                </c:pt>
                <c:pt idx="274">
                  <c:v>29</c:v>
                </c:pt>
                <c:pt idx="275">
                  <c:v>23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25</c:v>
                </c:pt>
                <c:pt idx="280">
                  <c:v>26</c:v>
                </c:pt>
                <c:pt idx="281">
                  <c:v>29</c:v>
                </c:pt>
                <c:pt idx="282">
                  <c:v>28</c:v>
                </c:pt>
                <c:pt idx="283">
                  <c:v>42</c:v>
                </c:pt>
                <c:pt idx="284">
                  <c:v>23</c:v>
                </c:pt>
                <c:pt idx="285">
                  <c:v>23</c:v>
                </c:pt>
                <c:pt idx="286">
                  <c:v>39</c:v>
                </c:pt>
                <c:pt idx="287">
                  <c:v>31</c:v>
                </c:pt>
                <c:pt idx="288">
                  <c:v>35</c:v>
                </c:pt>
                <c:pt idx="289">
                  <c:v>32</c:v>
                </c:pt>
                <c:pt idx="290">
                  <c:v>51</c:v>
                </c:pt>
                <c:pt idx="291">
                  <c:v>41</c:v>
                </c:pt>
                <c:pt idx="292">
                  <c:v>43</c:v>
                </c:pt>
                <c:pt idx="293">
                  <c:v>41</c:v>
                </c:pt>
                <c:pt idx="294">
                  <c:v>52</c:v>
                </c:pt>
                <c:pt idx="295">
                  <c:v>41</c:v>
                </c:pt>
                <c:pt idx="296">
                  <c:v>42</c:v>
                </c:pt>
                <c:pt idx="297">
                  <c:v>47</c:v>
                </c:pt>
                <c:pt idx="298">
                  <c:v>42</c:v>
                </c:pt>
                <c:pt idx="299">
                  <c:v>39</c:v>
                </c:pt>
                <c:pt idx="300">
                  <c:v>37</c:v>
                </c:pt>
                <c:pt idx="301">
                  <c:v>57</c:v>
                </c:pt>
                <c:pt idx="302">
                  <c:v>41</c:v>
                </c:pt>
                <c:pt idx="303">
                  <c:v>45</c:v>
                </c:pt>
                <c:pt idx="304">
                  <c:v>38</c:v>
                </c:pt>
                <c:pt idx="305">
                  <c:v>42</c:v>
                </c:pt>
                <c:pt idx="306">
                  <c:v>47</c:v>
                </c:pt>
                <c:pt idx="307">
                  <c:v>45</c:v>
                </c:pt>
                <c:pt idx="308">
                  <c:v>45</c:v>
                </c:pt>
                <c:pt idx="309">
                  <c:v>61</c:v>
                </c:pt>
                <c:pt idx="310">
                  <c:v>33</c:v>
                </c:pt>
                <c:pt idx="311">
                  <c:v>57</c:v>
                </c:pt>
                <c:pt idx="312">
                  <c:v>38</c:v>
                </c:pt>
                <c:pt idx="313">
                  <c:v>49</c:v>
                </c:pt>
                <c:pt idx="314">
                  <c:v>49</c:v>
                </c:pt>
                <c:pt idx="315">
                  <c:v>41</c:v>
                </c:pt>
                <c:pt idx="316">
                  <c:v>36</c:v>
                </c:pt>
                <c:pt idx="317">
                  <c:v>48</c:v>
                </c:pt>
                <c:pt idx="318">
                  <c:v>32</c:v>
                </c:pt>
                <c:pt idx="319">
                  <c:v>36</c:v>
                </c:pt>
                <c:pt idx="320">
                  <c:v>54</c:v>
                </c:pt>
                <c:pt idx="321">
                  <c:v>29</c:v>
                </c:pt>
                <c:pt idx="322">
                  <c:v>35</c:v>
                </c:pt>
                <c:pt idx="323">
                  <c:v>39</c:v>
                </c:pt>
                <c:pt idx="324">
                  <c:v>39</c:v>
                </c:pt>
                <c:pt idx="325">
                  <c:v>20</c:v>
                </c:pt>
                <c:pt idx="326">
                  <c:v>25</c:v>
                </c:pt>
                <c:pt idx="327">
                  <c:v>23</c:v>
                </c:pt>
                <c:pt idx="328">
                  <c:v>26</c:v>
                </c:pt>
                <c:pt idx="329">
                  <c:v>26</c:v>
                </c:pt>
                <c:pt idx="330">
                  <c:v>43</c:v>
                </c:pt>
                <c:pt idx="331">
                  <c:v>27</c:v>
                </c:pt>
                <c:pt idx="332">
                  <c:v>25</c:v>
                </c:pt>
                <c:pt idx="333">
                  <c:v>35</c:v>
                </c:pt>
                <c:pt idx="334">
                  <c:v>29</c:v>
                </c:pt>
                <c:pt idx="335">
                  <c:v>25</c:v>
                </c:pt>
                <c:pt idx="336">
                  <c:v>26</c:v>
                </c:pt>
                <c:pt idx="337">
                  <c:v>25</c:v>
                </c:pt>
                <c:pt idx="338">
                  <c:v>19</c:v>
                </c:pt>
                <c:pt idx="339">
                  <c:v>22</c:v>
                </c:pt>
                <c:pt idx="340">
                  <c:v>23</c:v>
                </c:pt>
                <c:pt idx="341">
                  <c:v>26</c:v>
                </c:pt>
                <c:pt idx="342">
                  <c:v>15</c:v>
                </c:pt>
                <c:pt idx="343">
                  <c:v>6</c:v>
                </c:pt>
                <c:pt idx="344">
                  <c:v>13</c:v>
                </c:pt>
                <c:pt idx="345">
                  <c:v>17</c:v>
                </c:pt>
                <c:pt idx="346">
                  <c:v>22</c:v>
                </c:pt>
                <c:pt idx="347">
                  <c:v>17</c:v>
                </c:pt>
                <c:pt idx="348">
                  <c:v>16</c:v>
                </c:pt>
                <c:pt idx="349">
                  <c:v>15</c:v>
                </c:pt>
                <c:pt idx="350">
                  <c:v>14</c:v>
                </c:pt>
                <c:pt idx="351">
                  <c:v>16</c:v>
                </c:pt>
                <c:pt idx="352">
                  <c:v>17</c:v>
                </c:pt>
                <c:pt idx="353">
                  <c:v>21</c:v>
                </c:pt>
                <c:pt idx="354">
                  <c:v>10</c:v>
                </c:pt>
                <c:pt idx="355">
                  <c:v>11</c:v>
                </c:pt>
                <c:pt idx="356">
                  <c:v>14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11</c:v>
                </c:pt>
                <c:pt idx="361">
                  <c:v>12</c:v>
                </c:pt>
                <c:pt idx="362">
                  <c:v>3</c:v>
                </c:pt>
                <c:pt idx="363">
                  <c:v>13</c:v>
                </c:pt>
                <c:pt idx="364">
                  <c:v>11</c:v>
                </c:pt>
                <c:pt idx="365">
                  <c:v>10</c:v>
                </c:pt>
                <c:pt idx="366">
                  <c:v>13</c:v>
                </c:pt>
                <c:pt idx="367">
                  <c:v>15</c:v>
                </c:pt>
                <c:pt idx="368">
                  <c:v>9</c:v>
                </c:pt>
                <c:pt idx="369">
                  <c:v>6</c:v>
                </c:pt>
                <c:pt idx="370">
                  <c:v>7</c:v>
                </c:pt>
                <c:pt idx="371">
                  <c:v>11</c:v>
                </c:pt>
                <c:pt idx="372">
                  <c:v>4</c:v>
                </c:pt>
                <c:pt idx="373">
                  <c:v>9</c:v>
                </c:pt>
                <c:pt idx="374">
                  <c:v>7</c:v>
                </c:pt>
                <c:pt idx="375">
                  <c:v>10</c:v>
                </c:pt>
                <c:pt idx="376">
                  <c:v>7</c:v>
                </c:pt>
                <c:pt idx="377">
                  <c:v>2</c:v>
                </c:pt>
                <c:pt idx="378">
                  <c:v>8</c:v>
                </c:pt>
                <c:pt idx="379">
                  <c:v>8</c:v>
                </c:pt>
                <c:pt idx="380">
                  <c:v>5</c:v>
                </c:pt>
                <c:pt idx="381">
                  <c:v>8</c:v>
                </c:pt>
                <c:pt idx="382">
                  <c:v>14</c:v>
                </c:pt>
                <c:pt idx="383">
                  <c:v>3</c:v>
                </c:pt>
                <c:pt idx="384">
                  <c:v>10</c:v>
                </c:pt>
                <c:pt idx="385">
                  <c:v>3</c:v>
                </c:pt>
                <c:pt idx="386">
                  <c:v>6</c:v>
                </c:pt>
                <c:pt idx="387">
                  <c:v>5</c:v>
                </c:pt>
                <c:pt idx="388">
                  <c:v>5</c:v>
                </c:pt>
                <c:pt idx="389">
                  <c:v>7</c:v>
                </c:pt>
                <c:pt idx="390">
                  <c:v>5</c:v>
                </c:pt>
                <c:pt idx="391">
                  <c:v>4</c:v>
                </c:pt>
                <c:pt idx="392">
                  <c:v>3</c:v>
                </c:pt>
                <c:pt idx="393">
                  <c:v>8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6</c:v>
                </c:pt>
                <c:pt idx="401">
                  <c:v>4</c:v>
                </c:pt>
                <c:pt idx="402">
                  <c:v>6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4</c:v>
                </c:pt>
                <c:pt idx="409">
                  <c:v>2</c:v>
                </c:pt>
                <c:pt idx="410">
                  <c:v>2</c:v>
                </c:pt>
                <c:pt idx="411">
                  <c:v>7</c:v>
                </c:pt>
                <c:pt idx="412">
                  <c:v>2</c:v>
                </c:pt>
                <c:pt idx="413">
                  <c:v>3</c:v>
                </c:pt>
                <c:pt idx="414">
                  <c:v>4</c:v>
                </c:pt>
                <c:pt idx="415">
                  <c:v>6</c:v>
                </c:pt>
                <c:pt idx="416">
                  <c:v>5</c:v>
                </c:pt>
                <c:pt idx="417">
                  <c:v>5</c:v>
                </c:pt>
                <c:pt idx="418">
                  <c:v>3</c:v>
                </c:pt>
                <c:pt idx="4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2-426F-B50D-5C53B03E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664720"/>
        <c:axId val="1169459328"/>
      </c:bar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99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6"/>
        <c:majorTimeUnit val="days"/>
      </c:dateAx>
      <c:valAx>
        <c:axId val="116945932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F66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rgbClr val="FFFF99"/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rgbClr val="FFFF99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75000"/>
                  </a:schemeClr>
                </a:solidFill>
              </a:rPr>
              <a:t>Promedio Diario de Muertes según </a:t>
            </a:r>
            <a:r>
              <a:rPr lang="en-US" sz="1800" baseline="0">
                <a:solidFill>
                  <a:schemeClr val="accent1">
                    <a:lumMod val="75000"/>
                  </a:schemeClr>
                </a:solidFill>
              </a:rPr>
              <a:t>Sexo</a:t>
            </a:r>
            <a:endParaRPr lang="en-US" sz="1800">
              <a:solidFill>
                <a:schemeClr val="accent1">
                  <a:lumMod val="75000"/>
                </a:schemeClr>
              </a:solidFill>
            </a:endParaRPr>
          </a:p>
          <a:p>
            <a:pPr algn="l">
              <a:defRPr>
                <a:solidFill>
                  <a:srgbClr val="FFFF99"/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                        28/Junio/20 – Día </a:t>
            </a:r>
            <a:r>
              <a:rPr lang="en-US" sz="1400" b="0" i="0" u="none" strike="noStrike" baseline="0">
                <a:solidFill>
                  <a:schemeClr val="accent1">
                    <a:lumMod val="75000"/>
                  </a:schemeClr>
                </a:solidFill>
                <a:effectLst/>
              </a:rPr>
              <a:t>№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 112</a:t>
            </a:r>
          </a:p>
          <a:p>
            <a:pPr algn="l">
              <a:defRPr>
                <a:solidFill>
                  <a:srgbClr val="FFFF99"/>
                </a:solidFill>
              </a:defRPr>
            </a:pPr>
            <a:endParaRPr lang="en-US" sz="1400">
              <a:solidFill>
                <a:schemeClr val="accent1">
                  <a:lumMod val="75000"/>
                </a:schemeClr>
              </a:solidFill>
            </a:endParaRPr>
          </a:p>
          <a:p>
            <a:pPr algn="l">
              <a:defRPr>
                <a:solidFill>
                  <a:srgbClr val="FFFF99"/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	Total</a:t>
            </a:r>
            <a:r>
              <a:rPr lang="en-US" sz="1400" baseline="0">
                <a:solidFill>
                  <a:schemeClr val="accent1">
                    <a:lumMod val="75000"/>
                  </a:schemeClr>
                </a:solidFill>
              </a:rPr>
              <a:t> defuciones: 604</a:t>
            </a:r>
          </a:p>
          <a:p>
            <a:pPr algn="l">
              <a:defRPr>
                <a:solidFill>
                  <a:srgbClr val="FFFF99"/>
                </a:solidFill>
              </a:defRPr>
            </a:pPr>
            <a:r>
              <a:rPr lang="en-US" sz="1400" baseline="0">
                <a:solidFill>
                  <a:schemeClr val="accent1">
                    <a:lumMod val="75000"/>
                  </a:schemeClr>
                </a:solidFill>
              </a:rPr>
              <a:t>	              </a:t>
            </a:r>
            <a:r>
              <a:rPr lang="en-US" sz="1000" baseline="0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 baseline="0">
                <a:solidFill>
                  <a:schemeClr val="accent1">
                    <a:lumMod val="75000"/>
                  </a:schemeClr>
                </a:solidFill>
              </a:rPr>
              <a:t>Mujeres: </a:t>
            </a:r>
            <a:r>
              <a:rPr lang="en-US" sz="1400" baseline="0">
                <a:solidFill>
                  <a:srgbClr val="FF99FF"/>
                </a:solidFill>
              </a:rPr>
              <a:t>200</a:t>
            </a:r>
            <a:r>
              <a:rPr lang="en-US" sz="1400" baseline="0">
                <a:solidFill>
                  <a:schemeClr val="accent1">
                    <a:lumMod val="75000"/>
                  </a:schemeClr>
                </a:solidFill>
              </a:rPr>
              <a:t>  33%</a:t>
            </a:r>
          </a:p>
          <a:p>
            <a:pPr algn="l">
              <a:defRPr>
                <a:solidFill>
                  <a:srgbClr val="FFFF99"/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	             Hombres: </a:t>
            </a:r>
            <a:r>
              <a:rPr lang="en-US" sz="1400">
                <a:solidFill>
                  <a:srgbClr val="CCFFFF"/>
                </a:solidFill>
              </a:rPr>
              <a:t>404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  67%</a:t>
            </a:r>
          </a:p>
          <a:p>
            <a:pPr algn="l">
              <a:defRPr>
                <a:solidFill>
                  <a:srgbClr val="FFFF99"/>
                </a:solidFill>
              </a:defRPr>
            </a:pPr>
            <a:endParaRPr lang="en-US" sz="1400">
              <a:solidFill>
                <a:schemeClr val="accent1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8544039732545673"/>
          <c:y val="5.0518395252139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rgbClr val="FFFF99"/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3.2247089339101954E-2"/>
          <c:y val="0.11102520045819014"/>
          <c:w val="0.93515562031124067"/>
          <c:h val="0.73214123875541204"/>
        </c:manualLayout>
      </c:layout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rgbClr val="FFCC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66"/>
                </a:solidFill>
                <a:prstDash val="sysDot"/>
                <a:tailEnd type="stealth" w="med" len="med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Data!$B$2:$B$113</c:f>
              <c:numCache>
                <c:formatCode>[$-409]d/mmm/yy;@</c:formatCode>
                <c:ptCount val="11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</c:numCache>
            </c:numRef>
          </c:cat>
          <c:val>
            <c:numRef>
              <c:f>Data!$N$2:$N$113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0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8</c:v>
                </c:pt>
                <c:pt idx="109">
                  <c:v>6</c:v>
                </c:pt>
                <c:pt idx="110">
                  <c:v>8</c:v>
                </c:pt>
                <c:pt idx="1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9-482C-8C2B-57A783F298C3}"/>
            </c:ext>
          </c:extLst>
        </c:ser>
        <c:ser>
          <c:idx val="2"/>
          <c:order val="1"/>
          <c:tx>
            <c:strRef>
              <c:f>Data!$O$1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rgbClr val="CCFF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sysDot"/>
                <a:headEnd w="lg" len="med"/>
                <a:tailEnd type="stealth" w="med" len="med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Data!$B$2:$B$113</c:f>
              <c:numCache>
                <c:formatCode>[$-409]d/mmm/yy;@</c:formatCode>
                <c:ptCount val="112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</c:numCache>
            </c:numRef>
          </c:cat>
          <c:val>
            <c:numRef>
              <c:f>Data!$O$2:$O$113</c:f>
              <c:numCache>
                <c:formatCode>0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0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3</c:v>
                </c:pt>
                <c:pt idx="41">
                  <c:v>5</c:v>
                </c:pt>
                <c:pt idx="42">
                  <c:v>8</c:v>
                </c:pt>
                <c:pt idx="43">
                  <c:v>4</c:v>
                </c:pt>
                <c:pt idx="44">
                  <c:v>3</c:v>
                </c:pt>
                <c:pt idx="45">
                  <c:v>0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0</c:v>
                </c:pt>
                <c:pt idx="50">
                  <c:v>5</c:v>
                </c:pt>
                <c:pt idx="51">
                  <c:v>2</c:v>
                </c:pt>
                <c:pt idx="52">
                  <c:v>7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7</c:v>
                </c:pt>
                <c:pt idx="85">
                  <c:v>5</c:v>
                </c:pt>
                <c:pt idx="86">
                  <c:v>3</c:v>
                </c:pt>
                <c:pt idx="87">
                  <c:v>6</c:v>
                </c:pt>
                <c:pt idx="88">
                  <c:v>7</c:v>
                </c:pt>
                <c:pt idx="89">
                  <c:v>11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6</c:v>
                </c:pt>
                <c:pt idx="94">
                  <c:v>4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8">
                  <c:v>10</c:v>
                </c:pt>
                <c:pt idx="99">
                  <c:v>4</c:v>
                </c:pt>
                <c:pt idx="100">
                  <c:v>10</c:v>
                </c:pt>
                <c:pt idx="101">
                  <c:v>3</c:v>
                </c:pt>
                <c:pt idx="102">
                  <c:v>9</c:v>
                </c:pt>
                <c:pt idx="103">
                  <c:v>7</c:v>
                </c:pt>
                <c:pt idx="104">
                  <c:v>6</c:v>
                </c:pt>
                <c:pt idx="105">
                  <c:v>13</c:v>
                </c:pt>
                <c:pt idx="106">
                  <c:v>12</c:v>
                </c:pt>
                <c:pt idx="107">
                  <c:v>5</c:v>
                </c:pt>
                <c:pt idx="108">
                  <c:v>9</c:v>
                </c:pt>
                <c:pt idx="109">
                  <c:v>5</c:v>
                </c:pt>
                <c:pt idx="110">
                  <c:v>9</c:v>
                </c:pt>
                <c:pt idx="1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9-482C-8C2B-57A783F2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664720"/>
        <c:axId val="1169459328"/>
      </c:line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1"/>
        <c:majorTimeUnit val="days"/>
      </c:dateAx>
      <c:valAx>
        <c:axId val="1169459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75000"/>
                  </a:schemeClr>
                </a:solidFill>
              </a:rPr>
              <a:t>Porcentajes de Casos P</a:t>
            </a:r>
            <a:r>
              <a:rPr lang="en-US" sz="1800" baseline="0">
                <a:solidFill>
                  <a:schemeClr val="accent1">
                    <a:lumMod val="75000"/>
                  </a:schemeClr>
                </a:solidFill>
              </a:rPr>
              <a:t>ositivos según Sexo</a:t>
            </a:r>
            <a:endParaRPr lang="en-US" sz="1800">
              <a:solidFill>
                <a:schemeClr val="accent1">
                  <a:lumMod val="75000"/>
                </a:schemeClr>
              </a:solidFill>
            </a:endParaRPr>
          </a:p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6/Agosto/20 – Día № 152</a:t>
            </a:r>
          </a:p>
        </c:rich>
      </c:tx>
      <c:layout>
        <c:manualLayout>
          <c:xMode val="edge"/>
          <c:yMode val="edge"/>
          <c:x val="0.25773802638039489"/>
          <c:y val="2.76991859068464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2.0391978426790677E-2"/>
          <c:y val="0.12530943263941322"/>
          <c:w val="0.93515562031124067"/>
          <c:h val="0.73214123875541204"/>
        </c:manualLayout>
      </c:layout>
      <c:lineChart>
        <c:grouping val="standard"/>
        <c:varyColors val="0"/>
        <c:ser>
          <c:idx val="0"/>
          <c:order val="0"/>
          <c:tx>
            <c:strRef>
              <c:f>Data!$AK$1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rgbClr val="CCFF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sysDot"/>
                <a:headEnd type="none" w="lg" len="lg"/>
                <a:tailEnd type="stealth" w="med" len="med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Data!$B$2:$B$152</c:f>
              <c:numCache>
                <c:formatCode>[$-409]d/mmm/yy;@</c:formatCode>
                <c:ptCount val="151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</c:numCache>
            </c:numRef>
          </c:cat>
          <c:val>
            <c:numRef>
              <c:f>Data!$AN$2:$AN$152</c:f>
              <c:numCache>
                <c:formatCode>0.00</c:formatCode>
                <c:ptCount val="151"/>
                <c:pt idx="0">
                  <c:v>0</c:v>
                </c:pt>
                <c:pt idx="1">
                  <c:v>0.11</c:v>
                </c:pt>
                <c:pt idx="2">
                  <c:v>0.04</c:v>
                </c:pt>
                <c:pt idx="3">
                  <c:v>0.04</c:v>
                </c:pt>
                <c:pt idx="4">
                  <c:v>0.02</c:v>
                </c:pt>
                <c:pt idx="5">
                  <c:v>0.01</c:v>
                </c:pt>
                <c:pt idx="6">
                  <c:v>0.04</c:v>
                </c:pt>
                <c:pt idx="7">
                  <c:v>0.09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0.11</c:v>
                </c:pt>
                <c:pt idx="12">
                  <c:v>0.08</c:v>
                </c:pt>
                <c:pt idx="13">
                  <c:v>0.04</c:v>
                </c:pt>
                <c:pt idx="14">
                  <c:v>7.0000000000000007E-2</c:v>
                </c:pt>
                <c:pt idx="15">
                  <c:v>0.18</c:v>
                </c:pt>
                <c:pt idx="16">
                  <c:v>0.12</c:v>
                </c:pt>
                <c:pt idx="17">
                  <c:v>0.1</c:v>
                </c:pt>
                <c:pt idx="18">
                  <c:v>0.17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0.13</c:v>
                </c:pt>
                <c:pt idx="22">
                  <c:v>0.2</c:v>
                </c:pt>
                <c:pt idx="23">
                  <c:v>0.23</c:v>
                </c:pt>
                <c:pt idx="24">
                  <c:v>0.15</c:v>
                </c:pt>
                <c:pt idx="25">
                  <c:v>0.16</c:v>
                </c:pt>
                <c:pt idx="26">
                  <c:v>0.14000000000000001</c:v>
                </c:pt>
                <c:pt idx="27">
                  <c:v>0.23</c:v>
                </c:pt>
                <c:pt idx="28">
                  <c:v>0.14000000000000001</c:v>
                </c:pt>
                <c:pt idx="29">
                  <c:v>0.24</c:v>
                </c:pt>
                <c:pt idx="30">
                  <c:v>0.17</c:v>
                </c:pt>
                <c:pt idx="31">
                  <c:v>0.22</c:v>
                </c:pt>
                <c:pt idx="32">
                  <c:v>0.14000000000000001</c:v>
                </c:pt>
                <c:pt idx="33">
                  <c:v>0.19</c:v>
                </c:pt>
                <c:pt idx="34">
                  <c:v>0.16</c:v>
                </c:pt>
                <c:pt idx="35">
                  <c:v>0.12</c:v>
                </c:pt>
                <c:pt idx="36">
                  <c:v>0.11</c:v>
                </c:pt>
                <c:pt idx="37">
                  <c:v>0.15</c:v>
                </c:pt>
                <c:pt idx="38">
                  <c:v>0.18</c:v>
                </c:pt>
                <c:pt idx="39">
                  <c:v>0.17</c:v>
                </c:pt>
                <c:pt idx="40">
                  <c:v>0.08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0.11</c:v>
                </c:pt>
                <c:pt idx="44">
                  <c:v>0.1</c:v>
                </c:pt>
                <c:pt idx="45">
                  <c:v>0.23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0.11</c:v>
                </c:pt>
                <c:pt idx="51">
                  <c:v>0.1</c:v>
                </c:pt>
                <c:pt idx="52">
                  <c:v>0.09</c:v>
                </c:pt>
                <c:pt idx="53">
                  <c:v>0.09</c:v>
                </c:pt>
                <c:pt idx="54">
                  <c:v>0.13</c:v>
                </c:pt>
                <c:pt idx="55">
                  <c:v>0.04</c:v>
                </c:pt>
                <c:pt idx="56">
                  <c:v>0.09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7.0000000000000007E-2</c:v>
                </c:pt>
                <c:pt idx="60">
                  <c:v>0.09</c:v>
                </c:pt>
                <c:pt idx="61">
                  <c:v>0.09</c:v>
                </c:pt>
                <c:pt idx="62">
                  <c:v>0.1</c:v>
                </c:pt>
                <c:pt idx="63">
                  <c:v>0.1</c:v>
                </c:pt>
                <c:pt idx="64">
                  <c:v>0.04</c:v>
                </c:pt>
                <c:pt idx="65">
                  <c:v>0.14000000000000001</c:v>
                </c:pt>
                <c:pt idx="66">
                  <c:v>0.2</c:v>
                </c:pt>
                <c:pt idx="67">
                  <c:v>0.1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0.12</c:v>
                </c:pt>
                <c:pt idx="72">
                  <c:v>0.08</c:v>
                </c:pt>
                <c:pt idx="73">
                  <c:v>0.06</c:v>
                </c:pt>
                <c:pt idx="74">
                  <c:v>0.09</c:v>
                </c:pt>
                <c:pt idx="75">
                  <c:v>0.11</c:v>
                </c:pt>
                <c:pt idx="76">
                  <c:v>0.16</c:v>
                </c:pt>
                <c:pt idx="77">
                  <c:v>0.16</c:v>
                </c:pt>
                <c:pt idx="78">
                  <c:v>0.12</c:v>
                </c:pt>
                <c:pt idx="79">
                  <c:v>0.13</c:v>
                </c:pt>
                <c:pt idx="80">
                  <c:v>0.22</c:v>
                </c:pt>
                <c:pt idx="81">
                  <c:v>0.16</c:v>
                </c:pt>
                <c:pt idx="82">
                  <c:v>0.19</c:v>
                </c:pt>
                <c:pt idx="83">
                  <c:v>0.17</c:v>
                </c:pt>
                <c:pt idx="84">
                  <c:v>0.25</c:v>
                </c:pt>
                <c:pt idx="85">
                  <c:v>0.18</c:v>
                </c:pt>
                <c:pt idx="86">
                  <c:v>0.19</c:v>
                </c:pt>
                <c:pt idx="87">
                  <c:v>0.17</c:v>
                </c:pt>
                <c:pt idx="88">
                  <c:v>0.14000000000000001</c:v>
                </c:pt>
                <c:pt idx="89">
                  <c:v>0.16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0.17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0.19</c:v>
                </c:pt>
                <c:pt idx="98">
                  <c:v>0.2</c:v>
                </c:pt>
                <c:pt idx="99">
                  <c:v>0.17</c:v>
                </c:pt>
                <c:pt idx="100">
                  <c:v>0.15</c:v>
                </c:pt>
                <c:pt idx="101">
                  <c:v>0.17</c:v>
                </c:pt>
                <c:pt idx="102">
                  <c:v>0.17</c:v>
                </c:pt>
                <c:pt idx="103">
                  <c:v>0.19</c:v>
                </c:pt>
                <c:pt idx="104">
                  <c:v>0.18</c:v>
                </c:pt>
                <c:pt idx="105">
                  <c:v>0.19</c:v>
                </c:pt>
                <c:pt idx="106">
                  <c:v>0.17</c:v>
                </c:pt>
                <c:pt idx="107">
                  <c:v>0.16</c:v>
                </c:pt>
                <c:pt idx="108">
                  <c:v>0.17</c:v>
                </c:pt>
                <c:pt idx="109">
                  <c:v>0.15</c:v>
                </c:pt>
                <c:pt idx="110">
                  <c:v>0.19</c:v>
                </c:pt>
                <c:pt idx="111">
                  <c:v>0.2</c:v>
                </c:pt>
                <c:pt idx="112">
                  <c:v>0.19</c:v>
                </c:pt>
                <c:pt idx="113">
                  <c:v>0.21</c:v>
                </c:pt>
                <c:pt idx="114">
                  <c:v>0.18</c:v>
                </c:pt>
                <c:pt idx="115">
                  <c:v>0.17</c:v>
                </c:pt>
                <c:pt idx="116">
                  <c:v>0.19</c:v>
                </c:pt>
                <c:pt idx="117">
                  <c:v>0.16</c:v>
                </c:pt>
                <c:pt idx="118">
                  <c:v>0.17</c:v>
                </c:pt>
                <c:pt idx="119">
                  <c:v>0.2</c:v>
                </c:pt>
                <c:pt idx="120">
                  <c:v>0.22</c:v>
                </c:pt>
                <c:pt idx="121">
                  <c:v>0.21</c:v>
                </c:pt>
                <c:pt idx="122">
                  <c:v>0.21</c:v>
                </c:pt>
                <c:pt idx="123">
                  <c:v>0.19</c:v>
                </c:pt>
                <c:pt idx="124">
                  <c:v>0.21</c:v>
                </c:pt>
                <c:pt idx="125">
                  <c:v>0.21</c:v>
                </c:pt>
                <c:pt idx="126">
                  <c:v>0.22</c:v>
                </c:pt>
                <c:pt idx="127">
                  <c:v>0.2</c:v>
                </c:pt>
                <c:pt idx="128">
                  <c:v>0.17</c:v>
                </c:pt>
                <c:pt idx="129">
                  <c:v>0.18</c:v>
                </c:pt>
                <c:pt idx="130">
                  <c:v>0.19</c:v>
                </c:pt>
                <c:pt idx="131">
                  <c:v>0.2</c:v>
                </c:pt>
                <c:pt idx="132">
                  <c:v>0.17</c:v>
                </c:pt>
                <c:pt idx="133">
                  <c:v>0.16</c:v>
                </c:pt>
                <c:pt idx="134">
                  <c:v>0.17</c:v>
                </c:pt>
                <c:pt idx="135">
                  <c:v>0.17</c:v>
                </c:pt>
                <c:pt idx="136">
                  <c:v>0.15</c:v>
                </c:pt>
                <c:pt idx="137">
                  <c:v>0.18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0.18</c:v>
                </c:pt>
                <c:pt idx="143">
                  <c:v>0.15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0.19</c:v>
                </c:pt>
                <c:pt idx="148">
                  <c:v>0.19</c:v>
                </c:pt>
                <c:pt idx="149">
                  <c:v>0.15</c:v>
                </c:pt>
                <c:pt idx="15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E-4F86-BF01-8F30C4E04A20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rgbClr val="FFCC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66"/>
                </a:solidFill>
                <a:prstDash val="sysDot"/>
                <a:headEnd w="lg" len="med"/>
                <a:tailEnd type="stealth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Data!$B$2:$B$152</c:f>
              <c:numCache>
                <c:formatCode>[$-409]d/mmm/yy;@</c:formatCode>
                <c:ptCount val="151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</c:numCache>
            </c:numRef>
          </c:cat>
          <c:val>
            <c:numRef>
              <c:f>Data!$AJ$2:$AJ$152</c:f>
              <c:numCache>
                <c:formatCode>0.00</c:formatCode>
                <c:ptCount val="151"/>
                <c:pt idx="0">
                  <c:v>0.01</c:v>
                </c:pt>
                <c:pt idx="1">
                  <c:v>0.08</c:v>
                </c:pt>
                <c:pt idx="2">
                  <c:v>0.08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0.06</c:v>
                </c:pt>
                <c:pt idx="7">
                  <c:v>0.05</c:v>
                </c:pt>
                <c:pt idx="8">
                  <c:v>0.06</c:v>
                </c:pt>
                <c:pt idx="9">
                  <c:v>0.04</c:v>
                </c:pt>
                <c:pt idx="10">
                  <c:v>0.03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0.04</c:v>
                </c:pt>
                <c:pt idx="15">
                  <c:v>0.14000000000000001</c:v>
                </c:pt>
                <c:pt idx="16">
                  <c:v>0.08</c:v>
                </c:pt>
                <c:pt idx="17">
                  <c:v>0.09</c:v>
                </c:pt>
                <c:pt idx="18">
                  <c:v>0.13</c:v>
                </c:pt>
                <c:pt idx="19">
                  <c:v>0.08</c:v>
                </c:pt>
                <c:pt idx="20">
                  <c:v>0.09</c:v>
                </c:pt>
                <c:pt idx="21">
                  <c:v>7.0000000000000007E-2</c:v>
                </c:pt>
                <c:pt idx="22">
                  <c:v>0.1</c:v>
                </c:pt>
                <c:pt idx="23">
                  <c:v>0.12</c:v>
                </c:pt>
                <c:pt idx="24">
                  <c:v>0.11</c:v>
                </c:pt>
                <c:pt idx="25">
                  <c:v>0.1</c:v>
                </c:pt>
                <c:pt idx="26">
                  <c:v>0.09</c:v>
                </c:pt>
                <c:pt idx="27">
                  <c:v>0.15</c:v>
                </c:pt>
                <c:pt idx="28">
                  <c:v>7.0000000000000007E-2</c:v>
                </c:pt>
                <c:pt idx="29">
                  <c:v>0.15</c:v>
                </c:pt>
                <c:pt idx="30">
                  <c:v>0.09</c:v>
                </c:pt>
                <c:pt idx="31">
                  <c:v>0.11</c:v>
                </c:pt>
                <c:pt idx="32">
                  <c:v>7.0000000000000007E-2</c:v>
                </c:pt>
                <c:pt idx="33">
                  <c:v>0.11</c:v>
                </c:pt>
                <c:pt idx="34">
                  <c:v>0.1</c:v>
                </c:pt>
                <c:pt idx="35">
                  <c:v>0.06</c:v>
                </c:pt>
                <c:pt idx="36">
                  <c:v>0.1</c:v>
                </c:pt>
                <c:pt idx="37">
                  <c:v>0.08</c:v>
                </c:pt>
                <c:pt idx="38">
                  <c:v>0.09</c:v>
                </c:pt>
                <c:pt idx="39">
                  <c:v>0.1</c:v>
                </c:pt>
                <c:pt idx="40">
                  <c:v>0.05</c:v>
                </c:pt>
                <c:pt idx="41">
                  <c:v>7.0000000000000007E-2</c:v>
                </c:pt>
                <c:pt idx="42">
                  <c:v>0.09</c:v>
                </c:pt>
                <c:pt idx="43">
                  <c:v>0.08</c:v>
                </c:pt>
                <c:pt idx="44">
                  <c:v>0.05</c:v>
                </c:pt>
                <c:pt idx="45">
                  <c:v>0.17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0.08</c:v>
                </c:pt>
                <c:pt idx="50">
                  <c:v>0.09</c:v>
                </c:pt>
                <c:pt idx="51">
                  <c:v>7.0000000000000007E-2</c:v>
                </c:pt>
                <c:pt idx="52">
                  <c:v>0.08</c:v>
                </c:pt>
                <c:pt idx="53">
                  <c:v>0.09</c:v>
                </c:pt>
                <c:pt idx="54">
                  <c:v>0.12</c:v>
                </c:pt>
                <c:pt idx="55">
                  <c:v>7.0000000000000007E-2</c:v>
                </c:pt>
                <c:pt idx="56">
                  <c:v>0.1</c:v>
                </c:pt>
                <c:pt idx="57">
                  <c:v>0.08</c:v>
                </c:pt>
                <c:pt idx="58">
                  <c:v>0.06</c:v>
                </c:pt>
                <c:pt idx="59">
                  <c:v>0.06</c:v>
                </c:pt>
                <c:pt idx="60">
                  <c:v>0.08</c:v>
                </c:pt>
                <c:pt idx="61">
                  <c:v>0.08</c:v>
                </c:pt>
                <c:pt idx="62">
                  <c:v>0.1</c:v>
                </c:pt>
                <c:pt idx="63">
                  <c:v>7.0000000000000007E-2</c:v>
                </c:pt>
                <c:pt idx="64">
                  <c:v>0.04</c:v>
                </c:pt>
                <c:pt idx="65">
                  <c:v>0.14000000000000001</c:v>
                </c:pt>
                <c:pt idx="66">
                  <c:v>0.15</c:v>
                </c:pt>
                <c:pt idx="67">
                  <c:v>0.08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0.08</c:v>
                </c:pt>
                <c:pt idx="71">
                  <c:v>0.09</c:v>
                </c:pt>
                <c:pt idx="72">
                  <c:v>0.06</c:v>
                </c:pt>
                <c:pt idx="73">
                  <c:v>0.05</c:v>
                </c:pt>
                <c:pt idx="74">
                  <c:v>0.06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0.1</c:v>
                </c:pt>
                <c:pt idx="79">
                  <c:v>0.09</c:v>
                </c:pt>
                <c:pt idx="80">
                  <c:v>0.1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0.16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0.15</c:v>
                </c:pt>
                <c:pt idx="94">
                  <c:v>0.14000000000000001</c:v>
                </c:pt>
                <c:pt idx="95">
                  <c:v>0.13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0.17</c:v>
                </c:pt>
                <c:pt idx="99">
                  <c:v>0.15</c:v>
                </c:pt>
                <c:pt idx="100">
                  <c:v>0.15</c:v>
                </c:pt>
                <c:pt idx="101">
                  <c:v>0.13</c:v>
                </c:pt>
                <c:pt idx="102">
                  <c:v>0.16</c:v>
                </c:pt>
                <c:pt idx="103">
                  <c:v>0.16</c:v>
                </c:pt>
                <c:pt idx="104">
                  <c:v>0.15</c:v>
                </c:pt>
                <c:pt idx="105">
                  <c:v>0.16</c:v>
                </c:pt>
                <c:pt idx="106">
                  <c:v>0.16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0.16</c:v>
                </c:pt>
                <c:pt idx="112">
                  <c:v>0.16</c:v>
                </c:pt>
                <c:pt idx="113">
                  <c:v>0.18</c:v>
                </c:pt>
                <c:pt idx="114">
                  <c:v>0.16</c:v>
                </c:pt>
                <c:pt idx="115">
                  <c:v>0.16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0.17</c:v>
                </c:pt>
                <c:pt idx="120">
                  <c:v>0.17</c:v>
                </c:pt>
                <c:pt idx="121">
                  <c:v>0.16</c:v>
                </c:pt>
                <c:pt idx="122">
                  <c:v>0.18</c:v>
                </c:pt>
                <c:pt idx="123">
                  <c:v>0.16</c:v>
                </c:pt>
                <c:pt idx="124">
                  <c:v>0.17</c:v>
                </c:pt>
                <c:pt idx="125">
                  <c:v>0.17</c:v>
                </c:pt>
                <c:pt idx="126">
                  <c:v>0.21</c:v>
                </c:pt>
                <c:pt idx="127">
                  <c:v>0.16</c:v>
                </c:pt>
                <c:pt idx="128">
                  <c:v>0.18</c:v>
                </c:pt>
                <c:pt idx="129">
                  <c:v>0.15</c:v>
                </c:pt>
                <c:pt idx="130">
                  <c:v>0.16</c:v>
                </c:pt>
                <c:pt idx="131">
                  <c:v>0.15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0.13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0.17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0.19</c:v>
                </c:pt>
                <c:pt idx="148">
                  <c:v>0.19</c:v>
                </c:pt>
                <c:pt idx="149">
                  <c:v>0.16</c:v>
                </c:pt>
                <c:pt idx="15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E-4F86-BF01-8F30C4E0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664720"/>
        <c:axId val="1169459328"/>
      </c:line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2"/>
        <c:majorTimeUnit val="days"/>
      </c:dateAx>
      <c:valAx>
        <c:axId val="1169459328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80"/>
      <c:depthPercent val="10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3333333333334E-2"/>
          <c:y val="0.11342592592592593"/>
          <c:w val="0.81388888888888888"/>
          <c:h val="0.77314814814814814"/>
        </c:manualLayout>
      </c:layout>
      <c:pie3DChart>
        <c:varyColors val="1"/>
        <c:ser>
          <c:idx val="0"/>
          <c:order val="0"/>
          <c:tx>
            <c:v>Pruebas Realizadas</c:v>
          </c:tx>
          <c:explosion val="6"/>
          <c:dPt>
            <c:idx val="0"/>
            <c:bubble3D val="0"/>
            <c:explosion val="1"/>
            <c:spPr>
              <a:solidFill>
                <a:srgbClr val="CCFFCC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D1-434A-92D4-D7C0015C7E01}"/>
              </c:ext>
            </c:extLst>
          </c:dPt>
          <c:dPt>
            <c:idx val="1"/>
            <c:bubble3D val="0"/>
            <c:explosion val="4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D1-434A-92D4-D7C0015C7E01}"/>
              </c:ext>
            </c:extLst>
          </c:dPt>
          <c:dPt>
            <c:idx val="2"/>
            <c:bubble3D val="0"/>
            <c:explosion val="5"/>
            <c:spPr>
              <a:solidFill>
                <a:srgbClr val="FFCC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D1-434A-92D4-D7C0015C7E01}"/>
              </c:ext>
            </c:extLst>
          </c:dPt>
          <c:dLbls>
            <c:dLbl>
              <c:idx val="0"/>
              <c:layout>
                <c:manualLayout>
                  <c:x val="-0.26666677602799649"/>
                  <c:y val="0.164501859142607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rgbClr val="33CCCC"/>
                        </a:solidFill>
                      </a:rPr>
                      <a:t>Negativos</a:t>
                    </a:r>
                  </a:p>
                  <a:p>
                    <a:pPr>
                      <a:defRPr sz="1200">
                        <a:solidFill>
                          <a:schemeClr val="accent1">
                            <a:lumMod val="75000"/>
                          </a:schemeClr>
                        </a:solidFill>
                      </a:defRPr>
                    </a:pPr>
                    <a:fld id="{523F7E7F-4190-4AEA-9C66-206A94C27BF9}" type="VALUE">
                      <a:rPr lang="en-US" sz="1400">
                        <a:solidFill>
                          <a:srgbClr val="33CCCC"/>
                        </a:solidFill>
                      </a:rPr>
                      <a:pPr>
                        <a:defRPr sz="1200">
                          <a:solidFill>
                            <a:schemeClr val="accent1">
                              <a:lumMod val="75000"/>
                            </a:schemeClr>
                          </a:solidFill>
                        </a:defRPr>
                      </a:pPr>
                      <a:t>[VALUE]</a:t>
                    </a:fld>
                    <a:r>
                      <a:rPr lang="en-US" sz="1400" baseline="0">
                        <a:solidFill>
                          <a:srgbClr val="33CCCC"/>
                        </a:solidFill>
                      </a:rPr>
                      <a:t>   </a:t>
                    </a:r>
                    <a:fld id="{36FEDC58-9CB7-4652-A152-C8DD68F3FC64}" type="PERCENTAGE">
                      <a:rPr lang="en-US" sz="1400" baseline="0">
                        <a:solidFill>
                          <a:srgbClr val="33CCCC"/>
                        </a:solidFill>
                      </a:rPr>
                      <a:pPr>
                        <a:defRPr sz="1200">
                          <a:solidFill>
                            <a:schemeClr val="accent1">
                              <a:lumMod val="7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sz="1400" baseline="0">
                      <a:solidFill>
                        <a:srgbClr val="33CCCC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34711286089235"/>
                      <c:h val="0.2545603674540681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D1-434A-92D4-D7C0015C7E01}"/>
                </c:ext>
              </c:extLst>
            </c:dLbl>
            <c:dLbl>
              <c:idx val="1"/>
              <c:layout>
                <c:manualLayout>
                  <c:x val="6.7792024667129358E-2"/>
                  <c:y val="9.48152686271358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300">
                        <a:solidFill>
                          <a:srgbClr val="33CCCC"/>
                        </a:solidFill>
                      </a:rPr>
                      <a:t>Pruebas de Control</a:t>
                    </a:r>
                  </a:p>
                  <a:p>
                    <a:pPr>
                      <a:defRPr sz="1200">
                        <a:solidFill>
                          <a:schemeClr val="accent1">
                            <a:lumMod val="75000"/>
                          </a:schemeClr>
                        </a:solidFill>
                      </a:defRPr>
                    </a:pPr>
                    <a:fld id="{5E79A2E5-59AD-42C9-8584-9700143EC40E}" type="VALUE">
                      <a:rPr lang="en-US" sz="1300">
                        <a:solidFill>
                          <a:srgbClr val="33CCCC"/>
                        </a:solidFill>
                      </a:rPr>
                      <a:pPr>
                        <a:defRPr sz="1200">
                          <a:solidFill>
                            <a:schemeClr val="accent1">
                              <a:lumMod val="75000"/>
                            </a:schemeClr>
                          </a:solidFill>
                        </a:defRPr>
                      </a:pPr>
                      <a:t>[VALUE]</a:t>
                    </a:fld>
                    <a:r>
                      <a:rPr lang="en-US" sz="1300" baseline="0">
                        <a:solidFill>
                          <a:srgbClr val="33CCCC"/>
                        </a:solidFill>
                      </a:rPr>
                      <a:t> - </a:t>
                    </a:r>
                    <a:fld id="{3868C5DD-5394-4121-8A09-9BC5C1530204}" type="PERCENTAGE">
                      <a:rPr lang="en-US" sz="1300" baseline="0">
                        <a:solidFill>
                          <a:srgbClr val="33CCCC"/>
                        </a:solidFill>
                      </a:rPr>
                      <a:pPr>
                        <a:defRPr sz="1200">
                          <a:solidFill>
                            <a:schemeClr val="accent1">
                              <a:lumMod val="7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sz="1300" baseline="0">
                      <a:solidFill>
                        <a:srgbClr val="33CCCC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88888888888885"/>
                      <c:h val="0.150657990667833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2D1-434A-92D4-D7C0015C7E01}"/>
                </c:ext>
              </c:extLst>
            </c:dLbl>
            <c:dLbl>
              <c:idx val="2"/>
              <c:layout>
                <c:manualLayout>
                  <c:x val="0.15699526920837023"/>
                  <c:y val="-0.16715042316139059"/>
                </c:manualLayout>
              </c:layout>
              <c:tx>
                <c:rich>
                  <a:bodyPr/>
                  <a:lstStyle/>
                  <a:p>
                    <a:fld id="{2018A3B6-A8CB-45EC-86B6-F57882D4CDB3}" type="CATEGORYNAME">
                      <a:rPr lang="en-US" sz="1400">
                        <a:solidFill>
                          <a:srgbClr val="33CCCC"/>
                        </a:solidFill>
                      </a:rPr>
                      <a:pPr/>
                      <a:t>[CATEGORY NAME]</a:t>
                    </a:fld>
                    <a:endParaRPr lang="en-US" sz="1400" baseline="0">
                      <a:solidFill>
                        <a:srgbClr val="33CCCC"/>
                      </a:solidFill>
                    </a:endParaRPr>
                  </a:p>
                  <a:p>
                    <a:fld id="{004302EC-D53B-4A3D-B16D-F643055959B7}" type="VALUE">
                      <a:rPr lang="en-US" sz="1400">
                        <a:solidFill>
                          <a:srgbClr val="33CCCC"/>
                        </a:solidFill>
                      </a:rPr>
                      <a:pPr/>
                      <a:t>[VALUE]</a:t>
                    </a:fld>
                    <a:endParaRPr lang="en-US" sz="1400" baseline="0">
                      <a:solidFill>
                        <a:srgbClr val="33CCCC"/>
                      </a:solidFill>
                    </a:endParaRPr>
                  </a:p>
                  <a:p>
                    <a:fld id="{F2EADF92-0494-48A7-8620-45A98949A34A}" type="PERCENTAGE">
                      <a:rPr lang="en-US" sz="1400">
                        <a:solidFill>
                          <a:srgbClr val="33CCCC"/>
                        </a:solidFill>
                      </a:rPr>
                      <a:pPr/>
                      <a:t>[PERCENTAGE]</a:t>
                    </a:fld>
                    <a:endParaRPr lang="es-PA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2D1-434A-92D4-D7C0015C7E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(Data!$W$1,Data!$Y$1,Data!$X$1)</c:f>
              <c:strCache>
                <c:ptCount val="3"/>
                <c:pt idx="0">
                  <c:v>Negativos</c:v>
                </c:pt>
                <c:pt idx="1">
                  <c:v>Control</c:v>
                </c:pt>
                <c:pt idx="2">
                  <c:v>Positivos</c:v>
                </c:pt>
              </c:strCache>
            </c:strRef>
          </c:cat>
          <c:val>
            <c:numRef>
              <c:f>(Data!$W$423,Data!$Y$423,Data!$X$423)</c:f>
              <c:numCache>
                <c:formatCode>#,##0</c:formatCode>
                <c:ptCount val="3"/>
                <c:pt idx="0">
                  <c:v>2039784</c:v>
                </c:pt>
                <c:pt idx="1">
                  <c:v>3550</c:v>
                </c:pt>
                <c:pt idx="2">
                  <c:v>365104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D1-434A-92D4-D7C0015C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>
            <a:alpha val="0"/>
          </a:srgb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>
        <a:alpha val="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75000"/>
                  </a:schemeClr>
                </a:solidFill>
              </a:rPr>
              <a:t>Promedio Diario de P</a:t>
            </a:r>
            <a:r>
              <a:rPr lang="en-US" sz="1800" baseline="0">
                <a:solidFill>
                  <a:schemeClr val="accent1">
                    <a:lumMod val="75000"/>
                  </a:schemeClr>
                </a:solidFill>
              </a:rPr>
              <a:t>ositividad según Sexo</a:t>
            </a:r>
            <a:endParaRPr lang="en-US" sz="1800">
              <a:solidFill>
                <a:schemeClr val="accent1">
                  <a:lumMod val="75000"/>
                </a:schemeClr>
              </a:solidFill>
            </a:endParaRPr>
          </a:p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6/Agosto/20 – Día № 152</a:t>
            </a:r>
          </a:p>
        </c:rich>
      </c:tx>
      <c:layout>
        <c:manualLayout>
          <c:xMode val="edge"/>
          <c:yMode val="edge"/>
          <c:x val="0.24957609363472069"/>
          <c:y val="1.1215528709596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1.5494818779386171E-2"/>
          <c:y val="0.13101719519649085"/>
          <c:w val="0.93515562031124067"/>
          <c:h val="0.73214123875541204"/>
        </c:manualLayout>
      </c:layout>
      <c:lineChart>
        <c:grouping val="standard"/>
        <c:varyColors val="0"/>
        <c:ser>
          <c:idx val="0"/>
          <c:order val="0"/>
          <c:tx>
            <c:strRef>
              <c:f>Data!$AK$1</c:f>
              <c:strCache>
                <c:ptCount val="1"/>
                <c:pt idx="0">
                  <c:v>Hombre</c:v>
                </c:pt>
              </c:strCache>
            </c:strRef>
          </c:tx>
          <c:spPr>
            <a:ln w="28575" cap="rnd">
              <a:solidFill>
                <a:srgbClr val="CCFF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sysDot"/>
                <a:headEnd type="none" w="lg" len="lg"/>
                <a:tailEnd type="stealth" w="med" len="med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Data!$B$2:$B$152</c:f>
              <c:numCache>
                <c:formatCode>[$-409]d/mmm/yy;@</c:formatCode>
                <c:ptCount val="151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</c:numCache>
            </c:numRef>
          </c:cat>
          <c:val>
            <c:numRef>
              <c:f>Data!$AM$2:$AM$152</c:f>
              <c:numCache>
                <c:formatCode>0.00</c:formatCode>
                <c:ptCount val="151"/>
                <c:pt idx="0">
                  <c:v>0</c:v>
                </c:pt>
                <c:pt idx="1">
                  <c:v>0.56999999999999995</c:v>
                </c:pt>
                <c:pt idx="2">
                  <c:v>0.33</c:v>
                </c:pt>
                <c:pt idx="3">
                  <c:v>0.62</c:v>
                </c:pt>
                <c:pt idx="4">
                  <c:v>0.44</c:v>
                </c:pt>
                <c:pt idx="5">
                  <c:v>0.28999999999999998</c:v>
                </c:pt>
                <c:pt idx="6">
                  <c:v>0.42</c:v>
                </c:pt>
                <c:pt idx="7">
                  <c:v>0.64</c:v>
                </c:pt>
                <c:pt idx="8">
                  <c:v>0.41</c:v>
                </c:pt>
                <c:pt idx="9">
                  <c:v>0.61</c:v>
                </c:pt>
                <c:pt idx="10">
                  <c:v>0.64</c:v>
                </c:pt>
                <c:pt idx="11">
                  <c:v>0.71</c:v>
                </c:pt>
                <c:pt idx="12">
                  <c:v>0.51</c:v>
                </c:pt>
                <c:pt idx="13">
                  <c:v>0.4</c:v>
                </c:pt>
                <c:pt idx="14">
                  <c:v>0.66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0.53</c:v>
                </c:pt>
                <c:pt idx="18">
                  <c:v>0.56000000000000005</c:v>
                </c:pt>
                <c:pt idx="19">
                  <c:v>0.64</c:v>
                </c:pt>
                <c:pt idx="20">
                  <c:v>0.6</c:v>
                </c:pt>
                <c:pt idx="21">
                  <c:v>0.64</c:v>
                </c:pt>
                <c:pt idx="22">
                  <c:v>0.67</c:v>
                </c:pt>
                <c:pt idx="23">
                  <c:v>0.65</c:v>
                </c:pt>
                <c:pt idx="24">
                  <c:v>0.59</c:v>
                </c:pt>
                <c:pt idx="25">
                  <c:v>0.62</c:v>
                </c:pt>
                <c:pt idx="26">
                  <c:v>0.62</c:v>
                </c:pt>
                <c:pt idx="27">
                  <c:v>0.61</c:v>
                </c:pt>
                <c:pt idx="28">
                  <c:v>0.66</c:v>
                </c:pt>
                <c:pt idx="29">
                  <c:v>0.62</c:v>
                </c:pt>
                <c:pt idx="30">
                  <c:v>0.66</c:v>
                </c:pt>
                <c:pt idx="31">
                  <c:v>0.68</c:v>
                </c:pt>
                <c:pt idx="32">
                  <c:v>0.66</c:v>
                </c:pt>
                <c:pt idx="33">
                  <c:v>0.64</c:v>
                </c:pt>
                <c:pt idx="34">
                  <c:v>0.62</c:v>
                </c:pt>
                <c:pt idx="35">
                  <c:v>0.67</c:v>
                </c:pt>
                <c:pt idx="36">
                  <c:v>0.54</c:v>
                </c:pt>
                <c:pt idx="37">
                  <c:v>0.64</c:v>
                </c:pt>
                <c:pt idx="38">
                  <c:v>0.66</c:v>
                </c:pt>
                <c:pt idx="39">
                  <c:v>0.63</c:v>
                </c:pt>
                <c:pt idx="40">
                  <c:v>0.6</c:v>
                </c:pt>
                <c:pt idx="41">
                  <c:v>0.62</c:v>
                </c:pt>
                <c:pt idx="42">
                  <c:v>0.63</c:v>
                </c:pt>
                <c:pt idx="43">
                  <c:v>0.57999999999999996</c:v>
                </c:pt>
                <c:pt idx="44">
                  <c:v>0.67</c:v>
                </c:pt>
                <c:pt idx="45">
                  <c:v>0.56999999999999995</c:v>
                </c:pt>
                <c:pt idx="46">
                  <c:v>0.6</c:v>
                </c:pt>
                <c:pt idx="47">
                  <c:v>0.62</c:v>
                </c:pt>
                <c:pt idx="48">
                  <c:v>0.64</c:v>
                </c:pt>
                <c:pt idx="49">
                  <c:v>0.64</c:v>
                </c:pt>
                <c:pt idx="50">
                  <c:v>0.55000000000000004</c:v>
                </c:pt>
                <c:pt idx="51">
                  <c:v>0.59</c:v>
                </c:pt>
                <c:pt idx="52">
                  <c:v>0.53</c:v>
                </c:pt>
                <c:pt idx="53">
                  <c:v>0.51</c:v>
                </c:pt>
                <c:pt idx="54">
                  <c:v>0.52</c:v>
                </c:pt>
                <c:pt idx="55">
                  <c:v>0.39</c:v>
                </c:pt>
                <c:pt idx="56">
                  <c:v>0.48</c:v>
                </c:pt>
                <c:pt idx="57">
                  <c:v>0.49</c:v>
                </c:pt>
                <c:pt idx="58">
                  <c:v>0.56999999999999995</c:v>
                </c:pt>
                <c:pt idx="59">
                  <c:v>0.51</c:v>
                </c:pt>
                <c:pt idx="60">
                  <c:v>0.54</c:v>
                </c:pt>
                <c:pt idx="61">
                  <c:v>0.55000000000000004</c:v>
                </c:pt>
                <c:pt idx="62">
                  <c:v>0.48</c:v>
                </c:pt>
                <c:pt idx="63">
                  <c:v>0.56999999999999995</c:v>
                </c:pt>
                <c:pt idx="64">
                  <c:v>0.48</c:v>
                </c:pt>
                <c:pt idx="65">
                  <c:v>0.49</c:v>
                </c:pt>
                <c:pt idx="66">
                  <c:v>0.56999999999999995</c:v>
                </c:pt>
                <c:pt idx="67">
                  <c:v>0.56000000000000005</c:v>
                </c:pt>
                <c:pt idx="68">
                  <c:v>0.48</c:v>
                </c:pt>
                <c:pt idx="69">
                  <c:v>0.52</c:v>
                </c:pt>
                <c:pt idx="70">
                  <c:v>0.54</c:v>
                </c:pt>
                <c:pt idx="71">
                  <c:v>0.56999999999999995</c:v>
                </c:pt>
                <c:pt idx="72">
                  <c:v>0.55000000000000004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0.56999999999999995</c:v>
                </c:pt>
                <c:pt idx="76">
                  <c:v>0.69</c:v>
                </c:pt>
                <c:pt idx="77">
                  <c:v>0.65</c:v>
                </c:pt>
                <c:pt idx="78">
                  <c:v>0.56000000000000005</c:v>
                </c:pt>
                <c:pt idx="79">
                  <c:v>0.59</c:v>
                </c:pt>
                <c:pt idx="80">
                  <c:v>0.67</c:v>
                </c:pt>
                <c:pt idx="81">
                  <c:v>0.56000000000000005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0.61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0.52</c:v>
                </c:pt>
                <c:pt idx="89">
                  <c:v>0.52</c:v>
                </c:pt>
                <c:pt idx="90">
                  <c:v>0.54</c:v>
                </c:pt>
                <c:pt idx="91">
                  <c:v>0.59</c:v>
                </c:pt>
                <c:pt idx="92">
                  <c:v>0.56999999999999995</c:v>
                </c:pt>
                <c:pt idx="93">
                  <c:v>0.52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0.55000000000000004</c:v>
                </c:pt>
                <c:pt idx="97">
                  <c:v>0.57999999999999996</c:v>
                </c:pt>
                <c:pt idx="98">
                  <c:v>0.53</c:v>
                </c:pt>
                <c:pt idx="99">
                  <c:v>0.53</c:v>
                </c:pt>
                <c:pt idx="100">
                  <c:v>0.5</c:v>
                </c:pt>
                <c:pt idx="101">
                  <c:v>0.56000000000000005</c:v>
                </c:pt>
                <c:pt idx="102">
                  <c:v>0.52</c:v>
                </c:pt>
                <c:pt idx="103">
                  <c:v>0.55000000000000004</c:v>
                </c:pt>
                <c:pt idx="104">
                  <c:v>0.54</c:v>
                </c:pt>
                <c:pt idx="105">
                  <c:v>0.54</c:v>
                </c:pt>
                <c:pt idx="106">
                  <c:v>0.5</c:v>
                </c:pt>
                <c:pt idx="107">
                  <c:v>0.52</c:v>
                </c:pt>
                <c:pt idx="108">
                  <c:v>0.54</c:v>
                </c:pt>
                <c:pt idx="109">
                  <c:v>0.52</c:v>
                </c:pt>
                <c:pt idx="110">
                  <c:v>0.57999999999999996</c:v>
                </c:pt>
                <c:pt idx="111">
                  <c:v>0.56000000000000005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0.53</c:v>
                </c:pt>
                <c:pt idx="115">
                  <c:v>0.53</c:v>
                </c:pt>
                <c:pt idx="116">
                  <c:v>0.57999999999999996</c:v>
                </c:pt>
                <c:pt idx="117">
                  <c:v>0.53</c:v>
                </c:pt>
                <c:pt idx="118">
                  <c:v>0.53</c:v>
                </c:pt>
                <c:pt idx="119">
                  <c:v>0.53</c:v>
                </c:pt>
                <c:pt idx="120">
                  <c:v>0.56000000000000005</c:v>
                </c:pt>
                <c:pt idx="121">
                  <c:v>0.56000000000000005</c:v>
                </c:pt>
                <c:pt idx="122">
                  <c:v>0.54</c:v>
                </c:pt>
                <c:pt idx="123">
                  <c:v>0.54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0.51</c:v>
                </c:pt>
                <c:pt idx="127">
                  <c:v>0.56000000000000005</c:v>
                </c:pt>
                <c:pt idx="128">
                  <c:v>0.49</c:v>
                </c:pt>
                <c:pt idx="129">
                  <c:v>0.54</c:v>
                </c:pt>
                <c:pt idx="130">
                  <c:v>0.53</c:v>
                </c:pt>
                <c:pt idx="131">
                  <c:v>0.56999999999999995</c:v>
                </c:pt>
                <c:pt idx="132">
                  <c:v>0.53</c:v>
                </c:pt>
                <c:pt idx="133">
                  <c:v>0.5</c:v>
                </c:pt>
                <c:pt idx="134">
                  <c:v>0.52</c:v>
                </c:pt>
                <c:pt idx="135">
                  <c:v>0.56999999999999995</c:v>
                </c:pt>
                <c:pt idx="136">
                  <c:v>0.5</c:v>
                </c:pt>
                <c:pt idx="137">
                  <c:v>0.53</c:v>
                </c:pt>
                <c:pt idx="138">
                  <c:v>0.52</c:v>
                </c:pt>
                <c:pt idx="139">
                  <c:v>0.51</c:v>
                </c:pt>
                <c:pt idx="140">
                  <c:v>0.51</c:v>
                </c:pt>
                <c:pt idx="141">
                  <c:v>0.5</c:v>
                </c:pt>
                <c:pt idx="142">
                  <c:v>0.53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0.49</c:v>
                </c:pt>
                <c:pt idx="148">
                  <c:v>0.5</c:v>
                </c:pt>
                <c:pt idx="149">
                  <c:v>0.48</c:v>
                </c:pt>
                <c:pt idx="150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9-4F0B-9188-212AEF5BA812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Mujer</c:v>
                </c:pt>
              </c:strCache>
            </c:strRef>
          </c:tx>
          <c:spPr>
            <a:ln w="28575" cap="rnd">
              <a:solidFill>
                <a:srgbClr val="FFCCFF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66"/>
                </a:solidFill>
                <a:prstDash val="sysDot"/>
                <a:headEnd w="lg" len="med"/>
                <a:tailEnd type="stealth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Data!$B$2:$B$152</c:f>
              <c:numCache>
                <c:formatCode>[$-409]d/mmm/yy;@</c:formatCode>
                <c:ptCount val="151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</c:numCache>
            </c:numRef>
          </c:cat>
          <c:val>
            <c:numRef>
              <c:f>Data!$AI$2:$AI$152</c:f>
              <c:numCache>
                <c:formatCode>0.00</c:formatCode>
                <c:ptCount val="151"/>
                <c:pt idx="0">
                  <c:v>1</c:v>
                </c:pt>
                <c:pt idx="1">
                  <c:v>0.43</c:v>
                </c:pt>
                <c:pt idx="2">
                  <c:v>0.67</c:v>
                </c:pt>
                <c:pt idx="3">
                  <c:v>0.38</c:v>
                </c:pt>
                <c:pt idx="4">
                  <c:v>0.56000000000000005</c:v>
                </c:pt>
                <c:pt idx="5">
                  <c:v>0.71</c:v>
                </c:pt>
                <c:pt idx="6">
                  <c:v>0.57999999999999996</c:v>
                </c:pt>
                <c:pt idx="7">
                  <c:v>0.36</c:v>
                </c:pt>
                <c:pt idx="8">
                  <c:v>0.59</c:v>
                </c:pt>
                <c:pt idx="9">
                  <c:v>0.39</c:v>
                </c:pt>
                <c:pt idx="10">
                  <c:v>0.36</c:v>
                </c:pt>
                <c:pt idx="11">
                  <c:v>0.28999999999999998</c:v>
                </c:pt>
                <c:pt idx="12">
                  <c:v>0.49</c:v>
                </c:pt>
                <c:pt idx="13">
                  <c:v>0.6</c:v>
                </c:pt>
                <c:pt idx="14">
                  <c:v>0.34</c:v>
                </c:pt>
                <c:pt idx="15">
                  <c:v>0.45</c:v>
                </c:pt>
                <c:pt idx="16">
                  <c:v>0.4</c:v>
                </c:pt>
                <c:pt idx="17">
                  <c:v>0.47</c:v>
                </c:pt>
                <c:pt idx="18">
                  <c:v>0.44</c:v>
                </c:pt>
                <c:pt idx="19">
                  <c:v>0.36</c:v>
                </c:pt>
                <c:pt idx="20">
                  <c:v>0.4</c:v>
                </c:pt>
                <c:pt idx="21">
                  <c:v>0.36</c:v>
                </c:pt>
                <c:pt idx="22">
                  <c:v>0.33</c:v>
                </c:pt>
                <c:pt idx="23">
                  <c:v>0.35</c:v>
                </c:pt>
                <c:pt idx="24">
                  <c:v>0.41</c:v>
                </c:pt>
                <c:pt idx="25">
                  <c:v>0.38</c:v>
                </c:pt>
                <c:pt idx="26">
                  <c:v>0.38</c:v>
                </c:pt>
                <c:pt idx="27">
                  <c:v>0.39</c:v>
                </c:pt>
                <c:pt idx="28">
                  <c:v>0.34</c:v>
                </c:pt>
                <c:pt idx="29">
                  <c:v>0.38</c:v>
                </c:pt>
                <c:pt idx="30">
                  <c:v>0.34</c:v>
                </c:pt>
                <c:pt idx="31">
                  <c:v>0.32</c:v>
                </c:pt>
                <c:pt idx="32">
                  <c:v>0.34</c:v>
                </c:pt>
                <c:pt idx="33">
                  <c:v>0.36</c:v>
                </c:pt>
                <c:pt idx="34">
                  <c:v>0.38</c:v>
                </c:pt>
                <c:pt idx="35">
                  <c:v>0.33</c:v>
                </c:pt>
                <c:pt idx="36">
                  <c:v>0.46</c:v>
                </c:pt>
                <c:pt idx="37">
                  <c:v>0.36</c:v>
                </c:pt>
                <c:pt idx="38">
                  <c:v>0.34</c:v>
                </c:pt>
                <c:pt idx="39">
                  <c:v>0.37</c:v>
                </c:pt>
                <c:pt idx="40">
                  <c:v>0.4</c:v>
                </c:pt>
                <c:pt idx="41">
                  <c:v>0.38</c:v>
                </c:pt>
                <c:pt idx="42">
                  <c:v>0.37</c:v>
                </c:pt>
                <c:pt idx="43">
                  <c:v>0.42</c:v>
                </c:pt>
                <c:pt idx="44">
                  <c:v>0.33</c:v>
                </c:pt>
                <c:pt idx="45">
                  <c:v>0.43</c:v>
                </c:pt>
                <c:pt idx="46">
                  <c:v>0.4</c:v>
                </c:pt>
                <c:pt idx="47">
                  <c:v>0.38</c:v>
                </c:pt>
                <c:pt idx="48">
                  <c:v>0.36</c:v>
                </c:pt>
                <c:pt idx="49">
                  <c:v>0.36</c:v>
                </c:pt>
                <c:pt idx="50">
                  <c:v>0.45</c:v>
                </c:pt>
                <c:pt idx="51">
                  <c:v>0.41</c:v>
                </c:pt>
                <c:pt idx="52">
                  <c:v>0.47</c:v>
                </c:pt>
                <c:pt idx="53">
                  <c:v>0.49</c:v>
                </c:pt>
                <c:pt idx="54">
                  <c:v>0.48</c:v>
                </c:pt>
                <c:pt idx="55">
                  <c:v>0.61</c:v>
                </c:pt>
                <c:pt idx="56">
                  <c:v>0.52</c:v>
                </c:pt>
                <c:pt idx="57">
                  <c:v>0.51</c:v>
                </c:pt>
                <c:pt idx="58">
                  <c:v>0.43</c:v>
                </c:pt>
                <c:pt idx="59">
                  <c:v>0.49</c:v>
                </c:pt>
                <c:pt idx="60">
                  <c:v>0.46</c:v>
                </c:pt>
                <c:pt idx="61">
                  <c:v>0.45</c:v>
                </c:pt>
                <c:pt idx="62">
                  <c:v>0.52</c:v>
                </c:pt>
                <c:pt idx="63">
                  <c:v>0.43</c:v>
                </c:pt>
                <c:pt idx="64">
                  <c:v>0.52</c:v>
                </c:pt>
                <c:pt idx="65">
                  <c:v>0.51</c:v>
                </c:pt>
                <c:pt idx="66">
                  <c:v>0.43</c:v>
                </c:pt>
                <c:pt idx="67">
                  <c:v>0.44</c:v>
                </c:pt>
                <c:pt idx="68">
                  <c:v>0.52</c:v>
                </c:pt>
                <c:pt idx="69">
                  <c:v>0.48</c:v>
                </c:pt>
                <c:pt idx="70">
                  <c:v>0.46</c:v>
                </c:pt>
                <c:pt idx="71">
                  <c:v>0.43</c:v>
                </c:pt>
                <c:pt idx="72">
                  <c:v>0.45</c:v>
                </c:pt>
                <c:pt idx="73">
                  <c:v>0.42</c:v>
                </c:pt>
                <c:pt idx="74">
                  <c:v>0.42</c:v>
                </c:pt>
                <c:pt idx="75">
                  <c:v>0.43</c:v>
                </c:pt>
                <c:pt idx="76">
                  <c:v>0.31</c:v>
                </c:pt>
                <c:pt idx="77">
                  <c:v>0.35</c:v>
                </c:pt>
                <c:pt idx="78">
                  <c:v>0.44</c:v>
                </c:pt>
                <c:pt idx="79">
                  <c:v>0.41</c:v>
                </c:pt>
                <c:pt idx="80">
                  <c:v>0.33</c:v>
                </c:pt>
                <c:pt idx="81">
                  <c:v>0.45</c:v>
                </c:pt>
                <c:pt idx="82">
                  <c:v>0.43</c:v>
                </c:pt>
                <c:pt idx="83">
                  <c:v>0.43</c:v>
                </c:pt>
                <c:pt idx="84">
                  <c:v>0.39</c:v>
                </c:pt>
                <c:pt idx="85">
                  <c:v>0.42</c:v>
                </c:pt>
                <c:pt idx="86">
                  <c:v>0.41</c:v>
                </c:pt>
                <c:pt idx="87">
                  <c:v>0.41</c:v>
                </c:pt>
                <c:pt idx="88">
                  <c:v>0.48</c:v>
                </c:pt>
                <c:pt idx="89">
                  <c:v>0.48</c:v>
                </c:pt>
                <c:pt idx="90">
                  <c:v>0.46</c:v>
                </c:pt>
                <c:pt idx="91">
                  <c:v>0.41</c:v>
                </c:pt>
                <c:pt idx="92">
                  <c:v>0.43</c:v>
                </c:pt>
                <c:pt idx="93">
                  <c:v>0.48</c:v>
                </c:pt>
                <c:pt idx="94">
                  <c:v>0.43</c:v>
                </c:pt>
                <c:pt idx="95">
                  <c:v>0.42</c:v>
                </c:pt>
                <c:pt idx="96">
                  <c:v>0.45</c:v>
                </c:pt>
                <c:pt idx="97">
                  <c:v>0.42</c:v>
                </c:pt>
                <c:pt idx="98">
                  <c:v>0.47</c:v>
                </c:pt>
                <c:pt idx="99">
                  <c:v>0.47</c:v>
                </c:pt>
                <c:pt idx="100">
                  <c:v>0.5</c:v>
                </c:pt>
                <c:pt idx="101">
                  <c:v>0.44</c:v>
                </c:pt>
                <c:pt idx="102">
                  <c:v>0.48</c:v>
                </c:pt>
                <c:pt idx="103">
                  <c:v>0.45</c:v>
                </c:pt>
                <c:pt idx="104">
                  <c:v>0.46</c:v>
                </c:pt>
                <c:pt idx="105">
                  <c:v>0.46</c:v>
                </c:pt>
                <c:pt idx="106">
                  <c:v>0.5</c:v>
                </c:pt>
                <c:pt idx="107">
                  <c:v>0.48</c:v>
                </c:pt>
                <c:pt idx="108">
                  <c:v>0.46</c:v>
                </c:pt>
                <c:pt idx="109">
                  <c:v>0.48</c:v>
                </c:pt>
                <c:pt idx="110">
                  <c:v>0.42</c:v>
                </c:pt>
                <c:pt idx="111">
                  <c:v>0.44</c:v>
                </c:pt>
                <c:pt idx="112">
                  <c:v>0.45</c:v>
                </c:pt>
                <c:pt idx="113">
                  <c:v>0.45</c:v>
                </c:pt>
                <c:pt idx="114">
                  <c:v>0.47</c:v>
                </c:pt>
                <c:pt idx="115">
                  <c:v>0.47</c:v>
                </c:pt>
                <c:pt idx="116">
                  <c:v>0.42</c:v>
                </c:pt>
                <c:pt idx="117">
                  <c:v>0.47</c:v>
                </c:pt>
                <c:pt idx="118">
                  <c:v>0.47</c:v>
                </c:pt>
                <c:pt idx="119">
                  <c:v>0.47</c:v>
                </c:pt>
                <c:pt idx="120">
                  <c:v>0.44</c:v>
                </c:pt>
                <c:pt idx="121">
                  <c:v>0.44</c:v>
                </c:pt>
                <c:pt idx="122">
                  <c:v>0.46</c:v>
                </c:pt>
                <c:pt idx="123">
                  <c:v>0.46</c:v>
                </c:pt>
                <c:pt idx="124">
                  <c:v>0.44</c:v>
                </c:pt>
                <c:pt idx="125">
                  <c:v>0.44</c:v>
                </c:pt>
                <c:pt idx="126">
                  <c:v>0.49</c:v>
                </c:pt>
                <c:pt idx="127">
                  <c:v>0.44</c:v>
                </c:pt>
                <c:pt idx="128">
                  <c:v>0.51</c:v>
                </c:pt>
                <c:pt idx="129">
                  <c:v>0.46</c:v>
                </c:pt>
                <c:pt idx="130">
                  <c:v>0.47</c:v>
                </c:pt>
                <c:pt idx="131">
                  <c:v>0.43</c:v>
                </c:pt>
                <c:pt idx="132">
                  <c:v>0.47</c:v>
                </c:pt>
                <c:pt idx="133">
                  <c:v>0.5</c:v>
                </c:pt>
                <c:pt idx="134">
                  <c:v>0.48</c:v>
                </c:pt>
                <c:pt idx="135">
                  <c:v>0.43</c:v>
                </c:pt>
                <c:pt idx="136">
                  <c:v>0.5</c:v>
                </c:pt>
                <c:pt idx="137">
                  <c:v>0.47</c:v>
                </c:pt>
                <c:pt idx="138">
                  <c:v>0.48</c:v>
                </c:pt>
                <c:pt idx="139">
                  <c:v>0.49</c:v>
                </c:pt>
                <c:pt idx="140">
                  <c:v>0.49</c:v>
                </c:pt>
                <c:pt idx="141">
                  <c:v>0.5</c:v>
                </c:pt>
                <c:pt idx="142">
                  <c:v>0.47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0.51</c:v>
                </c:pt>
                <c:pt idx="148">
                  <c:v>0.5</c:v>
                </c:pt>
                <c:pt idx="149">
                  <c:v>0.52</c:v>
                </c:pt>
                <c:pt idx="15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9-4F0B-9188-212AEF5B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664720"/>
        <c:axId val="1169459328"/>
      </c:line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2"/>
        <c:majorTimeUnit val="days"/>
      </c:dateAx>
      <c:valAx>
        <c:axId val="1169459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CCFF"/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6">
                    <a:lumMod val="75000"/>
                  </a:schemeClr>
                </a:solidFill>
              </a:rPr>
              <a:t>–– </a:t>
            </a:r>
            <a:r>
              <a:rPr lang="en-US" sz="1600">
                <a:solidFill>
                  <a:schemeClr val="accent6">
                    <a:lumMod val="75000"/>
                  </a:schemeClr>
                </a:solidFill>
              </a:rPr>
              <a:t>Totales en Cuidados</a:t>
            </a:r>
            <a:r>
              <a:rPr lang="en-US" sz="1600" baseline="0">
                <a:solidFill>
                  <a:schemeClr val="accent6">
                    <a:lumMod val="75000"/>
                  </a:schemeClr>
                </a:solidFill>
              </a:rPr>
              <a:t> Intensivos</a:t>
            </a:r>
            <a:r>
              <a:rPr lang="en-US" sz="1600">
                <a:solidFill>
                  <a:schemeClr val="accent6">
                    <a:lumMod val="75000"/>
                  </a:schemeClr>
                </a:solidFill>
              </a:rPr>
              <a:t> a la fecha</a:t>
            </a:r>
            <a:r>
              <a:rPr lang="en-US" sz="1800">
                <a:solidFill>
                  <a:srgbClr val="FF0000"/>
                </a:solidFill>
              </a:rPr>
              <a:t>  </a:t>
            </a:r>
            <a:r>
              <a:rPr lang="en-US" sz="1800" b="1">
                <a:solidFill>
                  <a:srgbClr val="CCFFCC"/>
                </a:solidFill>
              </a:rPr>
              <a:t>–– </a:t>
            </a:r>
            <a:r>
              <a:rPr lang="en-US" sz="1600" b="1">
                <a:solidFill>
                  <a:srgbClr val="CCFFCC"/>
                </a:solidFill>
              </a:rPr>
              <a:t>Pacientes Nuevos en UCI</a:t>
            </a:r>
          </a:p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                          </a:t>
            </a:r>
            <a:r>
              <a:rPr lang="en-US" sz="1400">
                <a:solidFill>
                  <a:schemeClr val="accent6">
                    <a:lumMod val="75000"/>
                  </a:schemeClr>
                </a:solidFill>
              </a:rPr>
              <a:t>Total   20/Noviembre/20:   </a:t>
            </a:r>
            <a:r>
              <a:rPr lang="en-US" sz="1400" b="1" u="sng">
                <a:solidFill>
                  <a:srgbClr val="006600"/>
                </a:solidFill>
              </a:rPr>
              <a:t>152</a:t>
            </a:r>
            <a:r>
              <a:rPr lang="en-US" sz="1400">
                <a:solidFill>
                  <a:schemeClr val="accent6">
                    <a:lumMod val="75000"/>
                  </a:schemeClr>
                </a:solidFill>
              </a:rPr>
              <a:t>  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              </a:t>
            </a:r>
            <a:r>
              <a:rPr lang="en-US" sz="1400" b="1">
                <a:solidFill>
                  <a:srgbClr val="CCFFCC"/>
                </a:solidFill>
              </a:rPr>
              <a:t>Movimiento</a:t>
            </a:r>
            <a:r>
              <a:rPr lang="en-US" sz="1400" b="1" baseline="0">
                <a:solidFill>
                  <a:srgbClr val="CCFFCC"/>
                </a:solidFill>
              </a:rPr>
              <a:t> </a:t>
            </a:r>
            <a:r>
              <a:rPr lang="en-US" sz="1400" b="1">
                <a:solidFill>
                  <a:srgbClr val="CCFFCC"/>
                </a:solidFill>
              </a:rPr>
              <a:t>Día № 257:  </a:t>
            </a:r>
            <a:r>
              <a:rPr lang="en-US" sz="1400" b="1" u="sng">
                <a:solidFill>
                  <a:srgbClr val="00B050"/>
                </a:solidFill>
              </a:rPr>
              <a:t>0</a:t>
            </a:r>
          </a:p>
        </c:rich>
      </c:tx>
      <c:layout>
        <c:manualLayout>
          <c:xMode val="edge"/>
          <c:yMode val="edge"/>
          <c:x val="0.110531496062992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2.6246719160104987E-2"/>
          <c:y val="0.11103999820535256"/>
          <c:w val="0.93515562031124067"/>
          <c:h val="0.7321412387554120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Data!$Q$1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accent6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Data!$B$2:$B$258</c:f>
              <c:numCache>
                <c:formatCode>[$-409]d/mmm/yy;@</c:formatCode>
                <c:ptCount val="257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</c:numCache>
            </c:numRef>
          </c:cat>
          <c:val>
            <c:numRef>
              <c:f>Data!$Q$2:$Q$258</c:f>
              <c:numCache>
                <c:formatCode>#,##0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17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43</c:v>
                </c:pt>
                <c:pt idx="22">
                  <c:v>50</c:v>
                </c:pt>
                <c:pt idx="23">
                  <c:v>63</c:v>
                </c:pt>
                <c:pt idx="24">
                  <c:v>69</c:v>
                </c:pt>
                <c:pt idx="25">
                  <c:v>72</c:v>
                </c:pt>
                <c:pt idx="26">
                  <c:v>75</c:v>
                </c:pt>
                <c:pt idx="27">
                  <c:v>78</c:v>
                </c:pt>
                <c:pt idx="28">
                  <c:v>88</c:v>
                </c:pt>
                <c:pt idx="29">
                  <c:v>91</c:v>
                </c:pt>
                <c:pt idx="30">
                  <c:v>101</c:v>
                </c:pt>
                <c:pt idx="31">
                  <c:v>107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105</c:v>
                </c:pt>
                <c:pt idx="36">
                  <c:v>106</c:v>
                </c:pt>
                <c:pt idx="37">
                  <c:v>106</c:v>
                </c:pt>
                <c:pt idx="38">
                  <c:v>99</c:v>
                </c:pt>
                <c:pt idx="39">
                  <c:v>94</c:v>
                </c:pt>
                <c:pt idx="40">
                  <c:v>95</c:v>
                </c:pt>
                <c:pt idx="41">
                  <c:v>98</c:v>
                </c:pt>
                <c:pt idx="42">
                  <c:v>98</c:v>
                </c:pt>
                <c:pt idx="43">
                  <c:v>94</c:v>
                </c:pt>
                <c:pt idx="44">
                  <c:v>97</c:v>
                </c:pt>
                <c:pt idx="45">
                  <c:v>93</c:v>
                </c:pt>
                <c:pt idx="46">
                  <c:v>87</c:v>
                </c:pt>
                <c:pt idx="47">
                  <c:v>85</c:v>
                </c:pt>
                <c:pt idx="48">
                  <c:v>88</c:v>
                </c:pt>
                <c:pt idx="49">
                  <c:v>89</c:v>
                </c:pt>
                <c:pt idx="50">
                  <c:v>88</c:v>
                </c:pt>
                <c:pt idx="51">
                  <c:v>92</c:v>
                </c:pt>
                <c:pt idx="52">
                  <c:v>86</c:v>
                </c:pt>
                <c:pt idx="53">
                  <c:v>85</c:v>
                </c:pt>
                <c:pt idx="54">
                  <c:v>89</c:v>
                </c:pt>
                <c:pt idx="55">
                  <c:v>91</c:v>
                </c:pt>
                <c:pt idx="56">
                  <c:v>93</c:v>
                </c:pt>
                <c:pt idx="57">
                  <c:v>88</c:v>
                </c:pt>
                <c:pt idx="58">
                  <c:v>88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87</c:v>
                </c:pt>
                <c:pt idx="63">
                  <c:v>87</c:v>
                </c:pt>
                <c:pt idx="64">
                  <c:v>80</c:v>
                </c:pt>
                <c:pt idx="65">
                  <c:v>77</c:v>
                </c:pt>
                <c:pt idx="66">
                  <c:v>72</c:v>
                </c:pt>
                <c:pt idx="67">
                  <c:v>73</c:v>
                </c:pt>
                <c:pt idx="68">
                  <c:v>72</c:v>
                </c:pt>
                <c:pt idx="69">
                  <c:v>69</c:v>
                </c:pt>
                <c:pt idx="70">
                  <c:v>71</c:v>
                </c:pt>
                <c:pt idx="71">
                  <c:v>70</c:v>
                </c:pt>
                <c:pt idx="72">
                  <c:v>68</c:v>
                </c:pt>
                <c:pt idx="73">
                  <c:v>66</c:v>
                </c:pt>
                <c:pt idx="74">
                  <c:v>68</c:v>
                </c:pt>
                <c:pt idx="75">
                  <c:v>66</c:v>
                </c:pt>
                <c:pt idx="76">
                  <c:v>64</c:v>
                </c:pt>
                <c:pt idx="77">
                  <c:v>67</c:v>
                </c:pt>
                <c:pt idx="78">
                  <c:v>72</c:v>
                </c:pt>
                <c:pt idx="79">
                  <c:v>74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79</c:v>
                </c:pt>
                <c:pt idx="84">
                  <c:v>78</c:v>
                </c:pt>
                <c:pt idx="85">
                  <c:v>77</c:v>
                </c:pt>
                <c:pt idx="86">
                  <c:v>75</c:v>
                </c:pt>
                <c:pt idx="87">
                  <c:v>77</c:v>
                </c:pt>
                <c:pt idx="88">
                  <c:v>77</c:v>
                </c:pt>
                <c:pt idx="89">
                  <c:v>82</c:v>
                </c:pt>
                <c:pt idx="90">
                  <c:v>84</c:v>
                </c:pt>
                <c:pt idx="91">
                  <c:v>87</c:v>
                </c:pt>
                <c:pt idx="92">
                  <c:v>90</c:v>
                </c:pt>
                <c:pt idx="93">
                  <c:v>91</c:v>
                </c:pt>
                <c:pt idx="94">
                  <c:v>96</c:v>
                </c:pt>
                <c:pt idx="95">
                  <c:v>96</c:v>
                </c:pt>
                <c:pt idx="96">
                  <c:v>97</c:v>
                </c:pt>
                <c:pt idx="97">
                  <c:v>102</c:v>
                </c:pt>
                <c:pt idx="98">
                  <c:v>102</c:v>
                </c:pt>
                <c:pt idx="99">
                  <c:v>107</c:v>
                </c:pt>
                <c:pt idx="100">
                  <c:v>109</c:v>
                </c:pt>
                <c:pt idx="101">
                  <c:v>117</c:v>
                </c:pt>
                <c:pt idx="102">
                  <c:v>123</c:v>
                </c:pt>
                <c:pt idx="103">
                  <c:v>121</c:v>
                </c:pt>
                <c:pt idx="104">
                  <c:v>129</c:v>
                </c:pt>
                <c:pt idx="105">
                  <c:v>132</c:v>
                </c:pt>
                <c:pt idx="106">
                  <c:v>131</c:v>
                </c:pt>
                <c:pt idx="107">
                  <c:v>130</c:v>
                </c:pt>
                <c:pt idx="108">
                  <c:v>140</c:v>
                </c:pt>
                <c:pt idx="109">
                  <c:v>148</c:v>
                </c:pt>
                <c:pt idx="110">
                  <c:v>141</c:v>
                </c:pt>
                <c:pt idx="111">
                  <c:v>140</c:v>
                </c:pt>
                <c:pt idx="112">
                  <c:v>147</c:v>
                </c:pt>
                <c:pt idx="113">
                  <c:v>146</c:v>
                </c:pt>
                <c:pt idx="114">
                  <c:v>149</c:v>
                </c:pt>
                <c:pt idx="115">
                  <c:v>149</c:v>
                </c:pt>
                <c:pt idx="116">
                  <c:v>146</c:v>
                </c:pt>
                <c:pt idx="117">
                  <c:v>154</c:v>
                </c:pt>
                <c:pt idx="118">
                  <c:v>153</c:v>
                </c:pt>
                <c:pt idx="119">
                  <c:v>162</c:v>
                </c:pt>
                <c:pt idx="120">
                  <c:v>160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158</c:v>
                </c:pt>
                <c:pt idx="125">
                  <c:v>159</c:v>
                </c:pt>
                <c:pt idx="126">
                  <c:v>159</c:v>
                </c:pt>
                <c:pt idx="127">
                  <c:v>157</c:v>
                </c:pt>
                <c:pt idx="128">
                  <c:v>163</c:v>
                </c:pt>
                <c:pt idx="129">
                  <c:v>166</c:v>
                </c:pt>
                <c:pt idx="130">
                  <c:v>167</c:v>
                </c:pt>
                <c:pt idx="131">
                  <c:v>173</c:v>
                </c:pt>
                <c:pt idx="132">
                  <c:v>175</c:v>
                </c:pt>
                <c:pt idx="133">
                  <c:v>170</c:v>
                </c:pt>
                <c:pt idx="134">
                  <c:v>164</c:v>
                </c:pt>
                <c:pt idx="135">
                  <c:v>158</c:v>
                </c:pt>
                <c:pt idx="136">
                  <c:v>158</c:v>
                </c:pt>
                <c:pt idx="137">
                  <c:v>155</c:v>
                </c:pt>
                <c:pt idx="138">
                  <c:v>152</c:v>
                </c:pt>
                <c:pt idx="139">
                  <c:v>151</c:v>
                </c:pt>
                <c:pt idx="140">
                  <c:v>155</c:v>
                </c:pt>
                <c:pt idx="141">
                  <c:v>148</c:v>
                </c:pt>
                <c:pt idx="142">
                  <c:v>158</c:v>
                </c:pt>
                <c:pt idx="143">
                  <c:v>161</c:v>
                </c:pt>
                <c:pt idx="144">
                  <c:v>166</c:v>
                </c:pt>
                <c:pt idx="145">
                  <c:v>166</c:v>
                </c:pt>
                <c:pt idx="146">
                  <c:v>164</c:v>
                </c:pt>
                <c:pt idx="147">
                  <c:v>165</c:v>
                </c:pt>
                <c:pt idx="148">
                  <c:v>161</c:v>
                </c:pt>
                <c:pt idx="149">
                  <c:v>164</c:v>
                </c:pt>
                <c:pt idx="150">
                  <c:v>157</c:v>
                </c:pt>
                <c:pt idx="151">
                  <c:v>156</c:v>
                </c:pt>
                <c:pt idx="152">
                  <c:v>157</c:v>
                </c:pt>
                <c:pt idx="153">
                  <c:v>157</c:v>
                </c:pt>
                <c:pt idx="154">
                  <c:v>162</c:v>
                </c:pt>
                <c:pt idx="155">
                  <c:v>160</c:v>
                </c:pt>
                <c:pt idx="156">
                  <c:v>162</c:v>
                </c:pt>
                <c:pt idx="157">
                  <c:v>158</c:v>
                </c:pt>
                <c:pt idx="158">
                  <c:v>153</c:v>
                </c:pt>
                <c:pt idx="159">
                  <c:v>156</c:v>
                </c:pt>
                <c:pt idx="160">
                  <c:v>159</c:v>
                </c:pt>
                <c:pt idx="161">
                  <c:v>156</c:v>
                </c:pt>
                <c:pt idx="162">
                  <c:v>153</c:v>
                </c:pt>
                <c:pt idx="163">
                  <c:v>157</c:v>
                </c:pt>
                <c:pt idx="164">
                  <c:v>154</c:v>
                </c:pt>
                <c:pt idx="165">
                  <c:v>153</c:v>
                </c:pt>
                <c:pt idx="166">
                  <c:v>152</c:v>
                </c:pt>
                <c:pt idx="167">
                  <c:v>154</c:v>
                </c:pt>
                <c:pt idx="168">
                  <c:v>153</c:v>
                </c:pt>
                <c:pt idx="169">
                  <c:v>153</c:v>
                </c:pt>
                <c:pt idx="170">
                  <c:v>157</c:v>
                </c:pt>
                <c:pt idx="171">
                  <c:v>157</c:v>
                </c:pt>
                <c:pt idx="172">
                  <c:v>154</c:v>
                </c:pt>
                <c:pt idx="173">
                  <c:v>155</c:v>
                </c:pt>
                <c:pt idx="174">
                  <c:v>157</c:v>
                </c:pt>
                <c:pt idx="175">
                  <c:v>168</c:v>
                </c:pt>
                <c:pt idx="176">
                  <c:v>168</c:v>
                </c:pt>
                <c:pt idx="177">
                  <c:v>165</c:v>
                </c:pt>
                <c:pt idx="178">
                  <c:v>167</c:v>
                </c:pt>
                <c:pt idx="179">
                  <c:v>164</c:v>
                </c:pt>
                <c:pt idx="180">
                  <c:v>150</c:v>
                </c:pt>
                <c:pt idx="181">
                  <c:v>149</c:v>
                </c:pt>
                <c:pt idx="182">
                  <c:v>143</c:v>
                </c:pt>
                <c:pt idx="183">
                  <c:v>132</c:v>
                </c:pt>
                <c:pt idx="184">
                  <c:v>134</c:v>
                </c:pt>
                <c:pt idx="185">
                  <c:v>135</c:v>
                </c:pt>
                <c:pt idx="186">
                  <c:v>169</c:v>
                </c:pt>
                <c:pt idx="187">
                  <c:v>158</c:v>
                </c:pt>
                <c:pt idx="188">
                  <c:v>157</c:v>
                </c:pt>
                <c:pt idx="189">
                  <c:v>167</c:v>
                </c:pt>
                <c:pt idx="190">
                  <c:v>151</c:v>
                </c:pt>
                <c:pt idx="191">
                  <c:v>158</c:v>
                </c:pt>
                <c:pt idx="192">
                  <c:v>152</c:v>
                </c:pt>
                <c:pt idx="193">
                  <c:v>156</c:v>
                </c:pt>
                <c:pt idx="194">
                  <c:v>144</c:v>
                </c:pt>
                <c:pt idx="195">
                  <c:v>133</c:v>
                </c:pt>
                <c:pt idx="196">
                  <c:v>133</c:v>
                </c:pt>
                <c:pt idx="197">
                  <c:v>121</c:v>
                </c:pt>
                <c:pt idx="198">
                  <c:v>122</c:v>
                </c:pt>
                <c:pt idx="199">
                  <c:v>128</c:v>
                </c:pt>
                <c:pt idx="200">
                  <c:v>121</c:v>
                </c:pt>
                <c:pt idx="201">
                  <c:v>116</c:v>
                </c:pt>
                <c:pt idx="202">
                  <c:v>108</c:v>
                </c:pt>
                <c:pt idx="203">
                  <c:v>110</c:v>
                </c:pt>
                <c:pt idx="204">
                  <c:v>113</c:v>
                </c:pt>
                <c:pt idx="205">
                  <c:v>116</c:v>
                </c:pt>
                <c:pt idx="206">
                  <c:v>107</c:v>
                </c:pt>
                <c:pt idx="207">
                  <c:v>113</c:v>
                </c:pt>
                <c:pt idx="208">
                  <c:v>112</c:v>
                </c:pt>
                <c:pt idx="209">
                  <c:v>110</c:v>
                </c:pt>
                <c:pt idx="210">
                  <c:v>119</c:v>
                </c:pt>
                <c:pt idx="211">
                  <c:v>116</c:v>
                </c:pt>
                <c:pt idx="212">
                  <c:v>120</c:v>
                </c:pt>
                <c:pt idx="213">
                  <c:v>117</c:v>
                </c:pt>
                <c:pt idx="214">
                  <c:v>114</c:v>
                </c:pt>
                <c:pt idx="215">
                  <c:v>112</c:v>
                </c:pt>
                <c:pt idx="216">
                  <c:v>124</c:v>
                </c:pt>
                <c:pt idx="217">
                  <c:v>121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116</c:v>
                </c:pt>
                <c:pt idx="222">
                  <c:v>110</c:v>
                </c:pt>
                <c:pt idx="223">
                  <c:v>107</c:v>
                </c:pt>
                <c:pt idx="224">
                  <c:v>115</c:v>
                </c:pt>
                <c:pt idx="225">
                  <c:v>113</c:v>
                </c:pt>
                <c:pt idx="226">
                  <c:v>117</c:v>
                </c:pt>
                <c:pt idx="227">
                  <c:v>120</c:v>
                </c:pt>
                <c:pt idx="228">
                  <c:v>122</c:v>
                </c:pt>
                <c:pt idx="229">
                  <c:v>128</c:v>
                </c:pt>
                <c:pt idx="230">
                  <c:v>128</c:v>
                </c:pt>
                <c:pt idx="231">
                  <c:v>125</c:v>
                </c:pt>
                <c:pt idx="232">
                  <c:v>121</c:v>
                </c:pt>
                <c:pt idx="233">
                  <c:v>119</c:v>
                </c:pt>
                <c:pt idx="234">
                  <c:v>119</c:v>
                </c:pt>
                <c:pt idx="235">
                  <c:v>111</c:v>
                </c:pt>
                <c:pt idx="236">
                  <c:v>112</c:v>
                </c:pt>
                <c:pt idx="237">
                  <c:v>107</c:v>
                </c:pt>
                <c:pt idx="238">
                  <c:v>115</c:v>
                </c:pt>
                <c:pt idx="239">
                  <c:v>110</c:v>
                </c:pt>
                <c:pt idx="240">
                  <c:v>109</c:v>
                </c:pt>
                <c:pt idx="241">
                  <c:v>117</c:v>
                </c:pt>
                <c:pt idx="242">
                  <c:v>128</c:v>
                </c:pt>
                <c:pt idx="243">
                  <c:v>127</c:v>
                </c:pt>
                <c:pt idx="244">
                  <c:v>156</c:v>
                </c:pt>
                <c:pt idx="245">
                  <c:v>140</c:v>
                </c:pt>
                <c:pt idx="246">
                  <c:v>145</c:v>
                </c:pt>
                <c:pt idx="247">
                  <c:v>145</c:v>
                </c:pt>
                <c:pt idx="248">
                  <c:v>154</c:v>
                </c:pt>
                <c:pt idx="249">
                  <c:v>149</c:v>
                </c:pt>
                <c:pt idx="250">
                  <c:v>146</c:v>
                </c:pt>
                <c:pt idx="251">
                  <c:v>153</c:v>
                </c:pt>
                <c:pt idx="252">
                  <c:v>161</c:v>
                </c:pt>
                <c:pt idx="253">
                  <c:v>154</c:v>
                </c:pt>
                <c:pt idx="254">
                  <c:v>158</c:v>
                </c:pt>
                <c:pt idx="255">
                  <c:v>152</c:v>
                </c:pt>
                <c:pt idx="256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1-485F-8083-3789508B8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664720"/>
        <c:axId val="1169459328"/>
      </c:barChart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UCI</c:v>
                </c:pt>
              </c:strCache>
            </c:strRef>
          </c:tx>
          <c:spPr>
            <a:ln w="25400" cap="rnd">
              <a:solidFill>
                <a:srgbClr val="CCFFCC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  <a:headEnd type="none"/>
                <a:tailEnd type="stealth" w="lg" len="lg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Data!$B$2:$B$222</c:f>
              <c:numCache>
                <c:formatCode>[$-409]d/mmm/yy;@</c:formatCode>
                <c:ptCount val="221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</c:numCache>
            </c:numRef>
          </c:cat>
          <c:val>
            <c:numRef>
              <c:f>Data!$P$2:$P$258</c:f>
              <c:numCache>
                <c:formatCode>#,##0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7</c:v>
                </c:pt>
                <c:pt idx="22">
                  <c:v>7</c:v>
                </c:pt>
                <c:pt idx="23">
                  <c:v>13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10</c:v>
                </c:pt>
                <c:pt idx="29">
                  <c:v>3</c:v>
                </c:pt>
                <c:pt idx="30">
                  <c:v>10</c:v>
                </c:pt>
                <c:pt idx="31">
                  <c:v>6</c:v>
                </c:pt>
                <c:pt idx="32">
                  <c:v>-3</c:v>
                </c:pt>
                <c:pt idx="33">
                  <c:v>-2</c:v>
                </c:pt>
                <c:pt idx="34">
                  <c:v>4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-7</c:v>
                </c:pt>
                <c:pt idx="39">
                  <c:v>-5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-4</c:v>
                </c:pt>
                <c:pt idx="44">
                  <c:v>3</c:v>
                </c:pt>
                <c:pt idx="45">
                  <c:v>-4</c:v>
                </c:pt>
                <c:pt idx="46">
                  <c:v>-6</c:v>
                </c:pt>
                <c:pt idx="47">
                  <c:v>-2</c:v>
                </c:pt>
                <c:pt idx="48">
                  <c:v>3</c:v>
                </c:pt>
                <c:pt idx="49">
                  <c:v>1</c:v>
                </c:pt>
                <c:pt idx="50">
                  <c:v>-1</c:v>
                </c:pt>
                <c:pt idx="51">
                  <c:v>4</c:v>
                </c:pt>
                <c:pt idx="52">
                  <c:v>-6</c:v>
                </c:pt>
                <c:pt idx="53">
                  <c:v>-1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-5</c:v>
                </c:pt>
                <c:pt idx="58">
                  <c:v>0</c:v>
                </c:pt>
                <c:pt idx="59">
                  <c:v>-3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-7</c:v>
                </c:pt>
                <c:pt idx="65">
                  <c:v>-3</c:v>
                </c:pt>
                <c:pt idx="66">
                  <c:v>-5</c:v>
                </c:pt>
                <c:pt idx="67">
                  <c:v>1</c:v>
                </c:pt>
                <c:pt idx="68">
                  <c:v>-1</c:v>
                </c:pt>
                <c:pt idx="69">
                  <c:v>-3</c:v>
                </c:pt>
                <c:pt idx="70">
                  <c:v>2</c:v>
                </c:pt>
                <c:pt idx="71">
                  <c:v>-1</c:v>
                </c:pt>
                <c:pt idx="72">
                  <c:v>-2</c:v>
                </c:pt>
                <c:pt idx="73">
                  <c:v>-2</c:v>
                </c:pt>
                <c:pt idx="74">
                  <c:v>2</c:v>
                </c:pt>
                <c:pt idx="75">
                  <c:v>-2</c:v>
                </c:pt>
                <c:pt idx="76">
                  <c:v>-2</c:v>
                </c:pt>
                <c:pt idx="77">
                  <c:v>3</c:v>
                </c:pt>
                <c:pt idx="78">
                  <c:v>5</c:v>
                </c:pt>
                <c:pt idx="79">
                  <c:v>2</c:v>
                </c:pt>
                <c:pt idx="80">
                  <c:v>5</c:v>
                </c:pt>
                <c:pt idx="81">
                  <c:v>0</c:v>
                </c:pt>
                <c:pt idx="82">
                  <c:v>-1</c:v>
                </c:pt>
                <c:pt idx="83">
                  <c:v>1</c:v>
                </c:pt>
                <c:pt idx="84">
                  <c:v>-1</c:v>
                </c:pt>
                <c:pt idx="85">
                  <c:v>-1</c:v>
                </c:pt>
                <c:pt idx="86">
                  <c:v>-2</c:v>
                </c:pt>
                <c:pt idx="87">
                  <c:v>2</c:v>
                </c:pt>
                <c:pt idx="88">
                  <c:v>0</c:v>
                </c:pt>
                <c:pt idx="89">
                  <c:v>5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5</c:v>
                </c:pt>
                <c:pt idx="95">
                  <c:v>0</c:v>
                </c:pt>
                <c:pt idx="96">
                  <c:v>1</c:v>
                </c:pt>
                <c:pt idx="97">
                  <c:v>5</c:v>
                </c:pt>
                <c:pt idx="98">
                  <c:v>0</c:v>
                </c:pt>
                <c:pt idx="99">
                  <c:v>5</c:v>
                </c:pt>
                <c:pt idx="100">
                  <c:v>2</c:v>
                </c:pt>
                <c:pt idx="101">
                  <c:v>8</c:v>
                </c:pt>
                <c:pt idx="102">
                  <c:v>6</c:v>
                </c:pt>
                <c:pt idx="103">
                  <c:v>-2</c:v>
                </c:pt>
                <c:pt idx="104">
                  <c:v>8</c:v>
                </c:pt>
                <c:pt idx="105">
                  <c:v>3</c:v>
                </c:pt>
                <c:pt idx="106">
                  <c:v>-1</c:v>
                </c:pt>
                <c:pt idx="107">
                  <c:v>-1</c:v>
                </c:pt>
                <c:pt idx="108">
                  <c:v>10</c:v>
                </c:pt>
                <c:pt idx="109">
                  <c:v>8</c:v>
                </c:pt>
                <c:pt idx="110">
                  <c:v>-7</c:v>
                </c:pt>
                <c:pt idx="111">
                  <c:v>-1</c:v>
                </c:pt>
                <c:pt idx="112">
                  <c:v>7</c:v>
                </c:pt>
                <c:pt idx="113">
                  <c:v>-1</c:v>
                </c:pt>
                <c:pt idx="114">
                  <c:v>3</c:v>
                </c:pt>
                <c:pt idx="115">
                  <c:v>0</c:v>
                </c:pt>
                <c:pt idx="116">
                  <c:v>-3</c:v>
                </c:pt>
                <c:pt idx="117">
                  <c:v>8</c:v>
                </c:pt>
                <c:pt idx="118">
                  <c:v>-1</c:v>
                </c:pt>
                <c:pt idx="119">
                  <c:v>9</c:v>
                </c:pt>
                <c:pt idx="120">
                  <c:v>-2</c:v>
                </c:pt>
                <c:pt idx="121">
                  <c:v>-2</c:v>
                </c:pt>
                <c:pt idx="122">
                  <c:v>1</c:v>
                </c:pt>
                <c:pt idx="123">
                  <c:v>1</c:v>
                </c:pt>
                <c:pt idx="124">
                  <c:v>-2</c:v>
                </c:pt>
                <c:pt idx="125">
                  <c:v>1</c:v>
                </c:pt>
                <c:pt idx="126">
                  <c:v>0</c:v>
                </c:pt>
                <c:pt idx="127">
                  <c:v>-2</c:v>
                </c:pt>
                <c:pt idx="128">
                  <c:v>6</c:v>
                </c:pt>
                <c:pt idx="129">
                  <c:v>3</c:v>
                </c:pt>
                <c:pt idx="130">
                  <c:v>1</c:v>
                </c:pt>
                <c:pt idx="131">
                  <c:v>6</c:v>
                </c:pt>
                <c:pt idx="132">
                  <c:v>2</c:v>
                </c:pt>
                <c:pt idx="133">
                  <c:v>-5</c:v>
                </c:pt>
                <c:pt idx="134">
                  <c:v>-6</c:v>
                </c:pt>
                <c:pt idx="135">
                  <c:v>-6</c:v>
                </c:pt>
                <c:pt idx="136">
                  <c:v>0</c:v>
                </c:pt>
                <c:pt idx="137">
                  <c:v>-3</c:v>
                </c:pt>
                <c:pt idx="138">
                  <c:v>-3</c:v>
                </c:pt>
                <c:pt idx="139">
                  <c:v>-1</c:v>
                </c:pt>
                <c:pt idx="140">
                  <c:v>4</c:v>
                </c:pt>
                <c:pt idx="141">
                  <c:v>-7</c:v>
                </c:pt>
                <c:pt idx="142">
                  <c:v>10</c:v>
                </c:pt>
                <c:pt idx="143">
                  <c:v>3</c:v>
                </c:pt>
                <c:pt idx="144">
                  <c:v>5</c:v>
                </c:pt>
                <c:pt idx="145">
                  <c:v>0</c:v>
                </c:pt>
                <c:pt idx="146">
                  <c:v>-2</c:v>
                </c:pt>
                <c:pt idx="147">
                  <c:v>1</c:v>
                </c:pt>
                <c:pt idx="148">
                  <c:v>-4</c:v>
                </c:pt>
                <c:pt idx="149">
                  <c:v>3</c:v>
                </c:pt>
                <c:pt idx="150">
                  <c:v>-7</c:v>
                </c:pt>
                <c:pt idx="151">
                  <c:v>-1</c:v>
                </c:pt>
                <c:pt idx="152">
                  <c:v>1</c:v>
                </c:pt>
                <c:pt idx="153">
                  <c:v>0</c:v>
                </c:pt>
                <c:pt idx="154">
                  <c:v>5</c:v>
                </c:pt>
                <c:pt idx="155">
                  <c:v>-2</c:v>
                </c:pt>
                <c:pt idx="156">
                  <c:v>2</c:v>
                </c:pt>
                <c:pt idx="157">
                  <c:v>-4</c:v>
                </c:pt>
                <c:pt idx="158">
                  <c:v>-5</c:v>
                </c:pt>
                <c:pt idx="159">
                  <c:v>3</c:v>
                </c:pt>
                <c:pt idx="160">
                  <c:v>3</c:v>
                </c:pt>
                <c:pt idx="161">
                  <c:v>-3</c:v>
                </c:pt>
                <c:pt idx="162">
                  <c:v>-3</c:v>
                </c:pt>
                <c:pt idx="163">
                  <c:v>4</c:v>
                </c:pt>
                <c:pt idx="164">
                  <c:v>-3</c:v>
                </c:pt>
                <c:pt idx="165">
                  <c:v>-1</c:v>
                </c:pt>
                <c:pt idx="166">
                  <c:v>-1</c:v>
                </c:pt>
                <c:pt idx="167">
                  <c:v>2</c:v>
                </c:pt>
                <c:pt idx="168">
                  <c:v>-1</c:v>
                </c:pt>
                <c:pt idx="169">
                  <c:v>0</c:v>
                </c:pt>
                <c:pt idx="170">
                  <c:v>4</c:v>
                </c:pt>
                <c:pt idx="171">
                  <c:v>0</c:v>
                </c:pt>
                <c:pt idx="172">
                  <c:v>-3</c:v>
                </c:pt>
                <c:pt idx="173">
                  <c:v>1</c:v>
                </c:pt>
                <c:pt idx="174">
                  <c:v>2</c:v>
                </c:pt>
                <c:pt idx="175">
                  <c:v>11</c:v>
                </c:pt>
                <c:pt idx="176">
                  <c:v>0</c:v>
                </c:pt>
                <c:pt idx="177">
                  <c:v>-3</c:v>
                </c:pt>
                <c:pt idx="178">
                  <c:v>2</c:v>
                </c:pt>
                <c:pt idx="179">
                  <c:v>-3</c:v>
                </c:pt>
                <c:pt idx="180">
                  <c:v>-14</c:v>
                </c:pt>
                <c:pt idx="181">
                  <c:v>-1</c:v>
                </c:pt>
                <c:pt idx="182">
                  <c:v>-6</c:v>
                </c:pt>
                <c:pt idx="183">
                  <c:v>-11</c:v>
                </c:pt>
                <c:pt idx="184">
                  <c:v>2</c:v>
                </c:pt>
                <c:pt idx="185">
                  <c:v>1</c:v>
                </c:pt>
                <c:pt idx="186">
                  <c:v>34</c:v>
                </c:pt>
                <c:pt idx="187">
                  <c:v>-11</c:v>
                </c:pt>
                <c:pt idx="188">
                  <c:v>-1</c:v>
                </c:pt>
                <c:pt idx="189">
                  <c:v>10</c:v>
                </c:pt>
                <c:pt idx="190">
                  <c:v>-16</c:v>
                </c:pt>
                <c:pt idx="191">
                  <c:v>7</c:v>
                </c:pt>
                <c:pt idx="192">
                  <c:v>-6</c:v>
                </c:pt>
                <c:pt idx="193">
                  <c:v>4</c:v>
                </c:pt>
                <c:pt idx="194">
                  <c:v>-12</c:v>
                </c:pt>
                <c:pt idx="195">
                  <c:v>-11</c:v>
                </c:pt>
                <c:pt idx="196">
                  <c:v>0</c:v>
                </c:pt>
                <c:pt idx="197">
                  <c:v>-12</c:v>
                </c:pt>
                <c:pt idx="198">
                  <c:v>1</c:v>
                </c:pt>
                <c:pt idx="199">
                  <c:v>6</c:v>
                </c:pt>
                <c:pt idx="200">
                  <c:v>-7</c:v>
                </c:pt>
                <c:pt idx="201">
                  <c:v>-5</c:v>
                </c:pt>
                <c:pt idx="202">
                  <c:v>-8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-9</c:v>
                </c:pt>
                <c:pt idx="207">
                  <c:v>6</c:v>
                </c:pt>
                <c:pt idx="208">
                  <c:v>-1</c:v>
                </c:pt>
                <c:pt idx="209">
                  <c:v>-2</c:v>
                </c:pt>
                <c:pt idx="210">
                  <c:v>9</c:v>
                </c:pt>
                <c:pt idx="211">
                  <c:v>-3</c:v>
                </c:pt>
                <c:pt idx="212">
                  <c:v>4</c:v>
                </c:pt>
                <c:pt idx="213">
                  <c:v>-3</c:v>
                </c:pt>
                <c:pt idx="214">
                  <c:v>-3</c:v>
                </c:pt>
                <c:pt idx="215">
                  <c:v>-2</c:v>
                </c:pt>
                <c:pt idx="216">
                  <c:v>12</c:v>
                </c:pt>
                <c:pt idx="217">
                  <c:v>-3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-8</c:v>
                </c:pt>
                <c:pt idx="222">
                  <c:v>-6</c:v>
                </c:pt>
                <c:pt idx="223">
                  <c:v>-3</c:v>
                </c:pt>
                <c:pt idx="224">
                  <c:v>8</c:v>
                </c:pt>
                <c:pt idx="225">
                  <c:v>-2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6</c:v>
                </c:pt>
                <c:pt idx="230">
                  <c:v>0</c:v>
                </c:pt>
                <c:pt idx="231">
                  <c:v>-3</c:v>
                </c:pt>
                <c:pt idx="232">
                  <c:v>-4</c:v>
                </c:pt>
                <c:pt idx="233">
                  <c:v>-2</c:v>
                </c:pt>
                <c:pt idx="234">
                  <c:v>0</c:v>
                </c:pt>
                <c:pt idx="235">
                  <c:v>-8</c:v>
                </c:pt>
                <c:pt idx="236">
                  <c:v>1</c:v>
                </c:pt>
                <c:pt idx="237">
                  <c:v>-5</c:v>
                </c:pt>
                <c:pt idx="238">
                  <c:v>8</c:v>
                </c:pt>
                <c:pt idx="239">
                  <c:v>-5</c:v>
                </c:pt>
                <c:pt idx="240">
                  <c:v>-1</c:v>
                </c:pt>
                <c:pt idx="241">
                  <c:v>8</c:v>
                </c:pt>
                <c:pt idx="242">
                  <c:v>11</c:v>
                </c:pt>
                <c:pt idx="243">
                  <c:v>-1</c:v>
                </c:pt>
                <c:pt idx="244">
                  <c:v>29</c:v>
                </c:pt>
                <c:pt idx="245">
                  <c:v>-16</c:v>
                </c:pt>
                <c:pt idx="246">
                  <c:v>5</c:v>
                </c:pt>
                <c:pt idx="247">
                  <c:v>0</c:v>
                </c:pt>
                <c:pt idx="248">
                  <c:v>9</c:v>
                </c:pt>
                <c:pt idx="249">
                  <c:v>-5</c:v>
                </c:pt>
                <c:pt idx="250">
                  <c:v>-3</c:v>
                </c:pt>
                <c:pt idx="251">
                  <c:v>7</c:v>
                </c:pt>
                <c:pt idx="252">
                  <c:v>8</c:v>
                </c:pt>
                <c:pt idx="253">
                  <c:v>-7</c:v>
                </c:pt>
                <c:pt idx="254">
                  <c:v>4</c:v>
                </c:pt>
                <c:pt idx="255">
                  <c:v>-6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1-485F-8083-3789508B8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587103"/>
        <c:axId val="299111951"/>
      </c:line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4"/>
        <c:majorTimeUnit val="days"/>
      </c:dateAx>
      <c:valAx>
        <c:axId val="1169459328"/>
        <c:scaling>
          <c:orientation val="minMax"/>
          <c:max val="19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10"/>
      </c:valAx>
      <c:valAx>
        <c:axId val="299111951"/>
        <c:scaling>
          <c:orientation val="minMax"/>
          <c:max val="35"/>
          <c:min val="-18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CFFCC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49587103"/>
        <c:crosses val="max"/>
        <c:crossBetween val="between"/>
        <c:majorUnit val="2"/>
      </c:valAx>
      <c:dateAx>
        <c:axId val="449587103"/>
        <c:scaling>
          <c:orientation val="minMax"/>
        </c:scaling>
        <c:delete val="1"/>
        <c:axPos val="b"/>
        <c:numFmt formatCode="[$-409]d/mmm/yy;@" sourceLinked="1"/>
        <c:majorTickMark val="out"/>
        <c:minorTickMark val="none"/>
        <c:tickLblPos val="nextTo"/>
        <c:crossAx val="29911195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65000"/>
                    <a:lumOff val="35000"/>
                  </a:schemeClr>
                </a:solidFill>
              </a:rPr>
              <a:t>–– </a:t>
            </a:r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Totales Hospitalizados en Sala a la fecha</a:t>
            </a:r>
            <a:r>
              <a:rPr lang="en-US" sz="1800">
                <a:solidFill>
                  <a:schemeClr val="tx1">
                    <a:lumMod val="65000"/>
                    <a:lumOff val="35000"/>
                  </a:schemeClr>
                </a:solidFill>
              </a:rPr>
              <a:t>  </a:t>
            </a:r>
            <a:r>
              <a:rPr lang="en-US" sz="1800" b="1">
                <a:solidFill>
                  <a:srgbClr val="FFFFCC"/>
                </a:solidFill>
              </a:rPr>
              <a:t>–– </a:t>
            </a:r>
            <a:r>
              <a:rPr lang="en-US" sz="1600" b="1">
                <a:solidFill>
                  <a:srgbClr val="FFFFCC"/>
                </a:solidFill>
              </a:rPr>
              <a:t>Pacientes Nuevos en Sala</a:t>
            </a:r>
          </a:p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                       </a:t>
            </a: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Total   20/Noviembre/20:  </a:t>
            </a:r>
            <a:r>
              <a:rPr lang="en-US" sz="1400" b="1" u="sng">
                <a:solidFill>
                  <a:schemeClr val="tx1"/>
                </a:solidFill>
              </a:rPr>
              <a:t>773</a:t>
            </a:r>
            <a:r>
              <a:rPr lang="en-US" sz="1400">
                <a:solidFill>
                  <a:schemeClr val="tx1">
                    <a:lumMod val="65000"/>
                    <a:lumOff val="35000"/>
                  </a:schemeClr>
                </a:solidFill>
              </a:rPr>
              <a:t> </a:t>
            </a: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                  </a:t>
            </a:r>
            <a:r>
              <a:rPr lang="en-US" sz="1400" b="1">
                <a:solidFill>
                  <a:srgbClr val="FFFFCC"/>
                </a:solidFill>
              </a:rPr>
              <a:t>Movimiento Día № 257:  </a:t>
            </a:r>
            <a:r>
              <a:rPr lang="en-US" sz="1400" b="1" u="sng">
                <a:solidFill>
                  <a:schemeClr val="bg1"/>
                </a:solidFill>
              </a:rPr>
              <a:t>+54 </a:t>
            </a:r>
          </a:p>
        </c:rich>
      </c:tx>
      <c:layout>
        <c:manualLayout>
          <c:xMode val="edge"/>
          <c:yMode val="edge"/>
          <c:x val="0.10889107611548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2.6246719160104987E-2"/>
          <c:y val="0.11103999820535256"/>
          <c:w val="0.93515562031124067"/>
          <c:h val="0.7321412387554120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Data!$S$1</c:f>
              <c:strCache>
                <c:ptCount val="1"/>
                <c:pt idx="0">
                  <c:v>Totales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Data!$B$2:$B$258</c:f>
              <c:numCache>
                <c:formatCode>[$-409]d/mmm/yy;@</c:formatCode>
                <c:ptCount val="257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</c:numCache>
            </c:numRef>
          </c:cat>
          <c:val>
            <c:numRef>
              <c:f>Data!$S$2:$S$258</c:f>
              <c:numCache>
                <c:formatCode>#,##0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11</c:v>
                </c:pt>
                <c:pt idx="11">
                  <c:v>17</c:v>
                </c:pt>
                <c:pt idx="12">
                  <c:v>22</c:v>
                </c:pt>
                <c:pt idx="13">
                  <c:v>29</c:v>
                </c:pt>
                <c:pt idx="14">
                  <c:v>33</c:v>
                </c:pt>
                <c:pt idx="15">
                  <c:v>45</c:v>
                </c:pt>
                <c:pt idx="16">
                  <c:v>46</c:v>
                </c:pt>
                <c:pt idx="17">
                  <c:v>62</c:v>
                </c:pt>
                <c:pt idx="18">
                  <c:v>80</c:v>
                </c:pt>
                <c:pt idx="19">
                  <c:v>95</c:v>
                </c:pt>
                <c:pt idx="20">
                  <c:v>105</c:v>
                </c:pt>
                <c:pt idx="21">
                  <c:v>109</c:v>
                </c:pt>
                <c:pt idx="22">
                  <c:v>123</c:v>
                </c:pt>
                <c:pt idx="23">
                  <c:v>135</c:v>
                </c:pt>
                <c:pt idx="24">
                  <c:v>152</c:v>
                </c:pt>
                <c:pt idx="25">
                  <c:v>141</c:v>
                </c:pt>
                <c:pt idx="26">
                  <c:v>154</c:v>
                </c:pt>
                <c:pt idx="27">
                  <c:v>163</c:v>
                </c:pt>
                <c:pt idx="28">
                  <c:v>167</c:v>
                </c:pt>
                <c:pt idx="29">
                  <c:v>177</c:v>
                </c:pt>
                <c:pt idx="30">
                  <c:v>194</c:v>
                </c:pt>
                <c:pt idx="31">
                  <c:v>196</c:v>
                </c:pt>
                <c:pt idx="32">
                  <c:v>200</c:v>
                </c:pt>
                <c:pt idx="33">
                  <c:v>213</c:v>
                </c:pt>
                <c:pt idx="34">
                  <c:v>223</c:v>
                </c:pt>
                <c:pt idx="35">
                  <c:v>229</c:v>
                </c:pt>
                <c:pt idx="36">
                  <c:v>230</c:v>
                </c:pt>
                <c:pt idx="37">
                  <c:v>227</c:v>
                </c:pt>
                <c:pt idx="38">
                  <c:v>227</c:v>
                </c:pt>
                <c:pt idx="39">
                  <c:v>247</c:v>
                </c:pt>
                <c:pt idx="40">
                  <c:v>254</c:v>
                </c:pt>
                <c:pt idx="41">
                  <c:v>259</c:v>
                </c:pt>
                <c:pt idx="42">
                  <c:v>266</c:v>
                </c:pt>
                <c:pt idx="43">
                  <c:v>261</c:v>
                </c:pt>
                <c:pt idx="44">
                  <c:v>259</c:v>
                </c:pt>
                <c:pt idx="45">
                  <c:v>263</c:v>
                </c:pt>
                <c:pt idx="46">
                  <c:v>254</c:v>
                </c:pt>
                <c:pt idx="47">
                  <c:v>260</c:v>
                </c:pt>
                <c:pt idx="48">
                  <c:v>251</c:v>
                </c:pt>
                <c:pt idx="49">
                  <c:v>266</c:v>
                </c:pt>
                <c:pt idx="50">
                  <c:v>270</c:v>
                </c:pt>
                <c:pt idx="51">
                  <c:v>275</c:v>
                </c:pt>
                <c:pt idx="52">
                  <c:v>282</c:v>
                </c:pt>
                <c:pt idx="53">
                  <c:v>276</c:v>
                </c:pt>
                <c:pt idx="54">
                  <c:v>285</c:v>
                </c:pt>
                <c:pt idx="55">
                  <c:v>282</c:v>
                </c:pt>
                <c:pt idx="56">
                  <c:v>288</c:v>
                </c:pt>
                <c:pt idx="57">
                  <c:v>278</c:v>
                </c:pt>
                <c:pt idx="58">
                  <c:v>270</c:v>
                </c:pt>
                <c:pt idx="59">
                  <c:v>250</c:v>
                </c:pt>
                <c:pt idx="60">
                  <c:v>248</c:v>
                </c:pt>
                <c:pt idx="61">
                  <c:v>241</c:v>
                </c:pt>
                <c:pt idx="62">
                  <c:v>242</c:v>
                </c:pt>
                <c:pt idx="63">
                  <c:v>247</c:v>
                </c:pt>
                <c:pt idx="64">
                  <c:v>295</c:v>
                </c:pt>
                <c:pt idx="65">
                  <c:v>296</c:v>
                </c:pt>
                <c:pt idx="66">
                  <c:v>284</c:v>
                </c:pt>
                <c:pt idx="67">
                  <c:v>281</c:v>
                </c:pt>
                <c:pt idx="68">
                  <c:v>271</c:v>
                </c:pt>
                <c:pt idx="69">
                  <c:v>267</c:v>
                </c:pt>
                <c:pt idx="70">
                  <c:v>272</c:v>
                </c:pt>
                <c:pt idx="71">
                  <c:v>267</c:v>
                </c:pt>
                <c:pt idx="72">
                  <c:v>264</c:v>
                </c:pt>
                <c:pt idx="73">
                  <c:v>278</c:v>
                </c:pt>
                <c:pt idx="74">
                  <c:v>271</c:v>
                </c:pt>
                <c:pt idx="75">
                  <c:v>265</c:v>
                </c:pt>
                <c:pt idx="76">
                  <c:v>266</c:v>
                </c:pt>
                <c:pt idx="77">
                  <c:v>281</c:v>
                </c:pt>
                <c:pt idx="78">
                  <c:v>285</c:v>
                </c:pt>
                <c:pt idx="79">
                  <c:v>278</c:v>
                </c:pt>
                <c:pt idx="80">
                  <c:v>281</c:v>
                </c:pt>
                <c:pt idx="81">
                  <c:v>273</c:v>
                </c:pt>
                <c:pt idx="82">
                  <c:v>272</c:v>
                </c:pt>
                <c:pt idx="83">
                  <c:v>291</c:v>
                </c:pt>
                <c:pt idx="84">
                  <c:v>305</c:v>
                </c:pt>
                <c:pt idx="85">
                  <c:v>314</c:v>
                </c:pt>
                <c:pt idx="86">
                  <c:v>327</c:v>
                </c:pt>
                <c:pt idx="87">
                  <c:v>321</c:v>
                </c:pt>
                <c:pt idx="88">
                  <c:v>333</c:v>
                </c:pt>
                <c:pt idx="89">
                  <c:v>323</c:v>
                </c:pt>
                <c:pt idx="90">
                  <c:v>337</c:v>
                </c:pt>
                <c:pt idx="91">
                  <c:v>340</c:v>
                </c:pt>
                <c:pt idx="92">
                  <c:v>365</c:v>
                </c:pt>
                <c:pt idx="93">
                  <c:v>381</c:v>
                </c:pt>
                <c:pt idx="94">
                  <c:v>390</c:v>
                </c:pt>
                <c:pt idx="95">
                  <c:v>390</c:v>
                </c:pt>
                <c:pt idx="96">
                  <c:v>412</c:v>
                </c:pt>
                <c:pt idx="97">
                  <c:v>420</c:v>
                </c:pt>
                <c:pt idx="98">
                  <c:v>449</c:v>
                </c:pt>
                <c:pt idx="99">
                  <c:v>486</c:v>
                </c:pt>
                <c:pt idx="100">
                  <c:v>484</c:v>
                </c:pt>
                <c:pt idx="101">
                  <c:v>476</c:v>
                </c:pt>
                <c:pt idx="102">
                  <c:v>503</c:v>
                </c:pt>
                <c:pt idx="103">
                  <c:v>519</c:v>
                </c:pt>
                <c:pt idx="104">
                  <c:v>595</c:v>
                </c:pt>
                <c:pt idx="105">
                  <c:v>615</c:v>
                </c:pt>
                <c:pt idx="106">
                  <c:v>649</c:v>
                </c:pt>
                <c:pt idx="107">
                  <c:v>650</c:v>
                </c:pt>
                <c:pt idx="108">
                  <c:v>686</c:v>
                </c:pt>
                <c:pt idx="109">
                  <c:v>714</c:v>
                </c:pt>
                <c:pt idx="110">
                  <c:v>727</c:v>
                </c:pt>
                <c:pt idx="111">
                  <c:v>712</c:v>
                </c:pt>
                <c:pt idx="112">
                  <c:v>744</c:v>
                </c:pt>
                <c:pt idx="113">
                  <c:v>774</c:v>
                </c:pt>
                <c:pt idx="114">
                  <c:v>794</c:v>
                </c:pt>
                <c:pt idx="115">
                  <c:v>795</c:v>
                </c:pt>
                <c:pt idx="116">
                  <c:v>823</c:v>
                </c:pt>
                <c:pt idx="117">
                  <c:v>825</c:v>
                </c:pt>
                <c:pt idx="118">
                  <c:v>843</c:v>
                </c:pt>
                <c:pt idx="119">
                  <c:v>846</c:v>
                </c:pt>
                <c:pt idx="120">
                  <c:v>862</c:v>
                </c:pt>
                <c:pt idx="121">
                  <c:v>860</c:v>
                </c:pt>
                <c:pt idx="122">
                  <c:v>890</c:v>
                </c:pt>
                <c:pt idx="123">
                  <c:v>959</c:v>
                </c:pt>
                <c:pt idx="124">
                  <c:v>936</c:v>
                </c:pt>
                <c:pt idx="125">
                  <c:v>987</c:v>
                </c:pt>
                <c:pt idx="126">
                  <c:v>1005</c:v>
                </c:pt>
                <c:pt idx="127">
                  <c:v>1015</c:v>
                </c:pt>
                <c:pt idx="128">
                  <c:v>1056</c:v>
                </c:pt>
                <c:pt idx="129">
                  <c:v>1078</c:v>
                </c:pt>
                <c:pt idx="130">
                  <c:v>1117</c:v>
                </c:pt>
                <c:pt idx="131">
                  <c:v>1148</c:v>
                </c:pt>
                <c:pt idx="132">
                  <c:v>1146</c:v>
                </c:pt>
                <c:pt idx="133">
                  <c:v>1159</c:v>
                </c:pt>
                <c:pt idx="134">
                  <c:v>1156</c:v>
                </c:pt>
                <c:pt idx="135">
                  <c:v>1155</c:v>
                </c:pt>
                <c:pt idx="136">
                  <c:v>1169</c:v>
                </c:pt>
                <c:pt idx="137">
                  <c:v>1243</c:v>
                </c:pt>
                <c:pt idx="138">
                  <c:v>1247</c:v>
                </c:pt>
                <c:pt idx="139">
                  <c:v>1237</c:v>
                </c:pt>
                <c:pt idx="140">
                  <c:v>1255</c:v>
                </c:pt>
                <c:pt idx="141">
                  <c:v>1274</c:v>
                </c:pt>
                <c:pt idx="142">
                  <c:v>1302</c:v>
                </c:pt>
                <c:pt idx="143">
                  <c:v>1292</c:v>
                </c:pt>
                <c:pt idx="144">
                  <c:v>1302</c:v>
                </c:pt>
                <c:pt idx="145">
                  <c:v>1303</c:v>
                </c:pt>
                <c:pt idx="146">
                  <c:v>1300</c:v>
                </c:pt>
                <c:pt idx="147">
                  <c:v>1317</c:v>
                </c:pt>
                <c:pt idx="148">
                  <c:v>1320</c:v>
                </c:pt>
                <c:pt idx="149">
                  <c:v>1340</c:v>
                </c:pt>
                <c:pt idx="150">
                  <c:v>1332</c:v>
                </c:pt>
                <c:pt idx="151">
                  <c:v>1483</c:v>
                </c:pt>
                <c:pt idx="152">
                  <c:v>1483</c:v>
                </c:pt>
                <c:pt idx="153">
                  <c:v>1484</c:v>
                </c:pt>
                <c:pt idx="154">
                  <c:v>1485</c:v>
                </c:pt>
                <c:pt idx="155">
                  <c:v>1509</c:v>
                </c:pt>
                <c:pt idx="156">
                  <c:v>1512</c:v>
                </c:pt>
                <c:pt idx="157">
                  <c:v>1515</c:v>
                </c:pt>
                <c:pt idx="158">
                  <c:v>1507</c:v>
                </c:pt>
                <c:pt idx="159">
                  <c:v>1501</c:v>
                </c:pt>
                <c:pt idx="160">
                  <c:v>1507</c:v>
                </c:pt>
                <c:pt idx="161">
                  <c:v>1476</c:v>
                </c:pt>
                <c:pt idx="162">
                  <c:v>1483</c:v>
                </c:pt>
                <c:pt idx="163">
                  <c:v>1515</c:v>
                </c:pt>
                <c:pt idx="164">
                  <c:v>1500</c:v>
                </c:pt>
                <c:pt idx="165">
                  <c:v>1476</c:v>
                </c:pt>
                <c:pt idx="166">
                  <c:v>1482</c:v>
                </c:pt>
                <c:pt idx="167">
                  <c:v>1503</c:v>
                </c:pt>
                <c:pt idx="168">
                  <c:v>1506</c:v>
                </c:pt>
                <c:pt idx="169">
                  <c:v>1400</c:v>
                </c:pt>
                <c:pt idx="170">
                  <c:v>1381</c:v>
                </c:pt>
                <c:pt idx="171">
                  <c:v>1355</c:v>
                </c:pt>
                <c:pt idx="172">
                  <c:v>1346</c:v>
                </c:pt>
                <c:pt idx="173">
                  <c:v>1314</c:v>
                </c:pt>
                <c:pt idx="174">
                  <c:v>1307</c:v>
                </c:pt>
                <c:pt idx="175">
                  <c:v>1320</c:v>
                </c:pt>
                <c:pt idx="176">
                  <c:v>1290</c:v>
                </c:pt>
                <c:pt idx="177">
                  <c:v>1240</c:v>
                </c:pt>
                <c:pt idx="178">
                  <c:v>1237</c:v>
                </c:pt>
                <c:pt idx="179">
                  <c:v>1092</c:v>
                </c:pt>
                <c:pt idx="180">
                  <c:v>1091</c:v>
                </c:pt>
                <c:pt idx="181">
                  <c:v>1105</c:v>
                </c:pt>
                <c:pt idx="182">
                  <c:v>1093</c:v>
                </c:pt>
                <c:pt idx="183">
                  <c:v>1153</c:v>
                </c:pt>
                <c:pt idx="184">
                  <c:v>1142</c:v>
                </c:pt>
                <c:pt idx="185">
                  <c:v>1142</c:v>
                </c:pt>
                <c:pt idx="186">
                  <c:v>1132</c:v>
                </c:pt>
                <c:pt idx="187">
                  <c:v>1118</c:v>
                </c:pt>
                <c:pt idx="188">
                  <c:v>1115</c:v>
                </c:pt>
                <c:pt idx="189">
                  <c:v>976</c:v>
                </c:pt>
                <c:pt idx="190">
                  <c:v>892</c:v>
                </c:pt>
                <c:pt idx="191">
                  <c:v>755</c:v>
                </c:pt>
                <c:pt idx="192">
                  <c:v>731</c:v>
                </c:pt>
                <c:pt idx="193">
                  <c:v>725</c:v>
                </c:pt>
                <c:pt idx="194">
                  <c:v>730</c:v>
                </c:pt>
                <c:pt idx="195">
                  <c:v>668</c:v>
                </c:pt>
                <c:pt idx="196">
                  <c:v>694</c:v>
                </c:pt>
                <c:pt idx="197">
                  <c:v>707</c:v>
                </c:pt>
                <c:pt idx="198">
                  <c:v>724</c:v>
                </c:pt>
                <c:pt idx="199">
                  <c:v>701</c:v>
                </c:pt>
                <c:pt idx="200">
                  <c:v>712</c:v>
                </c:pt>
                <c:pt idx="201">
                  <c:v>705</c:v>
                </c:pt>
                <c:pt idx="202">
                  <c:v>699</c:v>
                </c:pt>
                <c:pt idx="203">
                  <c:v>690</c:v>
                </c:pt>
                <c:pt idx="204">
                  <c:v>683</c:v>
                </c:pt>
                <c:pt idx="205">
                  <c:v>688</c:v>
                </c:pt>
                <c:pt idx="206">
                  <c:v>676</c:v>
                </c:pt>
                <c:pt idx="207">
                  <c:v>690</c:v>
                </c:pt>
                <c:pt idx="208">
                  <c:v>696</c:v>
                </c:pt>
                <c:pt idx="209">
                  <c:v>733</c:v>
                </c:pt>
                <c:pt idx="210">
                  <c:v>745</c:v>
                </c:pt>
                <c:pt idx="211">
                  <c:v>735</c:v>
                </c:pt>
                <c:pt idx="212">
                  <c:v>731</c:v>
                </c:pt>
                <c:pt idx="213">
                  <c:v>742</c:v>
                </c:pt>
                <c:pt idx="214">
                  <c:v>688</c:v>
                </c:pt>
                <c:pt idx="215">
                  <c:v>724</c:v>
                </c:pt>
                <c:pt idx="216">
                  <c:v>655</c:v>
                </c:pt>
                <c:pt idx="217">
                  <c:v>679</c:v>
                </c:pt>
                <c:pt idx="218">
                  <c:v>667</c:v>
                </c:pt>
                <c:pt idx="219">
                  <c:v>684</c:v>
                </c:pt>
                <c:pt idx="220">
                  <c:v>684</c:v>
                </c:pt>
                <c:pt idx="221">
                  <c:v>662</c:v>
                </c:pt>
                <c:pt idx="222">
                  <c:v>652</c:v>
                </c:pt>
                <c:pt idx="223">
                  <c:v>654</c:v>
                </c:pt>
                <c:pt idx="224">
                  <c:v>637</c:v>
                </c:pt>
                <c:pt idx="225">
                  <c:v>604</c:v>
                </c:pt>
                <c:pt idx="226">
                  <c:v>561</c:v>
                </c:pt>
                <c:pt idx="227">
                  <c:v>550</c:v>
                </c:pt>
                <c:pt idx="228">
                  <c:v>530</c:v>
                </c:pt>
                <c:pt idx="229">
                  <c:v>569</c:v>
                </c:pt>
                <c:pt idx="230">
                  <c:v>583</c:v>
                </c:pt>
                <c:pt idx="231">
                  <c:v>559</c:v>
                </c:pt>
                <c:pt idx="232">
                  <c:v>561</c:v>
                </c:pt>
                <c:pt idx="233">
                  <c:v>554</c:v>
                </c:pt>
                <c:pt idx="234">
                  <c:v>547</c:v>
                </c:pt>
                <c:pt idx="235">
                  <c:v>535</c:v>
                </c:pt>
                <c:pt idx="236">
                  <c:v>562</c:v>
                </c:pt>
                <c:pt idx="237">
                  <c:v>562</c:v>
                </c:pt>
                <c:pt idx="238">
                  <c:v>529</c:v>
                </c:pt>
                <c:pt idx="239">
                  <c:v>532</c:v>
                </c:pt>
                <c:pt idx="240">
                  <c:v>558</c:v>
                </c:pt>
                <c:pt idx="241">
                  <c:v>607</c:v>
                </c:pt>
                <c:pt idx="242">
                  <c:v>590</c:v>
                </c:pt>
                <c:pt idx="243">
                  <c:v>594</c:v>
                </c:pt>
                <c:pt idx="244">
                  <c:v>681</c:v>
                </c:pt>
                <c:pt idx="245">
                  <c:v>590</c:v>
                </c:pt>
                <c:pt idx="246">
                  <c:v>627</c:v>
                </c:pt>
                <c:pt idx="247">
                  <c:v>645</c:v>
                </c:pt>
                <c:pt idx="248">
                  <c:v>658</c:v>
                </c:pt>
                <c:pt idx="249">
                  <c:v>683</c:v>
                </c:pt>
                <c:pt idx="250">
                  <c:v>651</c:v>
                </c:pt>
                <c:pt idx="251">
                  <c:v>675</c:v>
                </c:pt>
                <c:pt idx="252">
                  <c:v>710</c:v>
                </c:pt>
                <c:pt idx="253">
                  <c:v>731</c:v>
                </c:pt>
                <c:pt idx="254">
                  <c:v>711</c:v>
                </c:pt>
                <c:pt idx="255">
                  <c:v>719</c:v>
                </c:pt>
                <c:pt idx="256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8-4082-B3BC-C24386E2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664720"/>
        <c:axId val="1169459328"/>
      </c:barChart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Sala</c:v>
                </c:pt>
              </c:strCache>
            </c:strRef>
          </c:tx>
          <c:spPr>
            <a:ln w="25400" cap="rnd">
              <a:solidFill>
                <a:srgbClr val="FFFFCC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  <a:headEnd type="none"/>
                <a:tailEnd type="stealth" w="lg" len="lg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Data!$B$2:$B$130</c:f>
              <c:numCache>
                <c:formatCode>[$-409]d/mmm/yy;@</c:formatCode>
                <c:ptCount val="129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</c:numCache>
            </c:numRef>
          </c:cat>
          <c:val>
            <c:numRef>
              <c:f>Data!$R$2:$R$258</c:f>
              <c:numCache>
                <c:formatCode>#,##0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12</c:v>
                </c:pt>
                <c:pt idx="16">
                  <c:v>1</c:v>
                </c:pt>
                <c:pt idx="17">
                  <c:v>16</c:v>
                </c:pt>
                <c:pt idx="18">
                  <c:v>18</c:v>
                </c:pt>
                <c:pt idx="19">
                  <c:v>15</c:v>
                </c:pt>
                <c:pt idx="20">
                  <c:v>10</c:v>
                </c:pt>
                <c:pt idx="21">
                  <c:v>4</c:v>
                </c:pt>
                <c:pt idx="22">
                  <c:v>14</c:v>
                </c:pt>
                <c:pt idx="23">
                  <c:v>12</c:v>
                </c:pt>
                <c:pt idx="24">
                  <c:v>17</c:v>
                </c:pt>
                <c:pt idx="25">
                  <c:v>-11</c:v>
                </c:pt>
                <c:pt idx="26">
                  <c:v>13</c:v>
                </c:pt>
                <c:pt idx="27">
                  <c:v>9</c:v>
                </c:pt>
                <c:pt idx="28">
                  <c:v>4</c:v>
                </c:pt>
                <c:pt idx="29">
                  <c:v>10</c:v>
                </c:pt>
                <c:pt idx="30">
                  <c:v>17</c:v>
                </c:pt>
                <c:pt idx="31">
                  <c:v>2</c:v>
                </c:pt>
                <c:pt idx="32">
                  <c:v>4</c:v>
                </c:pt>
                <c:pt idx="33">
                  <c:v>13</c:v>
                </c:pt>
                <c:pt idx="34">
                  <c:v>10</c:v>
                </c:pt>
                <c:pt idx="35">
                  <c:v>6</c:v>
                </c:pt>
                <c:pt idx="36">
                  <c:v>1</c:v>
                </c:pt>
                <c:pt idx="37">
                  <c:v>-3</c:v>
                </c:pt>
                <c:pt idx="38">
                  <c:v>0</c:v>
                </c:pt>
                <c:pt idx="39">
                  <c:v>20</c:v>
                </c:pt>
                <c:pt idx="40">
                  <c:v>7</c:v>
                </c:pt>
                <c:pt idx="41">
                  <c:v>5</c:v>
                </c:pt>
                <c:pt idx="42">
                  <c:v>7</c:v>
                </c:pt>
                <c:pt idx="43">
                  <c:v>-5</c:v>
                </c:pt>
                <c:pt idx="44">
                  <c:v>-2</c:v>
                </c:pt>
                <c:pt idx="45">
                  <c:v>4</c:v>
                </c:pt>
                <c:pt idx="46">
                  <c:v>-9</c:v>
                </c:pt>
                <c:pt idx="47">
                  <c:v>6</c:v>
                </c:pt>
                <c:pt idx="48">
                  <c:v>-9</c:v>
                </c:pt>
                <c:pt idx="49">
                  <c:v>15</c:v>
                </c:pt>
                <c:pt idx="50">
                  <c:v>4</c:v>
                </c:pt>
                <c:pt idx="51">
                  <c:v>5</c:v>
                </c:pt>
                <c:pt idx="52">
                  <c:v>7</c:v>
                </c:pt>
                <c:pt idx="53">
                  <c:v>-6</c:v>
                </c:pt>
                <c:pt idx="54">
                  <c:v>9</c:v>
                </c:pt>
                <c:pt idx="55">
                  <c:v>-3</c:v>
                </c:pt>
                <c:pt idx="56">
                  <c:v>6</c:v>
                </c:pt>
                <c:pt idx="57">
                  <c:v>-10</c:v>
                </c:pt>
                <c:pt idx="58">
                  <c:v>-8</c:v>
                </c:pt>
                <c:pt idx="59">
                  <c:v>-20</c:v>
                </c:pt>
                <c:pt idx="60">
                  <c:v>-2</c:v>
                </c:pt>
                <c:pt idx="61">
                  <c:v>-7</c:v>
                </c:pt>
                <c:pt idx="62">
                  <c:v>1</c:v>
                </c:pt>
                <c:pt idx="63">
                  <c:v>5</c:v>
                </c:pt>
                <c:pt idx="64">
                  <c:v>48</c:v>
                </c:pt>
                <c:pt idx="65">
                  <c:v>1</c:v>
                </c:pt>
                <c:pt idx="66">
                  <c:v>-12</c:v>
                </c:pt>
                <c:pt idx="67">
                  <c:v>-3</c:v>
                </c:pt>
                <c:pt idx="68">
                  <c:v>-10</c:v>
                </c:pt>
                <c:pt idx="69">
                  <c:v>-4</c:v>
                </c:pt>
                <c:pt idx="70">
                  <c:v>5</c:v>
                </c:pt>
                <c:pt idx="71">
                  <c:v>-5</c:v>
                </c:pt>
                <c:pt idx="72">
                  <c:v>-3</c:v>
                </c:pt>
                <c:pt idx="73">
                  <c:v>14</c:v>
                </c:pt>
                <c:pt idx="74">
                  <c:v>-7</c:v>
                </c:pt>
                <c:pt idx="75">
                  <c:v>-6</c:v>
                </c:pt>
                <c:pt idx="76">
                  <c:v>1</c:v>
                </c:pt>
                <c:pt idx="77">
                  <c:v>15</c:v>
                </c:pt>
                <c:pt idx="78">
                  <c:v>4</c:v>
                </c:pt>
                <c:pt idx="79">
                  <c:v>-7</c:v>
                </c:pt>
                <c:pt idx="80">
                  <c:v>3</c:v>
                </c:pt>
                <c:pt idx="81">
                  <c:v>-8</c:v>
                </c:pt>
                <c:pt idx="82">
                  <c:v>-1</c:v>
                </c:pt>
                <c:pt idx="83">
                  <c:v>19</c:v>
                </c:pt>
                <c:pt idx="84">
                  <c:v>14</c:v>
                </c:pt>
                <c:pt idx="85">
                  <c:v>9</c:v>
                </c:pt>
                <c:pt idx="86">
                  <c:v>13</c:v>
                </c:pt>
                <c:pt idx="87">
                  <c:v>-6</c:v>
                </c:pt>
                <c:pt idx="88">
                  <c:v>12</c:v>
                </c:pt>
                <c:pt idx="89">
                  <c:v>-10</c:v>
                </c:pt>
                <c:pt idx="90">
                  <c:v>14</c:v>
                </c:pt>
                <c:pt idx="91">
                  <c:v>3</c:v>
                </c:pt>
                <c:pt idx="92">
                  <c:v>25</c:v>
                </c:pt>
                <c:pt idx="93">
                  <c:v>16</c:v>
                </c:pt>
                <c:pt idx="94">
                  <c:v>9</c:v>
                </c:pt>
                <c:pt idx="95">
                  <c:v>0</c:v>
                </c:pt>
                <c:pt idx="96">
                  <c:v>22</c:v>
                </c:pt>
                <c:pt idx="97">
                  <c:v>8</c:v>
                </c:pt>
                <c:pt idx="98">
                  <c:v>29</c:v>
                </c:pt>
                <c:pt idx="99">
                  <c:v>37</c:v>
                </c:pt>
                <c:pt idx="100">
                  <c:v>-2</c:v>
                </c:pt>
                <c:pt idx="101">
                  <c:v>-8</c:v>
                </c:pt>
                <c:pt idx="102">
                  <c:v>27</c:v>
                </c:pt>
                <c:pt idx="103">
                  <c:v>16</c:v>
                </c:pt>
                <c:pt idx="104">
                  <c:v>76</c:v>
                </c:pt>
                <c:pt idx="105">
                  <c:v>20</c:v>
                </c:pt>
                <c:pt idx="106">
                  <c:v>34</c:v>
                </c:pt>
                <c:pt idx="107">
                  <c:v>1</c:v>
                </c:pt>
                <c:pt idx="108">
                  <c:v>36</c:v>
                </c:pt>
                <c:pt idx="109">
                  <c:v>28</c:v>
                </c:pt>
                <c:pt idx="110">
                  <c:v>13</c:v>
                </c:pt>
                <c:pt idx="111">
                  <c:v>-15</c:v>
                </c:pt>
                <c:pt idx="112">
                  <c:v>32</c:v>
                </c:pt>
                <c:pt idx="113">
                  <c:v>30</c:v>
                </c:pt>
                <c:pt idx="114">
                  <c:v>20</c:v>
                </c:pt>
                <c:pt idx="115">
                  <c:v>1</c:v>
                </c:pt>
                <c:pt idx="116">
                  <c:v>28</c:v>
                </c:pt>
                <c:pt idx="117">
                  <c:v>2</c:v>
                </c:pt>
                <c:pt idx="118">
                  <c:v>18</c:v>
                </c:pt>
                <c:pt idx="119">
                  <c:v>3</c:v>
                </c:pt>
                <c:pt idx="120">
                  <c:v>16</c:v>
                </c:pt>
                <c:pt idx="121">
                  <c:v>-2</c:v>
                </c:pt>
                <c:pt idx="122">
                  <c:v>30</c:v>
                </c:pt>
                <c:pt idx="123">
                  <c:v>69</c:v>
                </c:pt>
                <c:pt idx="124">
                  <c:v>-23</c:v>
                </c:pt>
                <c:pt idx="125">
                  <c:v>51</c:v>
                </c:pt>
                <c:pt idx="126">
                  <c:v>18</c:v>
                </c:pt>
                <c:pt idx="127">
                  <c:v>10</c:v>
                </c:pt>
                <c:pt idx="128">
                  <c:v>41</c:v>
                </c:pt>
                <c:pt idx="129">
                  <c:v>22</c:v>
                </c:pt>
                <c:pt idx="130">
                  <c:v>39</c:v>
                </c:pt>
                <c:pt idx="131">
                  <c:v>31</c:v>
                </c:pt>
                <c:pt idx="132">
                  <c:v>-2</c:v>
                </c:pt>
                <c:pt idx="133">
                  <c:v>13</c:v>
                </c:pt>
                <c:pt idx="134">
                  <c:v>-3</c:v>
                </c:pt>
                <c:pt idx="135">
                  <c:v>-1</c:v>
                </c:pt>
                <c:pt idx="136">
                  <c:v>14</c:v>
                </c:pt>
                <c:pt idx="137">
                  <c:v>74</c:v>
                </c:pt>
                <c:pt idx="138">
                  <c:v>4</c:v>
                </c:pt>
                <c:pt idx="139">
                  <c:v>-10</c:v>
                </c:pt>
                <c:pt idx="140">
                  <c:v>18</c:v>
                </c:pt>
                <c:pt idx="141">
                  <c:v>19</c:v>
                </c:pt>
                <c:pt idx="142">
                  <c:v>28</c:v>
                </c:pt>
                <c:pt idx="143">
                  <c:v>-10</c:v>
                </c:pt>
                <c:pt idx="144">
                  <c:v>10</c:v>
                </c:pt>
                <c:pt idx="145">
                  <c:v>1</c:v>
                </c:pt>
                <c:pt idx="146">
                  <c:v>-3</c:v>
                </c:pt>
                <c:pt idx="147">
                  <c:v>17</c:v>
                </c:pt>
                <c:pt idx="148">
                  <c:v>3</c:v>
                </c:pt>
                <c:pt idx="149">
                  <c:v>20</c:v>
                </c:pt>
                <c:pt idx="150">
                  <c:v>-8</c:v>
                </c:pt>
                <c:pt idx="151">
                  <c:v>151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24</c:v>
                </c:pt>
                <c:pt idx="156">
                  <c:v>3</c:v>
                </c:pt>
                <c:pt idx="157">
                  <c:v>3</c:v>
                </c:pt>
                <c:pt idx="158">
                  <c:v>-8</c:v>
                </c:pt>
                <c:pt idx="159">
                  <c:v>-6</c:v>
                </c:pt>
                <c:pt idx="160">
                  <c:v>6</c:v>
                </c:pt>
                <c:pt idx="161">
                  <c:v>-31</c:v>
                </c:pt>
                <c:pt idx="162">
                  <c:v>7</c:v>
                </c:pt>
                <c:pt idx="163">
                  <c:v>32</c:v>
                </c:pt>
                <c:pt idx="164">
                  <c:v>-15</c:v>
                </c:pt>
                <c:pt idx="165">
                  <c:v>-24</c:v>
                </c:pt>
                <c:pt idx="166">
                  <c:v>6</c:v>
                </c:pt>
                <c:pt idx="167">
                  <c:v>21</c:v>
                </c:pt>
                <c:pt idx="168">
                  <c:v>3</c:v>
                </c:pt>
                <c:pt idx="169">
                  <c:v>-106</c:v>
                </c:pt>
                <c:pt idx="170">
                  <c:v>-19</c:v>
                </c:pt>
                <c:pt idx="171">
                  <c:v>-26</c:v>
                </c:pt>
                <c:pt idx="172">
                  <c:v>-9</c:v>
                </c:pt>
                <c:pt idx="173">
                  <c:v>-32</c:v>
                </c:pt>
                <c:pt idx="174">
                  <c:v>-7</c:v>
                </c:pt>
                <c:pt idx="175">
                  <c:v>13</c:v>
                </c:pt>
                <c:pt idx="176">
                  <c:v>-30</c:v>
                </c:pt>
                <c:pt idx="177">
                  <c:v>-50</c:v>
                </c:pt>
                <c:pt idx="178">
                  <c:v>-3</c:v>
                </c:pt>
                <c:pt idx="179">
                  <c:v>-145</c:v>
                </c:pt>
                <c:pt idx="180">
                  <c:v>-1</c:v>
                </c:pt>
                <c:pt idx="181">
                  <c:v>14</c:v>
                </c:pt>
                <c:pt idx="182">
                  <c:v>-12</c:v>
                </c:pt>
                <c:pt idx="183">
                  <c:v>60</c:v>
                </c:pt>
                <c:pt idx="184">
                  <c:v>-11</c:v>
                </c:pt>
                <c:pt idx="185">
                  <c:v>0</c:v>
                </c:pt>
                <c:pt idx="186">
                  <c:v>-10</c:v>
                </c:pt>
                <c:pt idx="187">
                  <c:v>-14</c:v>
                </c:pt>
                <c:pt idx="188">
                  <c:v>-3</c:v>
                </c:pt>
                <c:pt idx="189">
                  <c:v>-139</c:v>
                </c:pt>
                <c:pt idx="190">
                  <c:v>-84</c:v>
                </c:pt>
                <c:pt idx="191">
                  <c:v>-137</c:v>
                </c:pt>
                <c:pt idx="192">
                  <c:v>-24</c:v>
                </c:pt>
                <c:pt idx="193">
                  <c:v>-6</c:v>
                </c:pt>
                <c:pt idx="194">
                  <c:v>5</c:v>
                </c:pt>
                <c:pt idx="195">
                  <c:v>-62</c:v>
                </c:pt>
                <c:pt idx="196">
                  <c:v>26</c:v>
                </c:pt>
                <c:pt idx="197">
                  <c:v>13</c:v>
                </c:pt>
                <c:pt idx="198">
                  <c:v>17</c:v>
                </c:pt>
                <c:pt idx="199">
                  <c:v>-23</c:v>
                </c:pt>
                <c:pt idx="200">
                  <c:v>11</c:v>
                </c:pt>
                <c:pt idx="201">
                  <c:v>-7</c:v>
                </c:pt>
                <c:pt idx="202">
                  <c:v>-6</c:v>
                </c:pt>
                <c:pt idx="203">
                  <c:v>-9</c:v>
                </c:pt>
                <c:pt idx="204">
                  <c:v>-7</c:v>
                </c:pt>
                <c:pt idx="205">
                  <c:v>5</c:v>
                </c:pt>
                <c:pt idx="206">
                  <c:v>-12</c:v>
                </c:pt>
                <c:pt idx="207">
                  <c:v>14</c:v>
                </c:pt>
                <c:pt idx="208">
                  <c:v>6</c:v>
                </c:pt>
                <c:pt idx="209">
                  <c:v>37</c:v>
                </c:pt>
                <c:pt idx="210">
                  <c:v>12</c:v>
                </c:pt>
                <c:pt idx="211">
                  <c:v>-10</c:v>
                </c:pt>
                <c:pt idx="212">
                  <c:v>-4</c:v>
                </c:pt>
                <c:pt idx="213">
                  <c:v>11</c:v>
                </c:pt>
                <c:pt idx="214">
                  <c:v>-54</c:v>
                </c:pt>
                <c:pt idx="215">
                  <c:v>36</c:v>
                </c:pt>
                <c:pt idx="216">
                  <c:v>-69</c:v>
                </c:pt>
                <c:pt idx="217">
                  <c:v>24</c:v>
                </c:pt>
                <c:pt idx="218">
                  <c:v>-12</c:v>
                </c:pt>
                <c:pt idx="219">
                  <c:v>17</c:v>
                </c:pt>
                <c:pt idx="220">
                  <c:v>0</c:v>
                </c:pt>
                <c:pt idx="221">
                  <c:v>-22</c:v>
                </c:pt>
                <c:pt idx="222">
                  <c:v>-10</c:v>
                </c:pt>
                <c:pt idx="223">
                  <c:v>2</c:v>
                </c:pt>
                <c:pt idx="224">
                  <c:v>-17</c:v>
                </c:pt>
                <c:pt idx="225">
                  <c:v>-33</c:v>
                </c:pt>
                <c:pt idx="226">
                  <c:v>-43</c:v>
                </c:pt>
                <c:pt idx="227">
                  <c:v>-11</c:v>
                </c:pt>
                <c:pt idx="228">
                  <c:v>-20</c:v>
                </c:pt>
                <c:pt idx="229">
                  <c:v>39</c:v>
                </c:pt>
                <c:pt idx="230">
                  <c:v>14</c:v>
                </c:pt>
                <c:pt idx="231">
                  <c:v>-24</c:v>
                </c:pt>
                <c:pt idx="232">
                  <c:v>2</c:v>
                </c:pt>
                <c:pt idx="233">
                  <c:v>-7</c:v>
                </c:pt>
                <c:pt idx="234">
                  <c:v>-7</c:v>
                </c:pt>
                <c:pt idx="235">
                  <c:v>-12</c:v>
                </c:pt>
                <c:pt idx="236">
                  <c:v>27</c:v>
                </c:pt>
                <c:pt idx="237">
                  <c:v>0</c:v>
                </c:pt>
                <c:pt idx="238">
                  <c:v>-33</c:v>
                </c:pt>
                <c:pt idx="239">
                  <c:v>3</c:v>
                </c:pt>
                <c:pt idx="240">
                  <c:v>26</c:v>
                </c:pt>
                <c:pt idx="241">
                  <c:v>49</c:v>
                </c:pt>
                <c:pt idx="242">
                  <c:v>-17</c:v>
                </c:pt>
                <c:pt idx="243">
                  <c:v>4</c:v>
                </c:pt>
                <c:pt idx="244">
                  <c:v>87</c:v>
                </c:pt>
                <c:pt idx="245">
                  <c:v>-91</c:v>
                </c:pt>
                <c:pt idx="246">
                  <c:v>37</c:v>
                </c:pt>
                <c:pt idx="247">
                  <c:v>18</c:v>
                </c:pt>
                <c:pt idx="248">
                  <c:v>13</c:v>
                </c:pt>
                <c:pt idx="249">
                  <c:v>25</c:v>
                </c:pt>
                <c:pt idx="250">
                  <c:v>-32</c:v>
                </c:pt>
                <c:pt idx="251">
                  <c:v>24</c:v>
                </c:pt>
                <c:pt idx="252">
                  <c:v>35</c:v>
                </c:pt>
                <c:pt idx="253">
                  <c:v>21</c:v>
                </c:pt>
                <c:pt idx="254">
                  <c:v>-20</c:v>
                </c:pt>
                <c:pt idx="255">
                  <c:v>8</c:v>
                </c:pt>
                <c:pt idx="25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8-4082-B3BC-C24386E2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587103"/>
        <c:axId val="299111951"/>
      </c:line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4"/>
        <c:majorTimeUnit val="days"/>
      </c:dateAx>
      <c:valAx>
        <c:axId val="1169459328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100"/>
      </c:valAx>
      <c:valAx>
        <c:axId val="299111951"/>
        <c:scaling>
          <c:orientation val="minMax"/>
          <c:max val="180"/>
          <c:min val="-15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CC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49587103"/>
        <c:crosses val="max"/>
        <c:crossBetween val="between"/>
        <c:majorUnit val="10"/>
      </c:valAx>
      <c:dateAx>
        <c:axId val="449587103"/>
        <c:scaling>
          <c:orientation val="minMax"/>
        </c:scaling>
        <c:delete val="1"/>
        <c:axPos val="b"/>
        <c:numFmt formatCode="[$-409]d/mmm/yy;@" sourceLinked="1"/>
        <c:majorTickMark val="out"/>
        <c:minorTickMark val="none"/>
        <c:tickLblPos val="nextTo"/>
        <c:crossAx val="29911195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33CCCC"/>
                </a:solidFill>
              </a:rPr>
              <a:t>––</a:t>
            </a:r>
            <a:r>
              <a:rPr lang="en-US" sz="1800" baseline="0">
                <a:solidFill>
                  <a:srgbClr val="33CCCC"/>
                </a:solidFill>
              </a:rPr>
              <a:t> P</a:t>
            </a:r>
            <a:r>
              <a:rPr lang="en-US" sz="1800">
                <a:solidFill>
                  <a:srgbClr val="33CCCC"/>
                </a:solidFill>
              </a:rPr>
              <a:t>ruebas Diarias Realizadas   </a:t>
            </a:r>
            <a:r>
              <a:rPr lang="en-US" sz="1800">
                <a:solidFill>
                  <a:srgbClr val="FF0066"/>
                </a:solidFill>
              </a:rPr>
              <a:t>––</a:t>
            </a:r>
            <a:r>
              <a:rPr lang="en-US" sz="1800">
                <a:solidFill>
                  <a:srgbClr val="33CCCC"/>
                </a:solidFill>
              </a:rPr>
              <a:t> </a:t>
            </a:r>
            <a:r>
              <a:rPr lang="en-US" sz="1800">
                <a:solidFill>
                  <a:srgbClr val="FF0066"/>
                </a:solidFill>
              </a:rPr>
              <a:t>Porcentajes de Casos Positivos     </a:t>
            </a:r>
            <a:r>
              <a:rPr lang="en-US" sz="1400" b="0" i="0" u="none" strike="noStrike" baseline="0">
                <a:solidFill>
                  <a:srgbClr val="33CCCC"/>
                </a:solidFill>
                <a:effectLst/>
              </a:rPr>
              <a:t>             Totales   16/Febrero/21:                                               </a:t>
            </a:r>
            <a:r>
              <a:rPr lang="en-US" sz="1400" b="0" i="0" u="none" strike="noStrike" baseline="0">
                <a:solidFill>
                  <a:srgbClr val="FF0066"/>
                </a:solidFill>
                <a:effectLst/>
              </a:rPr>
              <a:t>Día № 345:  </a:t>
            </a:r>
            <a:r>
              <a:rPr lang="en-US" sz="1400" b="1" i="0" u="none" strike="noStrike" baseline="0">
                <a:solidFill>
                  <a:srgbClr val="FF0000"/>
                </a:solidFill>
                <a:effectLst/>
              </a:rPr>
              <a:t>7.90%</a:t>
            </a:r>
            <a:r>
              <a:rPr lang="en-US" sz="1400" b="0" i="0" u="none" strike="noStrike" baseline="0">
                <a:solidFill>
                  <a:srgbClr val="FF0066"/>
                </a:solidFill>
                <a:effectLst/>
              </a:rPr>
              <a:t>   </a:t>
            </a:r>
            <a:r>
              <a:rPr lang="en-US" sz="1400" b="0" i="0" u="none" strike="noStrike" baseline="0">
                <a:solidFill>
                  <a:schemeClr val="bg1"/>
                </a:solidFill>
                <a:effectLst/>
              </a:rPr>
              <a:t>.</a:t>
            </a:r>
            <a:endParaRPr lang="en-US" sz="18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16381515542979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>
        <c:manualLayout>
          <c:layoutTarget val="inner"/>
          <c:xMode val="edge"/>
          <c:yMode val="edge"/>
          <c:x val="5.6793901738845146E-2"/>
          <c:y val="0.11388900105435538"/>
          <c:w val="0.93515562031124067"/>
          <c:h val="0.732141238755412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Data!$Z$1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numRef>
              <c:f>Data!$B$2:$B$345</c:f>
              <c:numCache>
                <c:formatCode>[$-409]d/mmm/yy;@</c:formatCode>
                <c:ptCount val="344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  <c:pt idx="257">
                  <c:v>44156</c:v>
                </c:pt>
                <c:pt idx="258">
                  <c:v>44157</c:v>
                </c:pt>
                <c:pt idx="259">
                  <c:v>44158</c:v>
                </c:pt>
                <c:pt idx="260">
                  <c:v>44159</c:v>
                </c:pt>
                <c:pt idx="261">
                  <c:v>44160</c:v>
                </c:pt>
                <c:pt idx="262">
                  <c:v>44161</c:v>
                </c:pt>
                <c:pt idx="263">
                  <c:v>44162</c:v>
                </c:pt>
                <c:pt idx="264">
                  <c:v>44163</c:v>
                </c:pt>
                <c:pt idx="265">
                  <c:v>44164</c:v>
                </c:pt>
                <c:pt idx="266">
                  <c:v>44165</c:v>
                </c:pt>
                <c:pt idx="267">
                  <c:v>44166</c:v>
                </c:pt>
                <c:pt idx="268">
                  <c:v>44167</c:v>
                </c:pt>
                <c:pt idx="269">
                  <c:v>44168</c:v>
                </c:pt>
                <c:pt idx="270">
                  <c:v>44169</c:v>
                </c:pt>
                <c:pt idx="271">
                  <c:v>44170</c:v>
                </c:pt>
                <c:pt idx="272">
                  <c:v>44171</c:v>
                </c:pt>
                <c:pt idx="273">
                  <c:v>44172</c:v>
                </c:pt>
                <c:pt idx="274">
                  <c:v>44173</c:v>
                </c:pt>
                <c:pt idx="275">
                  <c:v>44174</c:v>
                </c:pt>
                <c:pt idx="276">
                  <c:v>44175</c:v>
                </c:pt>
                <c:pt idx="277">
                  <c:v>44176</c:v>
                </c:pt>
                <c:pt idx="278">
                  <c:v>44177</c:v>
                </c:pt>
                <c:pt idx="279">
                  <c:v>44178</c:v>
                </c:pt>
                <c:pt idx="280">
                  <c:v>44179</c:v>
                </c:pt>
                <c:pt idx="281">
                  <c:v>44180</c:v>
                </c:pt>
                <c:pt idx="282">
                  <c:v>44181</c:v>
                </c:pt>
                <c:pt idx="283">
                  <c:v>44182</c:v>
                </c:pt>
                <c:pt idx="284">
                  <c:v>44183</c:v>
                </c:pt>
                <c:pt idx="285">
                  <c:v>44184</c:v>
                </c:pt>
                <c:pt idx="286">
                  <c:v>44185</c:v>
                </c:pt>
                <c:pt idx="287">
                  <c:v>44186</c:v>
                </c:pt>
                <c:pt idx="288">
                  <c:v>44187</c:v>
                </c:pt>
                <c:pt idx="289">
                  <c:v>44188</c:v>
                </c:pt>
                <c:pt idx="290">
                  <c:v>44189</c:v>
                </c:pt>
                <c:pt idx="291">
                  <c:v>44190</c:v>
                </c:pt>
                <c:pt idx="292">
                  <c:v>44191</c:v>
                </c:pt>
                <c:pt idx="293">
                  <c:v>44192</c:v>
                </c:pt>
                <c:pt idx="294">
                  <c:v>44193</c:v>
                </c:pt>
                <c:pt idx="295">
                  <c:v>44194</c:v>
                </c:pt>
                <c:pt idx="296">
                  <c:v>44195</c:v>
                </c:pt>
                <c:pt idx="297">
                  <c:v>44196</c:v>
                </c:pt>
                <c:pt idx="298">
                  <c:v>44197</c:v>
                </c:pt>
                <c:pt idx="299">
                  <c:v>44198</c:v>
                </c:pt>
                <c:pt idx="300">
                  <c:v>44199</c:v>
                </c:pt>
                <c:pt idx="301">
                  <c:v>44200</c:v>
                </c:pt>
                <c:pt idx="302">
                  <c:v>44201</c:v>
                </c:pt>
                <c:pt idx="303">
                  <c:v>44202</c:v>
                </c:pt>
                <c:pt idx="304">
                  <c:v>44203</c:v>
                </c:pt>
                <c:pt idx="305">
                  <c:v>44204</c:v>
                </c:pt>
                <c:pt idx="306">
                  <c:v>44205</c:v>
                </c:pt>
                <c:pt idx="307">
                  <c:v>44206</c:v>
                </c:pt>
                <c:pt idx="308">
                  <c:v>44207</c:v>
                </c:pt>
                <c:pt idx="309">
                  <c:v>44208</c:v>
                </c:pt>
                <c:pt idx="310">
                  <c:v>44209</c:v>
                </c:pt>
                <c:pt idx="311">
                  <c:v>44210</c:v>
                </c:pt>
                <c:pt idx="312">
                  <c:v>44211</c:v>
                </c:pt>
                <c:pt idx="313">
                  <c:v>44212</c:v>
                </c:pt>
                <c:pt idx="314">
                  <c:v>44213</c:v>
                </c:pt>
                <c:pt idx="315">
                  <c:v>44214</c:v>
                </c:pt>
                <c:pt idx="316">
                  <c:v>44215</c:v>
                </c:pt>
                <c:pt idx="317">
                  <c:v>44216</c:v>
                </c:pt>
                <c:pt idx="318">
                  <c:v>44217</c:v>
                </c:pt>
                <c:pt idx="319">
                  <c:v>44218</c:v>
                </c:pt>
                <c:pt idx="320">
                  <c:v>44219</c:v>
                </c:pt>
                <c:pt idx="321">
                  <c:v>44220</c:v>
                </c:pt>
                <c:pt idx="322">
                  <c:v>44221</c:v>
                </c:pt>
                <c:pt idx="323">
                  <c:v>44222</c:v>
                </c:pt>
                <c:pt idx="324">
                  <c:v>44223</c:v>
                </c:pt>
                <c:pt idx="325">
                  <c:v>44224</c:v>
                </c:pt>
                <c:pt idx="326">
                  <c:v>44225</c:v>
                </c:pt>
                <c:pt idx="327">
                  <c:v>44226</c:v>
                </c:pt>
                <c:pt idx="328">
                  <c:v>44227</c:v>
                </c:pt>
                <c:pt idx="329">
                  <c:v>44228</c:v>
                </c:pt>
                <c:pt idx="330">
                  <c:v>44229</c:v>
                </c:pt>
                <c:pt idx="331">
                  <c:v>44230</c:v>
                </c:pt>
                <c:pt idx="332">
                  <c:v>44231</c:v>
                </c:pt>
                <c:pt idx="333">
                  <c:v>44232</c:v>
                </c:pt>
                <c:pt idx="334">
                  <c:v>44233</c:v>
                </c:pt>
                <c:pt idx="335">
                  <c:v>44234</c:v>
                </c:pt>
                <c:pt idx="336">
                  <c:v>44235</c:v>
                </c:pt>
                <c:pt idx="337">
                  <c:v>44236</c:v>
                </c:pt>
                <c:pt idx="338">
                  <c:v>44237</c:v>
                </c:pt>
                <c:pt idx="339">
                  <c:v>44238</c:v>
                </c:pt>
                <c:pt idx="340">
                  <c:v>44239</c:v>
                </c:pt>
                <c:pt idx="341">
                  <c:v>44240</c:v>
                </c:pt>
                <c:pt idx="342">
                  <c:v>44241</c:v>
                </c:pt>
                <c:pt idx="343">
                  <c:v>44242</c:v>
                </c:pt>
              </c:numCache>
            </c:numRef>
          </c:cat>
          <c:val>
            <c:numRef>
              <c:f>Data!$Z$2:$Z$346</c:f>
              <c:numCache>
                <c:formatCode>#,##0</c:formatCode>
                <c:ptCount val="345"/>
                <c:pt idx="0">
                  <c:v>105</c:v>
                </c:pt>
                <c:pt idx="1">
                  <c:v>41</c:v>
                </c:pt>
                <c:pt idx="2">
                  <c:v>48</c:v>
                </c:pt>
                <c:pt idx="3">
                  <c:v>207</c:v>
                </c:pt>
                <c:pt idx="4">
                  <c:v>248</c:v>
                </c:pt>
                <c:pt idx="5">
                  <c:v>208</c:v>
                </c:pt>
                <c:pt idx="6">
                  <c:v>119</c:v>
                </c:pt>
                <c:pt idx="7">
                  <c:v>97</c:v>
                </c:pt>
                <c:pt idx="8">
                  <c:v>172</c:v>
                </c:pt>
                <c:pt idx="9">
                  <c:v>210</c:v>
                </c:pt>
                <c:pt idx="10">
                  <c:v>313</c:v>
                </c:pt>
                <c:pt idx="11">
                  <c:v>401</c:v>
                </c:pt>
                <c:pt idx="12">
                  <c:v>303</c:v>
                </c:pt>
                <c:pt idx="13">
                  <c:v>627</c:v>
                </c:pt>
                <c:pt idx="14">
                  <c:v>134</c:v>
                </c:pt>
                <c:pt idx="15">
                  <c:v>457</c:v>
                </c:pt>
                <c:pt idx="16">
                  <c:v>558</c:v>
                </c:pt>
                <c:pt idx="17">
                  <c:v>608</c:v>
                </c:pt>
                <c:pt idx="18">
                  <c:v>366</c:v>
                </c:pt>
                <c:pt idx="19">
                  <c:v>540</c:v>
                </c:pt>
                <c:pt idx="20">
                  <c:v>398</c:v>
                </c:pt>
                <c:pt idx="21">
                  <c:v>422</c:v>
                </c:pt>
                <c:pt idx="22">
                  <c:v>362</c:v>
                </c:pt>
                <c:pt idx="23">
                  <c:v>389</c:v>
                </c:pt>
                <c:pt idx="24">
                  <c:v>608</c:v>
                </c:pt>
                <c:pt idx="25">
                  <c:v>753</c:v>
                </c:pt>
                <c:pt idx="26">
                  <c:v>562</c:v>
                </c:pt>
                <c:pt idx="27">
                  <c:v>443</c:v>
                </c:pt>
                <c:pt idx="28">
                  <c:v>515</c:v>
                </c:pt>
                <c:pt idx="29">
                  <c:v>467</c:v>
                </c:pt>
                <c:pt idx="30">
                  <c:v>1095</c:v>
                </c:pt>
                <c:pt idx="31">
                  <c:v>807</c:v>
                </c:pt>
                <c:pt idx="32">
                  <c:v>1065</c:v>
                </c:pt>
                <c:pt idx="33">
                  <c:v>940</c:v>
                </c:pt>
                <c:pt idx="34">
                  <c:v>559</c:v>
                </c:pt>
                <c:pt idx="35">
                  <c:v>420</c:v>
                </c:pt>
                <c:pt idx="36">
                  <c:v>486</c:v>
                </c:pt>
                <c:pt idx="37">
                  <c:v>801</c:v>
                </c:pt>
                <c:pt idx="38">
                  <c:v>996</c:v>
                </c:pt>
                <c:pt idx="39">
                  <c:v>709</c:v>
                </c:pt>
                <c:pt idx="40">
                  <c:v>532</c:v>
                </c:pt>
                <c:pt idx="41">
                  <c:v>1046</c:v>
                </c:pt>
                <c:pt idx="42">
                  <c:v>859</c:v>
                </c:pt>
                <c:pt idx="43">
                  <c:v>906</c:v>
                </c:pt>
                <c:pt idx="44">
                  <c:v>800</c:v>
                </c:pt>
                <c:pt idx="45">
                  <c:v>832</c:v>
                </c:pt>
                <c:pt idx="46">
                  <c:v>770</c:v>
                </c:pt>
                <c:pt idx="47">
                  <c:v>1096</c:v>
                </c:pt>
                <c:pt idx="48">
                  <c:v>1242</c:v>
                </c:pt>
                <c:pt idx="49">
                  <c:v>1192</c:v>
                </c:pt>
                <c:pt idx="50">
                  <c:v>961</c:v>
                </c:pt>
                <c:pt idx="51">
                  <c:v>1042</c:v>
                </c:pt>
                <c:pt idx="52">
                  <c:v>912</c:v>
                </c:pt>
                <c:pt idx="53">
                  <c:v>1146</c:v>
                </c:pt>
                <c:pt idx="54">
                  <c:v>1459</c:v>
                </c:pt>
                <c:pt idx="55">
                  <c:v>1105</c:v>
                </c:pt>
                <c:pt idx="56">
                  <c:v>1097</c:v>
                </c:pt>
                <c:pt idx="57">
                  <c:v>927</c:v>
                </c:pt>
                <c:pt idx="58">
                  <c:v>1531</c:v>
                </c:pt>
                <c:pt idx="59">
                  <c:v>1079</c:v>
                </c:pt>
                <c:pt idx="60">
                  <c:v>1263</c:v>
                </c:pt>
                <c:pt idx="61">
                  <c:v>1293</c:v>
                </c:pt>
                <c:pt idx="62">
                  <c:v>1008</c:v>
                </c:pt>
                <c:pt idx="63">
                  <c:v>1006</c:v>
                </c:pt>
                <c:pt idx="64">
                  <c:v>988</c:v>
                </c:pt>
                <c:pt idx="65">
                  <c:v>1222</c:v>
                </c:pt>
                <c:pt idx="66">
                  <c:v>1025</c:v>
                </c:pt>
                <c:pt idx="67">
                  <c:v>870</c:v>
                </c:pt>
                <c:pt idx="68">
                  <c:v>1336</c:v>
                </c:pt>
                <c:pt idx="69">
                  <c:v>1244</c:v>
                </c:pt>
                <c:pt idx="70">
                  <c:v>757</c:v>
                </c:pt>
                <c:pt idx="71">
                  <c:v>710</c:v>
                </c:pt>
                <c:pt idx="72">
                  <c:v>826</c:v>
                </c:pt>
                <c:pt idx="73">
                  <c:v>1287</c:v>
                </c:pt>
                <c:pt idx="74">
                  <c:v>1090</c:v>
                </c:pt>
                <c:pt idx="75">
                  <c:v>1737</c:v>
                </c:pt>
                <c:pt idx="76">
                  <c:v>1485</c:v>
                </c:pt>
                <c:pt idx="77">
                  <c:v>1099</c:v>
                </c:pt>
                <c:pt idx="78">
                  <c:v>1259</c:v>
                </c:pt>
                <c:pt idx="79">
                  <c:v>1297</c:v>
                </c:pt>
                <c:pt idx="80">
                  <c:v>1307</c:v>
                </c:pt>
                <c:pt idx="81">
                  <c:v>1439</c:v>
                </c:pt>
                <c:pt idx="82">
                  <c:v>1551</c:v>
                </c:pt>
                <c:pt idx="83">
                  <c:v>1538</c:v>
                </c:pt>
                <c:pt idx="84">
                  <c:v>905</c:v>
                </c:pt>
                <c:pt idx="85">
                  <c:v>848</c:v>
                </c:pt>
                <c:pt idx="86">
                  <c:v>1656</c:v>
                </c:pt>
                <c:pt idx="87">
                  <c:v>1558</c:v>
                </c:pt>
                <c:pt idx="88">
                  <c:v>1534</c:v>
                </c:pt>
                <c:pt idx="89">
                  <c:v>1772</c:v>
                </c:pt>
                <c:pt idx="90">
                  <c:v>1589</c:v>
                </c:pt>
                <c:pt idx="91">
                  <c:v>1676</c:v>
                </c:pt>
                <c:pt idx="92">
                  <c:v>1452</c:v>
                </c:pt>
                <c:pt idx="93">
                  <c:v>2054</c:v>
                </c:pt>
                <c:pt idx="94">
                  <c:v>2233</c:v>
                </c:pt>
                <c:pt idx="95">
                  <c:v>2034</c:v>
                </c:pt>
                <c:pt idx="96">
                  <c:v>2695</c:v>
                </c:pt>
                <c:pt idx="97">
                  <c:v>1901</c:v>
                </c:pt>
                <c:pt idx="98">
                  <c:v>2009</c:v>
                </c:pt>
                <c:pt idx="99">
                  <c:v>1653</c:v>
                </c:pt>
                <c:pt idx="100">
                  <c:v>2103</c:v>
                </c:pt>
                <c:pt idx="101">
                  <c:v>2468</c:v>
                </c:pt>
                <c:pt idx="102">
                  <c:v>2833</c:v>
                </c:pt>
                <c:pt idx="103">
                  <c:v>2767</c:v>
                </c:pt>
                <c:pt idx="104">
                  <c:v>2433</c:v>
                </c:pt>
                <c:pt idx="105">
                  <c:v>2087</c:v>
                </c:pt>
                <c:pt idx="106">
                  <c:v>1745</c:v>
                </c:pt>
                <c:pt idx="107">
                  <c:v>2307</c:v>
                </c:pt>
                <c:pt idx="108">
                  <c:v>3224</c:v>
                </c:pt>
                <c:pt idx="109">
                  <c:v>3037</c:v>
                </c:pt>
                <c:pt idx="110">
                  <c:v>2365</c:v>
                </c:pt>
                <c:pt idx="111">
                  <c:v>2902</c:v>
                </c:pt>
                <c:pt idx="112">
                  <c:v>3225</c:v>
                </c:pt>
                <c:pt idx="113">
                  <c:v>1981</c:v>
                </c:pt>
                <c:pt idx="114">
                  <c:v>2673</c:v>
                </c:pt>
                <c:pt idx="115">
                  <c:v>2352</c:v>
                </c:pt>
                <c:pt idx="116">
                  <c:v>2280</c:v>
                </c:pt>
                <c:pt idx="117">
                  <c:v>3202</c:v>
                </c:pt>
                <c:pt idx="118">
                  <c:v>3635</c:v>
                </c:pt>
                <c:pt idx="119">
                  <c:v>3197</c:v>
                </c:pt>
                <c:pt idx="120">
                  <c:v>2427</c:v>
                </c:pt>
                <c:pt idx="121">
                  <c:v>2606</c:v>
                </c:pt>
                <c:pt idx="122">
                  <c:v>2457</c:v>
                </c:pt>
                <c:pt idx="123">
                  <c:v>3064</c:v>
                </c:pt>
                <c:pt idx="124">
                  <c:v>2797</c:v>
                </c:pt>
                <c:pt idx="125">
                  <c:v>3461</c:v>
                </c:pt>
                <c:pt idx="126">
                  <c:v>3590</c:v>
                </c:pt>
                <c:pt idx="127">
                  <c:v>2599</c:v>
                </c:pt>
                <c:pt idx="128">
                  <c:v>3229</c:v>
                </c:pt>
                <c:pt idx="129">
                  <c:v>3498</c:v>
                </c:pt>
                <c:pt idx="130">
                  <c:v>2971</c:v>
                </c:pt>
                <c:pt idx="131">
                  <c:v>2447</c:v>
                </c:pt>
                <c:pt idx="132">
                  <c:v>3780</c:v>
                </c:pt>
                <c:pt idx="133">
                  <c:v>2900</c:v>
                </c:pt>
                <c:pt idx="134">
                  <c:v>2144</c:v>
                </c:pt>
                <c:pt idx="135">
                  <c:v>2514</c:v>
                </c:pt>
                <c:pt idx="136">
                  <c:v>3006</c:v>
                </c:pt>
                <c:pt idx="137">
                  <c:v>3381</c:v>
                </c:pt>
                <c:pt idx="138">
                  <c:v>2614</c:v>
                </c:pt>
                <c:pt idx="139">
                  <c:v>4308</c:v>
                </c:pt>
                <c:pt idx="140">
                  <c:v>3465</c:v>
                </c:pt>
                <c:pt idx="141">
                  <c:v>2224</c:v>
                </c:pt>
                <c:pt idx="142">
                  <c:v>3133</c:v>
                </c:pt>
                <c:pt idx="143">
                  <c:v>3212</c:v>
                </c:pt>
                <c:pt idx="144">
                  <c:v>3048</c:v>
                </c:pt>
                <c:pt idx="145">
                  <c:v>3606</c:v>
                </c:pt>
                <c:pt idx="146">
                  <c:v>3235</c:v>
                </c:pt>
                <c:pt idx="147">
                  <c:v>2683</c:v>
                </c:pt>
                <c:pt idx="148">
                  <c:v>2440</c:v>
                </c:pt>
                <c:pt idx="149">
                  <c:v>2535</c:v>
                </c:pt>
                <c:pt idx="150">
                  <c:v>3506</c:v>
                </c:pt>
                <c:pt idx="151">
                  <c:v>3285</c:v>
                </c:pt>
                <c:pt idx="152">
                  <c:v>2932</c:v>
                </c:pt>
                <c:pt idx="153">
                  <c:v>2768</c:v>
                </c:pt>
                <c:pt idx="154">
                  <c:v>2401</c:v>
                </c:pt>
                <c:pt idx="155">
                  <c:v>3037</c:v>
                </c:pt>
                <c:pt idx="156">
                  <c:v>2806</c:v>
                </c:pt>
                <c:pt idx="157">
                  <c:v>3126</c:v>
                </c:pt>
                <c:pt idx="158">
                  <c:v>2696</c:v>
                </c:pt>
                <c:pt idx="159">
                  <c:v>4134</c:v>
                </c:pt>
                <c:pt idx="160">
                  <c:v>3306</c:v>
                </c:pt>
                <c:pt idx="161">
                  <c:v>2199</c:v>
                </c:pt>
                <c:pt idx="162">
                  <c:v>2704</c:v>
                </c:pt>
                <c:pt idx="163">
                  <c:v>5843</c:v>
                </c:pt>
                <c:pt idx="164">
                  <c:v>5068</c:v>
                </c:pt>
                <c:pt idx="165">
                  <c:v>4600</c:v>
                </c:pt>
                <c:pt idx="166">
                  <c:v>5551</c:v>
                </c:pt>
                <c:pt idx="167">
                  <c:v>7579</c:v>
                </c:pt>
                <c:pt idx="168">
                  <c:v>3405</c:v>
                </c:pt>
                <c:pt idx="169">
                  <c:v>4907</c:v>
                </c:pt>
                <c:pt idx="170">
                  <c:v>3814</c:v>
                </c:pt>
                <c:pt idx="171">
                  <c:v>4326</c:v>
                </c:pt>
                <c:pt idx="172">
                  <c:v>5115</c:v>
                </c:pt>
                <c:pt idx="173">
                  <c:v>4786</c:v>
                </c:pt>
                <c:pt idx="174">
                  <c:v>2914</c:v>
                </c:pt>
                <c:pt idx="175">
                  <c:v>5596</c:v>
                </c:pt>
                <c:pt idx="176">
                  <c:v>3514</c:v>
                </c:pt>
                <c:pt idx="177">
                  <c:v>3740</c:v>
                </c:pt>
                <c:pt idx="178">
                  <c:v>3522</c:v>
                </c:pt>
                <c:pt idx="179">
                  <c:v>5100</c:v>
                </c:pt>
                <c:pt idx="180">
                  <c:v>5412</c:v>
                </c:pt>
                <c:pt idx="181">
                  <c:v>4949</c:v>
                </c:pt>
                <c:pt idx="182">
                  <c:v>3290</c:v>
                </c:pt>
                <c:pt idx="183">
                  <c:v>5179</c:v>
                </c:pt>
                <c:pt idx="184">
                  <c:v>4851</c:v>
                </c:pt>
                <c:pt idx="185">
                  <c:v>5075</c:v>
                </c:pt>
                <c:pt idx="186">
                  <c:v>5007</c:v>
                </c:pt>
                <c:pt idx="187">
                  <c:v>5196</c:v>
                </c:pt>
                <c:pt idx="188">
                  <c:v>4469</c:v>
                </c:pt>
                <c:pt idx="189">
                  <c:v>2875</c:v>
                </c:pt>
                <c:pt idx="190">
                  <c:v>4740</c:v>
                </c:pt>
                <c:pt idx="191">
                  <c:v>5453</c:v>
                </c:pt>
                <c:pt idx="192">
                  <c:v>5355</c:v>
                </c:pt>
                <c:pt idx="193">
                  <c:v>5434</c:v>
                </c:pt>
                <c:pt idx="194">
                  <c:v>5788</c:v>
                </c:pt>
                <c:pt idx="195">
                  <c:v>4966</c:v>
                </c:pt>
                <c:pt idx="196">
                  <c:v>3898</c:v>
                </c:pt>
                <c:pt idx="197">
                  <c:v>4543</c:v>
                </c:pt>
                <c:pt idx="198">
                  <c:v>5520</c:v>
                </c:pt>
                <c:pt idx="199">
                  <c:v>6150</c:v>
                </c:pt>
                <c:pt idx="200">
                  <c:v>5532</c:v>
                </c:pt>
                <c:pt idx="201">
                  <c:v>5288</c:v>
                </c:pt>
                <c:pt idx="202">
                  <c:v>3584</c:v>
                </c:pt>
                <c:pt idx="203">
                  <c:v>4476</c:v>
                </c:pt>
                <c:pt idx="204">
                  <c:v>4234</c:v>
                </c:pt>
                <c:pt idx="205">
                  <c:v>5212</c:v>
                </c:pt>
                <c:pt idx="206">
                  <c:v>5803</c:v>
                </c:pt>
                <c:pt idx="207">
                  <c:v>5437</c:v>
                </c:pt>
                <c:pt idx="208">
                  <c:v>5565</c:v>
                </c:pt>
                <c:pt idx="209">
                  <c:v>5249</c:v>
                </c:pt>
                <c:pt idx="210">
                  <c:v>4143</c:v>
                </c:pt>
                <c:pt idx="211">
                  <c:v>5925</c:v>
                </c:pt>
                <c:pt idx="212">
                  <c:v>6215</c:v>
                </c:pt>
                <c:pt idx="213">
                  <c:v>5836</c:v>
                </c:pt>
                <c:pt idx="214">
                  <c:v>6728</c:v>
                </c:pt>
                <c:pt idx="215">
                  <c:v>7029</c:v>
                </c:pt>
                <c:pt idx="216">
                  <c:v>4560</c:v>
                </c:pt>
                <c:pt idx="217">
                  <c:v>4072</c:v>
                </c:pt>
                <c:pt idx="218">
                  <c:v>5135</c:v>
                </c:pt>
                <c:pt idx="219">
                  <c:v>6622</c:v>
                </c:pt>
                <c:pt idx="220">
                  <c:v>6976</c:v>
                </c:pt>
                <c:pt idx="221">
                  <c:v>6472</c:v>
                </c:pt>
                <c:pt idx="222">
                  <c:v>4188</c:v>
                </c:pt>
                <c:pt idx="223">
                  <c:v>4774</c:v>
                </c:pt>
                <c:pt idx="224">
                  <c:v>2847</c:v>
                </c:pt>
                <c:pt idx="225">
                  <c:v>5683</c:v>
                </c:pt>
                <c:pt idx="226">
                  <c:v>8514</c:v>
                </c:pt>
                <c:pt idx="227">
                  <c:v>7748</c:v>
                </c:pt>
                <c:pt idx="228">
                  <c:v>6909</c:v>
                </c:pt>
                <c:pt idx="229">
                  <c:v>6443</c:v>
                </c:pt>
                <c:pt idx="230">
                  <c:v>6657</c:v>
                </c:pt>
                <c:pt idx="231">
                  <c:v>3655</c:v>
                </c:pt>
                <c:pt idx="232">
                  <c:v>6999</c:v>
                </c:pt>
                <c:pt idx="233">
                  <c:v>7896</c:v>
                </c:pt>
                <c:pt idx="234">
                  <c:v>7939</c:v>
                </c:pt>
                <c:pt idx="235">
                  <c:v>8103</c:v>
                </c:pt>
                <c:pt idx="236">
                  <c:v>7446</c:v>
                </c:pt>
                <c:pt idx="237">
                  <c:v>6482</c:v>
                </c:pt>
                <c:pt idx="238">
                  <c:v>4613</c:v>
                </c:pt>
                <c:pt idx="239">
                  <c:v>5790</c:v>
                </c:pt>
                <c:pt idx="240">
                  <c:v>3201</c:v>
                </c:pt>
                <c:pt idx="241">
                  <c:v>4329</c:v>
                </c:pt>
                <c:pt idx="242">
                  <c:v>7409</c:v>
                </c:pt>
                <c:pt idx="243">
                  <c:v>6448</c:v>
                </c:pt>
                <c:pt idx="244">
                  <c:v>7009</c:v>
                </c:pt>
                <c:pt idx="245">
                  <c:v>5347</c:v>
                </c:pt>
                <c:pt idx="246">
                  <c:v>7079</c:v>
                </c:pt>
                <c:pt idx="247">
                  <c:v>6288</c:v>
                </c:pt>
                <c:pt idx="248">
                  <c:v>7093</c:v>
                </c:pt>
                <c:pt idx="249">
                  <c:v>9154</c:v>
                </c:pt>
                <c:pt idx="250">
                  <c:v>5521</c:v>
                </c:pt>
                <c:pt idx="251">
                  <c:v>9906</c:v>
                </c:pt>
                <c:pt idx="252">
                  <c:v>7220</c:v>
                </c:pt>
                <c:pt idx="253">
                  <c:v>8948</c:v>
                </c:pt>
                <c:pt idx="254">
                  <c:v>9205</c:v>
                </c:pt>
                <c:pt idx="255">
                  <c:v>10615</c:v>
                </c:pt>
                <c:pt idx="256">
                  <c:v>9853</c:v>
                </c:pt>
                <c:pt idx="257">
                  <c:v>11090</c:v>
                </c:pt>
                <c:pt idx="258">
                  <c:v>9666</c:v>
                </c:pt>
                <c:pt idx="259">
                  <c:v>6902</c:v>
                </c:pt>
                <c:pt idx="260">
                  <c:v>9620</c:v>
                </c:pt>
                <c:pt idx="261">
                  <c:v>9978</c:v>
                </c:pt>
                <c:pt idx="262">
                  <c:v>10973</c:v>
                </c:pt>
                <c:pt idx="263">
                  <c:v>11038</c:v>
                </c:pt>
                <c:pt idx="264">
                  <c:v>10936</c:v>
                </c:pt>
                <c:pt idx="265">
                  <c:v>8698</c:v>
                </c:pt>
                <c:pt idx="266">
                  <c:v>7061</c:v>
                </c:pt>
                <c:pt idx="267">
                  <c:v>9138</c:v>
                </c:pt>
                <c:pt idx="268">
                  <c:v>10892</c:v>
                </c:pt>
                <c:pt idx="269">
                  <c:v>14947</c:v>
                </c:pt>
                <c:pt idx="270">
                  <c:v>13402</c:v>
                </c:pt>
                <c:pt idx="271">
                  <c:v>14927</c:v>
                </c:pt>
                <c:pt idx="272">
                  <c:v>9498</c:v>
                </c:pt>
                <c:pt idx="273">
                  <c:v>7970</c:v>
                </c:pt>
                <c:pt idx="274">
                  <c:v>11254</c:v>
                </c:pt>
                <c:pt idx="275">
                  <c:v>8286</c:v>
                </c:pt>
                <c:pt idx="276">
                  <c:v>13299</c:v>
                </c:pt>
                <c:pt idx="277">
                  <c:v>13769</c:v>
                </c:pt>
                <c:pt idx="278">
                  <c:v>16400</c:v>
                </c:pt>
                <c:pt idx="279">
                  <c:v>12032</c:v>
                </c:pt>
                <c:pt idx="280">
                  <c:v>9570</c:v>
                </c:pt>
                <c:pt idx="281">
                  <c:v>13424</c:v>
                </c:pt>
                <c:pt idx="282">
                  <c:v>13981</c:v>
                </c:pt>
                <c:pt idx="283">
                  <c:v>16162</c:v>
                </c:pt>
                <c:pt idx="284">
                  <c:v>16263</c:v>
                </c:pt>
                <c:pt idx="285">
                  <c:v>17484</c:v>
                </c:pt>
                <c:pt idx="286">
                  <c:v>13830</c:v>
                </c:pt>
                <c:pt idx="287">
                  <c:v>10346</c:v>
                </c:pt>
                <c:pt idx="288">
                  <c:v>16341</c:v>
                </c:pt>
                <c:pt idx="289">
                  <c:v>14239</c:v>
                </c:pt>
                <c:pt idx="290">
                  <c:v>16375</c:v>
                </c:pt>
                <c:pt idx="291">
                  <c:v>11380</c:v>
                </c:pt>
                <c:pt idx="292">
                  <c:v>9781</c:v>
                </c:pt>
                <c:pt idx="293">
                  <c:v>9831</c:v>
                </c:pt>
                <c:pt idx="294">
                  <c:v>7722</c:v>
                </c:pt>
                <c:pt idx="295">
                  <c:v>15991</c:v>
                </c:pt>
                <c:pt idx="296">
                  <c:v>15791</c:v>
                </c:pt>
                <c:pt idx="297">
                  <c:v>14423</c:v>
                </c:pt>
                <c:pt idx="298">
                  <c:v>11297</c:v>
                </c:pt>
                <c:pt idx="299">
                  <c:v>6855</c:v>
                </c:pt>
                <c:pt idx="300">
                  <c:v>7838</c:v>
                </c:pt>
                <c:pt idx="301">
                  <c:v>11022</c:v>
                </c:pt>
                <c:pt idx="302">
                  <c:v>12268</c:v>
                </c:pt>
                <c:pt idx="303">
                  <c:v>19830</c:v>
                </c:pt>
                <c:pt idx="304">
                  <c:v>16136</c:v>
                </c:pt>
                <c:pt idx="305">
                  <c:v>16170</c:v>
                </c:pt>
                <c:pt idx="306">
                  <c:v>16825</c:v>
                </c:pt>
                <c:pt idx="307">
                  <c:v>10389</c:v>
                </c:pt>
                <c:pt idx="308">
                  <c:v>9112</c:v>
                </c:pt>
                <c:pt idx="309">
                  <c:v>17137</c:v>
                </c:pt>
                <c:pt idx="310">
                  <c:v>16267</c:v>
                </c:pt>
                <c:pt idx="311">
                  <c:v>13269</c:v>
                </c:pt>
                <c:pt idx="312">
                  <c:v>13111</c:v>
                </c:pt>
                <c:pt idx="313">
                  <c:v>16130</c:v>
                </c:pt>
                <c:pt idx="314">
                  <c:v>9663</c:v>
                </c:pt>
                <c:pt idx="315">
                  <c:v>7703</c:v>
                </c:pt>
                <c:pt idx="316">
                  <c:v>13046</c:v>
                </c:pt>
                <c:pt idx="317">
                  <c:v>13584</c:v>
                </c:pt>
                <c:pt idx="318">
                  <c:v>13197</c:v>
                </c:pt>
                <c:pt idx="319">
                  <c:v>13302</c:v>
                </c:pt>
                <c:pt idx="320">
                  <c:v>13177</c:v>
                </c:pt>
                <c:pt idx="321">
                  <c:v>9279</c:v>
                </c:pt>
                <c:pt idx="322">
                  <c:v>6385</c:v>
                </c:pt>
                <c:pt idx="323">
                  <c:v>10790</c:v>
                </c:pt>
                <c:pt idx="324">
                  <c:v>11277</c:v>
                </c:pt>
                <c:pt idx="325">
                  <c:v>11030</c:v>
                </c:pt>
                <c:pt idx="326">
                  <c:v>11985</c:v>
                </c:pt>
                <c:pt idx="327">
                  <c:v>9916</c:v>
                </c:pt>
                <c:pt idx="328">
                  <c:v>6692</c:v>
                </c:pt>
                <c:pt idx="329">
                  <c:v>5057</c:v>
                </c:pt>
                <c:pt idx="330">
                  <c:v>9005</c:v>
                </c:pt>
                <c:pt idx="331">
                  <c:v>9879</c:v>
                </c:pt>
                <c:pt idx="332">
                  <c:v>9759</c:v>
                </c:pt>
                <c:pt idx="333">
                  <c:v>9789</c:v>
                </c:pt>
                <c:pt idx="334">
                  <c:v>9446</c:v>
                </c:pt>
                <c:pt idx="335">
                  <c:v>6316</c:v>
                </c:pt>
                <c:pt idx="336">
                  <c:v>5521</c:v>
                </c:pt>
                <c:pt idx="337">
                  <c:v>8030</c:v>
                </c:pt>
                <c:pt idx="338">
                  <c:v>8983</c:v>
                </c:pt>
                <c:pt idx="339">
                  <c:v>8293</c:v>
                </c:pt>
                <c:pt idx="340">
                  <c:v>11625</c:v>
                </c:pt>
                <c:pt idx="341">
                  <c:v>8955</c:v>
                </c:pt>
                <c:pt idx="342">
                  <c:v>5034</c:v>
                </c:pt>
                <c:pt idx="343">
                  <c:v>4164</c:v>
                </c:pt>
                <c:pt idx="344">
                  <c:v>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B-4F51-9E78-B090EA7C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664720"/>
        <c:axId val="1169459328"/>
      </c:barChart>
      <c:lineChart>
        <c:grouping val="standard"/>
        <c:varyColors val="0"/>
        <c:ser>
          <c:idx val="0"/>
          <c:order val="1"/>
          <c:tx>
            <c:strRef>
              <c:f>Data!$AA$1</c:f>
              <c:strCache>
                <c:ptCount val="1"/>
                <c:pt idx="0">
                  <c:v>Positividad</c:v>
                </c:pt>
              </c:strCache>
            </c:strRef>
          </c:tx>
          <c:spPr>
            <a:ln w="19050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66"/>
                </a:solidFill>
                <a:prstDash val="sysDot"/>
                <a:headEnd type="none"/>
                <a:tailEnd type="stealth" w="med" len="lg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Data!$B$2:$B$346</c:f>
              <c:numCache>
                <c:formatCode>[$-409]d/mmm/yy;@</c:formatCode>
                <c:ptCount val="345"/>
                <c:pt idx="0">
                  <c:v>43899</c:v>
                </c:pt>
                <c:pt idx="1">
                  <c:v>43900</c:v>
                </c:pt>
                <c:pt idx="2">
                  <c:v>43901</c:v>
                </c:pt>
                <c:pt idx="3">
                  <c:v>43902</c:v>
                </c:pt>
                <c:pt idx="4">
                  <c:v>43903</c:v>
                </c:pt>
                <c:pt idx="5">
                  <c:v>43904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  <c:pt idx="71">
                  <c:v>43970</c:v>
                </c:pt>
                <c:pt idx="72">
                  <c:v>43971</c:v>
                </c:pt>
                <c:pt idx="73">
                  <c:v>43972</c:v>
                </c:pt>
                <c:pt idx="74">
                  <c:v>43973</c:v>
                </c:pt>
                <c:pt idx="75">
                  <c:v>43974</c:v>
                </c:pt>
                <c:pt idx="76">
                  <c:v>43975</c:v>
                </c:pt>
                <c:pt idx="77">
                  <c:v>43976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43981</c:v>
                </c:pt>
                <c:pt idx="83">
                  <c:v>43982</c:v>
                </c:pt>
                <c:pt idx="84">
                  <c:v>43983</c:v>
                </c:pt>
                <c:pt idx="85">
                  <c:v>43984</c:v>
                </c:pt>
                <c:pt idx="86">
                  <c:v>43985</c:v>
                </c:pt>
                <c:pt idx="87">
                  <c:v>43986</c:v>
                </c:pt>
                <c:pt idx="88">
                  <c:v>43987</c:v>
                </c:pt>
                <c:pt idx="89">
                  <c:v>43988</c:v>
                </c:pt>
                <c:pt idx="90">
                  <c:v>43989</c:v>
                </c:pt>
                <c:pt idx="91">
                  <c:v>43990</c:v>
                </c:pt>
                <c:pt idx="92">
                  <c:v>43991</c:v>
                </c:pt>
                <c:pt idx="93">
                  <c:v>43992</c:v>
                </c:pt>
                <c:pt idx="94">
                  <c:v>43993</c:v>
                </c:pt>
                <c:pt idx="95">
                  <c:v>43994</c:v>
                </c:pt>
                <c:pt idx="96">
                  <c:v>43995</c:v>
                </c:pt>
                <c:pt idx="97">
                  <c:v>43996</c:v>
                </c:pt>
                <c:pt idx="98">
                  <c:v>43997</c:v>
                </c:pt>
                <c:pt idx="99">
                  <c:v>43998</c:v>
                </c:pt>
                <c:pt idx="100">
                  <c:v>43999</c:v>
                </c:pt>
                <c:pt idx="101">
                  <c:v>44000</c:v>
                </c:pt>
                <c:pt idx="102">
                  <c:v>44001</c:v>
                </c:pt>
                <c:pt idx="103">
                  <c:v>44002</c:v>
                </c:pt>
                <c:pt idx="104">
                  <c:v>44003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44009</c:v>
                </c:pt>
                <c:pt idx="111">
                  <c:v>44010</c:v>
                </c:pt>
                <c:pt idx="112">
                  <c:v>44011</c:v>
                </c:pt>
                <c:pt idx="113">
                  <c:v>44012</c:v>
                </c:pt>
                <c:pt idx="114">
                  <c:v>44013</c:v>
                </c:pt>
                <c:pt idx="115">
                  <c:v>44014</c:v>
                </c:pt>
                <c:pt idx="116">
                  <c:v>44015</c:v>
                </c:pt>
                <c:pt idx="117">
                  <c:v>44016</c:v>
                </c:pt>
                <c:pt idx="118">
                  <c:v>44017</c:v>
                </c:pt>
                <c:pt idx="119">
                  <c:v>44018</c:v>
                </c:pt>
                <c:pt idx="120">
                  <c:v>44019</c:v>
                </c:pt>
                <c:pt idx="121">
                  <c:v>44020</c:v>
                </c:pt>
                <c:pt idx="122">
                  <c:v>44021</c:v>
                </c:pt>
                <c:pt idx="123">
                  <c:v>44022</c:v>
                </c:pt>
                <c:pt idx="124">
                  <c:v>44023</c:v>
                </c:pt>
                <c:pt idx="125">
                  <c:v>44024</c:v>
                </c:pt>
                <c:pt idx="126">
                  <c:v>44025</c:v>
                </c:pt>
                <c:pt idx="127">
                  <c:v>44026</c:v>
                </c:pt>
                <c:pt idx="128">
                  <c:v>44027</c:v>
                </c:pt>
                <c:pt idx="129">
                  <c:v>44028</c:v>
                </c:pt>
                <c:pt idx="130">
                  <c:v>44029</c:v>
                </c:pt>
                <c:pt idx="131">
                  <c:v>44030</c:v>
                </c:pt>
                <c:pt idx="132">
                  <c:v>44031</c:v>
                </c:pt>
                <c:pt idx="133">
                  <c:v>44032</c:v>
                </c:pt>
                <c:pt idx="134">
                  <c:v>44033</c:v>
                </c:pt>
                <c:pt idx="135">
                  <c:v>44034</c:v>
                </c:pt>
                <c:pt idx="136">
                  <c:v>44035</c:v>
                </c:pt>
                <c:pt idx="137">
                  <c:v>44036</c:v>
                </c:pt>
                <c:pt idx="138">
                  <c:v>44037</c:v>
                </c:pt>
                <c:pt idx="139">
                  <c:v>44038</c:v>
                </c:pt>
                <c:pt idx="140">
                  <c:v>44039</c:v>
                </c:pt>
                <c:pt idx="141">
                  <c:v>44040</c:v>
                </c:pt>
                <c:pt idx="142">
                  <c:v>44041</c:v>
                </c:pt>
                <c:pt idx="143">
                  <c:v>44042</c:v>
                </c:pt>
                <c:pt idx="144">
                  <c:v>44043</c:v>
                </c:pt>
                <c:pt idx="145">
                  <c:v>44044</c:v>
                </c:pt>
                <c:pt idx="146">
                  <c:v>44045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44051</c:v>
                </c:pt>
                <c:pt idx="153">
                  <c:v>44052</c:v>
                </c:pt>
                <c:pt idx="154">
                  <c:v>44053</c:v>
                </c:pt>
                <c:pt idx="155">
                  <c:v>44054</c:v>
                </c:pt>
                <c:pt idx="156">
                  <c:v>44055</c:v>
                </c:pt>
                <c:pt idx="157">
                  <c:v>44056</c:v>
                </c:pt>
                <c:pt idx="158">
                  <c:v>44057</c:v>
                </c:pt>
                <c:pt idx="159">
                  <c:v>44058</c:v>
                </c:pt>
                <c:pt idx="160">
                  <c:v>44059</c:v>
                </c:pt>
                <c:pt idx="161">
                  <c:v>44060</c:v>
                </c:pt>
                <c:pt idx="162">
                  <c:v>44061</c:v>
                </c:pt>
                <c:pt idx="163">
                  <c:v>44062</c:v>
                </c:pt>
                <c:pt idx="164">
                  <c:v>44063</c:v>
                </c:pt>
                <c:pt idx="165">
                  <c:v>44064</c:v>
                </c:pt>
                <c:pt idx="166">
                  <c:v>44065</c:v>
                </c:pt>
                <c:pt idx="167">
                  <c:v>44066</c:v>
                </c:pt>
                <c:pt idx="168">
                  <c:v>44067</c:v>
                </c:pt>
                <c:pt idx="169">
                  <c:v>44068</c:v>
                </c:pt>
                <c:pt idx="170">
                  <c:v>44069</c:v>
                </c:pt>
                <c:pt idx="171">
                  <c:v>44070</c:v>
                </c:pt>
                <c:pt idx="172">
                  <c:v>44071</c:v>
                </c:pt>
                <c:pt idx="173">
                  <c:v>44072</c:v>
                </c:pt>
                <c:pt idx="174">
                  <c:v>44073</c:v>
                </c:pt>
                <c:pt idx="175">
                  <c:v>44074</c:v>
                </c:pt>
                <c:pt idx="176">
                  <c:v>44075</c:v>
                </c:pt>
                <c:pt idx="177">
                  <c:v>44076</c:v>
                </c:pt>
                <c:pt idx="178">
                  <c:v>44077</c:v>
                </c:pt>
                <c:pt idx="179">
                  <c:v>44078</c:v>
                </c:pt>
                <c:pt idx="180">
                  <c:v>44079</c:v>
                </c:pt>
                <c:pt idx="181">
                  <c:v>44080</c:v>
                </c:pt>
                <c:pt idx="182">
                  <c:v>44081</c:v>
                </c:pt>
                <c:pt idx="183">
                  <c:v>44082</c:v>
                </c:pt>
                <c:pt idx="184">
                  <c:v>44083</c:v>
                </c:pt>
                <c:pt idx="185">
                  <c:v>44084</c:v>
                </c:pt>
                <c:pt idx="186">
                  <c:v>44085</c:v>
                </c:pt>
                <c:pt idx="187">
                  <c:v>44086</c:v>
                </c:pt>
                <c:pt idx="188">
                  <c:v>44087</c:v>
                </c:pt>
                <c:pt idx="189">
                  <c:v>44088</c:v>
                </c:pt>
                <c:pt idx="190">
                  <c:v>44089</c:v>
                </c:pt>
                <c:pt idx="191">
                  <c:v>44090</c:v>
                </c:pt>
                <c:pt idx="192">
                  <c:v>44091</c:v>
                </c:pt>
                <c:pt idx="193">
                  <c:v>44092</c:v>
                </c:pt>
                <c:pt idx="194">
                  <c:v>44093</c:v>
                </c:pt>
                <c:pt idx="195">
                  <c:v>44094</c:v>
                </c:pt>
                <c:pt idx="196">
                  <c:v>44095</c:v>
                </c:pt>
                <c:pt idx="197">
                  <c:v>44096</c:v>
                </c:pt>
                <c:pt idx="198">
                  <c:v>44097</c:v>
                </c:pt>
                <c:pt idx="199">
                  <c:v>44098</c:v>
                </c:pt>
                <c:pt idx="200">
                  <c:v>44099</c:v>
                </c:pt>
                <c:pt idx="201">
                  <c:v>44100</c:v>
                </c:pt>
                <c:pt idx="202">
                  <c:v>44101</c:v>
                </c:pt>
                <c:pt idx="203">
                  <c:v>44102</c:v>
                </c:pt>
                <c:pt idx="204">
                  <c:v>44103</c:v>
                </c:pt>
                <c:pt idx="205">
                  <c:v>44104</c:v>
                </c:pt>
                <c:pt idx="206">
                  <c:v>44105</c:v>
                </c:pt>
                <c:pt idx="207">
                  <c:v>44106</c:v>
                </c:pt>
                <c:pt idx="208">
                  <c:v>44107</c:v>
                </c:pt>
                <c:pt idx="209">
                  <c:v>44108</c:v>
                </c:pt>
                <c:pt idx="210">
                  <c:v>44109</c:v>
                </c:pt>
                <c:pt idx="211">
                  <c:v>44110</c:v>
                </c:pt>
                <c:pt idx="212">
                  <c:v>44111</c:v>
                </c:pt>
                <c:pt idx="213">
                  <c:v>44112</c:v>
                </c:pt>
                <c:pt idx="214">
                  <c:v>44113</c:v>
                </c:pt>
                <c:pt idx="215">
                  <c:v>44114</c:v>
                </c:pt>
                <c:pt idx="216">
                  <c:v>44115</c:v>
                </c:pt>
                <c:pt idx="217">
                  <c:v>44116</c:v>
                </c:pt>
                <c:pt idx="218">
                  <c:v>44117</c:v>
                </c:pt>
                <c:pt idx="219">
                  <c:v>44118</c:v>
                </c:pt>
                <c:pt idx="220">
                  <c:v>44119</c:v>
                </c:pt>
                <c:pt idx="221">
                  <c:v>44120</c:v>
                </c:pt>
                <c:pt idx="222">
                  <c:v>44121</c:v>
                </c:pt>
                <c:pt idx="223">
                  <c:v>44122</c:v>
                </c:pt>
                <c:pt idx="224">
                  <c:v>44123</c:v>
                </c:pt>
                <c:pt idx="225">
                  <c:v>44124</c:v>
                </c:pt>
                <c:pt idx="226">
                  <c:v>44125</c:v>
                </c:pt>
                <c:pt idx="227">
                  <c:v>44126</c:v>
                </c:pt>
                <c:pt idx="228">
                  <c:v>44127</c:v>
                </c:pt>
                <c:pt idx="229">
                  <c:v>44128</c:v>
                </c:pt>
                <c:pt idx="230">
                  <c:v>44129</c:v>
                </c:pt>
                <c:pt idx="231">
                  <c:v>44130</c:v>
                </c:pt>
                <c:pt idx="232">
                  <c:v>44131</c:v>
                </c:pt>
                <c:pt idx="233">
                  <c:v>44132</c:v>
                </c:pt>
                <c:pt idx="234">
                  <c:v>44133</c:v>
                </c:pt>
                <c:pt idx="235">
                  <c:v>44134</c:v>
                </c:pt>
                <c:pt idx="236">
                  <c:v>44135</c:v>
                </c:pt>
                <c:pt idx="237">
                  <c:v>44136</c:v>
                </c:pt>
                <c:pt idx="238">
                  <c:v>44137</c:v>
                </c:pt>
                <c:pt idx="239">
                  <c:v>44138</c:v>
                </c:pt>
                <c:pt idx="240">
                  <c:v>44139</c:v>
                </c:pt>
                <c:pt idx="241">
                  <c:v>44140</c:v>
                </c:pt>
                <c:pt idx="242">
                  <c:v>44141</c:v>
                </c:pt>
                <c:pt idx="243">
                  <c:v>44142</c:v>
                </c:pt>
                <c:pt idx="244">
                  <c:v>44143</c:v>
                </c:pt>
                <c:pt idx="245">
                  <c:v>44144</c:v>
                </c:pt>
                <c:pt idx="246">
                  <c:v>44145</c:v>
                </c:pt>
                <c:pt idx="247">
                  <c:v>44146</c:v>
                </c:pt>
                <c:pt idx="248">
                  <c:v>44147</c:v>
                </c:pt>
                <c:pt idx="249">
                  <c:v>44148</c:v>
                </c:pt>
                <c:pt idx="250">
                  <c:v>44149</c:v>
                </c:pt>
                <c:pt idx="251">
                  <c:v>44150</c:v>
                </c:pt>
                <c:pt idx="252">
                  <c:v>44151</c:v>
                </c:pt>
                <c:pt idx="253">
                  <c:v>44152</c:v>
                </c:pt>
                <c:pt idx="254">
                  <c:v>44153</c:v>
                </c:pt>
                <c:pt idx="255">
                  <c:v>44154</c:v>
                </c:pt>
                <c:pt idx="256">
                  <c:v>44155</c:v>
                </c:pt>
                <c:pt idx="257">
                  <c:v>44156</c:v>
                </c:pt>
                <c:pt idx="258">
                  <c:v>44157</c:v>
                </c:pt>
                <c:pt idx="259">
                  <c:v>44158</c:v>
                </c:pt>
                <c:pt idx="260">
                  <c:v>44159</c:v>
                </c:pt>
                <c:pt idx="261">
                  <c:v>44160</c:v>
                </c:pt>
                <c:pt idx="262">
                  <c:v>44161</c:v>
                </c:pt>
                <c:pt idx="263">
                  <c:v>44162</c:v>
                </c:pt>
                <c:pt idx="264">
                  <c:v>44163</c:v>
                </c:pt>
                <c:pt idx="265">
                  <c:v>44164</c:v>
                </c:pt>
                <c:pt idx="266">
                  <c:v>44165</c:v>
                </c:pt>
                <c:pt idx="267">
                  <c:v>44166</c:v>
                </c:pt>
                <c:pt idx="268">
                  <c:v>44167</c:v>
                </c:pt>
                <c:pt idx="269">
                  <c:v>44168</c:v>
                </c:pt>
                <c:pt idx="270">
                  <c:v>44169</c:v>
                </c:pt>
                <c:pt idx="271">
                  <c:v>44170</c:v>
                </c:pt>
                <c:pt idx="272">
                  <c:v>44171</c:v>
                </c:pt>
                <c:pt idx="273">
                  <c:v>44172</c:v>
                </c:pt>
                <c:pt idx="274">
                  <c:v>44173</c:v>
                </c:pt>
                <c:pt idx="275">
                  <c:v>44174</c:v>
                </c:pt>
                <c:pt idx="276">
                  <c:v>44175</c:v>
                </c:pt>
                <c:pt idx="277">
                  <c:v>44176</c:v>
                </c:pt>
                <c:pt idx="278">
                  <c:v>44177</c:v>
                </c:pt>
                <c:pt idx="279">
                  <c:v>44178</c:v>
                </c:pt>
                <c:pt idx="280">
                  <c:v>44179</c:v>
                </c:pt>
                <c:pt idx="281">
                  <c:v>44180</c:v>
                </c:pt>
                <c:pt idx="282">
                  <c:v>44181</c:v>
                </c:pt>
                <c:pt idx="283">
                  <c:v>44182</c:v>
                </c:pt>
                <c:pt idx="284">
                  <c:v>44183</c:v>
                </c:pt>
                <c:pt idx="285">
                  <c:v>44184</c:v>
                </c:pt>
                <c:pt idx="286">
                  <c:v>44185</c:v>
                </c:pt>
                <c:pt idx="287">
                  <c:v>44186</c:v>
                </c:pt>
                <c:pt idx="288">
                  <c:v>44187</c:v>
                </c:pt>
                <c:pt idx="289">
                  <c:v>44188</c:v>
                </c:pt>
                <c:pt idx="290">
                  <c:v>44189</c:v>
                </c:pt>
                <c:pt idx="291">
                  <c:v>44190</c:v>
                </c:pt>
                <c:pt idx="292">
                  <c:v>44191</c:v>
                </c:pt>
                <c:pt idx="293">
                  <c:v>44192</c:v>
                </c:pt>
                <c:pt idx="294">
                  <c:v>44193</c:v>
                </c:pt>
                <c:pt idx="295">
                  <c:v>44194</c:v>
                </c:pt>
                <c:pt idx="296">
                  <c:v>44195</c:v>
                </c:pt>
                <c:pt idx="297">
                  <c:v>44196</c:v>
                </c:pt>
                <c:pt idx="298">
                  <c:v>44197</c:v>
                </c:pt>
                <c:pt idx="299">
                  <c:v>44198</c:v>
                </c:pt>
                <c:pt idx="300">
                  <c:v>44199</c:v>
                </c:pt>
                <c:pt idx="301">
                  <c:v>44200</c:v>
                </c:pt>
                <c:pt idx="302">
                  <c:v>44201</c:v>
                </c:pt>
                <c:pt idx="303">
                  <c:v>44202</c:v>
                </c:pt>
                <c:pt idx="304">
                  <c:v>44203</c:v>
                </c:pt>
                <c:pt idx="305">
                  <c:v>44204</c:v>
                </c:pt>
                <c:pt idx="306">
                  <c:v>44205</c:v>
                </c:pt>
                <c:pt idx="307">
                  <c:v>44206</c:v>
                </c:pt>
                <c:pt idx="308">
                  <c:v>44207</c:v>
                </c:pt>
                <c:pt idx="309">
                  <c:v>44208</c:v>
                </c:pt>
                <c:pt idx="310">
                  <c:v>44209</c:v>
                </c:pt>
                <c:pt idx="311">
                  <c:v>44210</c:v>
                </c:pt>
                <c:pt idx="312">
                  <c:v>44211</c:v>
                </c:pt>
                <c:pt idx="313">
                  <c:v>44212</c:v>
                </c:pt>
                <c:pt idx="314">
                  <c:v>44213</c:v>
                </c:pt>
                <c:pt idx="315">
                  <c:v>44214</c:v>
                </c:pt>
                <c:pt idx="316">
                  <c:v>44215</c:v>
                </c:pt>
                <c:pt idx="317">
                  <c:v>44216</c:v>
                </c:pt>
                <c:pt idx="318">
                  <c:v>44217</c:v>
                </c:pt>
                <c:pt idx="319">
                  <c:v>44218</c:v>
                </c:pt>
                <c:pt idx="320">
                  <c:v>44219</c:v>
                </c:pt>
                <c:pt idx="321">
                  <c:v>44220</c:v>
                </c:pt>
                <c:pt idx="322">
                  <c:v>44221</c:v>
                </c:pt>
                <c:pt idx="323">
                  <c:v>44222</c:v>
                </c:pt>
                <c:pt idx="324">
                  <c:v>44223</c:v>
                </c:pt>
                <c:pt idx="325">
                  <c:v>44224</c:v>
                </c:pt>
                <c:pt idx="326">
                  <c:v>44225</c:v>
                </c:pt>
                <c:pt idx="327">
                  <c:v>44226</c:v>
                </c:pt>
                <c:pt idx="328">
                  <c:v>44227</c:v>
                </c:pt>
                <c:pt idx="329">
                  <c:v>44228</c:v>
                </c:pt>
                <c:pt idx="330">
                  <c:v>44229</c:v>
                </c:pt>
                <c:pt idx="331">
                  <c:v>44230</c:v>
                </c:pt>
                <c:pt idx="332">
                  <c:v>44231</c:v>
                </c:pt>
                <c:pt idx="333">
                  <c:v>44232</c:v>
                </c:pt>
                <c:pt idx="334">
                  <c:v>44233</c:v>
                </c:pt>
                <c:pt idx="335">
                  <c:v>44234</c:v>
                </c:pt>
                <c:pt idx="336">
                  <c:v>44235</c:v>
                </c:pt>
                <c:pt idx="337">
                  <c:v>44236</c:v>
                </c:pt>
                <c:pt idx="338">
                  <c:v>44237</c:v>
                </c:pt>
                <c:pt idx="339">
                  <c:v>44238</c:v>
                </c:pt>
                <c:pt idx="340">
                  <c:v>44239</c:v>
                </c:pt>
                <c:pt idx="341">
                  <c:v>44240</c:v>
                </c:pt>
                <c:pt idx="342">
                  <c:v>44241</c:v>
                </c:pt>
                <c:pt idx="343">
                  <c:v>44242</c:v>
                </c:pt>
                <c:pt idx="344">
                  <c:v>44243</c:v>
                </c:pt>
              </c:numCache>
            </c:numRef>
          </c:cat>
          <c:val>
            <c:numRef>
              <c:f>Data!$AA$2:$AA$346</c:f>
              <c:numCache>
                <c:formatCode>0.00%</c:formatCode>
                <c:ptCount val="345"/>
                <c:pt idx="0">
                  <c:v>9.4999999999999998E-3</c:v>
                </c:pt>
                <c:pt idx="1">
                  <c:v>0.17069999999999999</c:v>
                </c:pt>
                <c:pt idx="2">
                  <c:v>0.125</c:v>
                </c:pt>
                <c:pt idx="3">
                  <c:v>6.2799999999999995E-2</c:v>
                </c:pt>
                <c:pt idx="4">
                  <c:v>3.6299999999999999E-2</c:v>
                </c:pt>
                <c:pt idx="5">
                  <c:v>3.3700000000000001E-2</c:v>
                </c:pt>
                <c:pt idx="6">
                  <c:v>0.1008</c:v>
                </c:pt>
                <c:pt idx="7">
                  <c:v>0.14430000000000001</c:v>
                </c:pt>
                <c:pt idx="8">
                  <c:v>9.8799999999999999E-2</c:v>
                </c:pt>
                <c:pt idx="9">
                  <c:v>0.1095</c:v>
                </c:pt>
                <c:pt idx="10">
                  <c:v>8.9499999999999996E-2</c:v>
                </c:pt>
                <c:pt idx="11">
                  <c:v>0.15709999999999999</c:v>
                </c:pt>
                <c:pt idx="12">
                  <c:v>0.14849999999999999</c:v>
                </c:pt>
                <c:pt idx="13">
                  <c:v>0.1085</c:v>
                </c:pt>
                <c:pt idx="14">
                  <c:v>0.23880000000000001</c:v>
                </c:pt>
                <c:pt idx="15">
                  <c:v>0.21440000000000001</c:v>
                </c:pt>
                <c:pt idx="16">
                  <c:v>0.20610000000000001</c:v>
                </c:pt>
                <c:pt idx="17">
                  <c:v>0.1908</c:v>
                </c:pt>
                <c:pt idx="18">
                  <c:v>0.30599999999999999</c:v>
                </c:pt>
                <c:pt idx="19">
                  <c:v>0.21299999999999999</c:v>
                </c:pt>
                <c:pt idx="20">
                  <c:v>0.22109999999999999</c:v>
                </c:pt>
                <c:pt idx="21">
                  <c:v>0.20380000000000001</c:v>
                </c:pt>
                <c:pt idx="22">
                  <c:v>0.2928</c:v>
                </c:pt>
                <c:pt idx="23">
                  <c:v>0.34960000000000002</c:v>
                </c:pt>
                <c:pt idx="24">
                  <c:v>0.25990000000000002</c:v>
                </c:pt>
                <c:pt idx="25">
                  <c:v>0.26290000000000002</c:v>
                </c:pt>
                <c:pt idx="26">
                  <c:v>0.2278</c:v>
                </c:pt>
                <c:pt idx="27">
                  <c:v>0.42209999999999998</c:v>
                </c:pt>
                <c:pt idx="28">
                  <c:v>0.2175</c:v>
                </c:pt>
                <c:pt idx="29">
                  <c:v>0.31909999999999999</c:v>
                </c:pt>
                <c:pt idx="30">
                  <c:v>0.25480000000000003</c:v>
                </c:pt>
                <c:pt idx="31">
                  <c:v>0.27760000000000001</c:v>
                </c:pt>
                <c:pt idx="32">
                  <c:v>0.20849999999999999</c:v>
                </c:pt>
                <c:pt idx="33">
                  <c:v>0.27660000000000001</c:v>
                </c:pt>
                <c:pt idx="34">
                  <c:v>0.29699999999999999</c:v>
                </c:pt>
                <c:pt idx="35">
                  <c:v>0.1714</c:v>
                </c:pt>
                <c:pt idx="36">
                  <c:v>0.2099</c:v>
                </c:pt>
                <c:pt idx="37">
                  <c:v>0.221</c:v>
                </c:pt>
                <c:pt idx="38">
                  <c:v>0.2661</c:v>
                </c:pt>
                <c:pt idx="39">
                  <c:v>0.27360000000000001</c:v>
                </c:pt>
                <c:pt idx="40">
                  <c:v>0.11840000000000001</c:v>
                </c:pt>
                <c:pt idx="41">
                  <c:v>0.1855</c:v>
                </c:pt>
                <c:pt idx="42">
                  <c:v>0.22239999999999999</c:v>
                </c:pt>
                <c:pt idx="43">
                  <c:v>0.1799</c:v>
                </c:pt>
                <c:pt idx="44">
                  <c:v>0.21379999999999999</c:v>
                </c:pt>
                <c:pt idx="45">
                  <c:v>0.20910000000000001</c:v>
                </c:pt>
                <c:pt idx="46">
                  <c:v>0.22339999999999999</c:v>
                </c:pt>
                <c:pt idx="47">
                  <c:v>0.1825</c:v>
                </c:pt>
                <c:pt idx="48">
                  <c:v>0.19400000000000001</c:v>
                </c:pt>
                <c:pt idx="49">
                  <c:v>0.20300000000000001</c:v>
                </c:pt>
                <c:pt idx="50">
                  <c:v>0.18629999999999999</c:v>
                </c:pt>
                <c:pt idx="51">
                  <c:v>0.17080000000000001</c:v>
                </c:pt>
                <c:pt idx="52">
                  <c:v>0.16889999999999999</c:v>
                </c:pt>
                <c:pt idx="53">
                  <c:v>0.16400000000000001</c:v>
                </c:pt>
                <c:pt idx="54">
                  <c:v>0.25359999999999999</c:v>
                </c:pt>
                <c:pt idx="55">
                  <c:v>9.6799999999999997E-2</c:v>
                </c:pt>
                <c:pt idx="56">
                  <c:v>0.17319999999999999</c:v>
                </c:pt>
                <c:pt idx="57">
                  <c:v>0.1467</c:v>
                </c:pt>
                <c:pt idx="58">
                  <c:v>0.13589999999999999</c:v>
                </c:pt>
                <c:pt idx="59">
                  <c:v>0.127</c:v>
                </c:pt>
                <c:pt idx="60">
                  <c:v>0.15989999999999999</c:v>
                </c:pt>
                <c:pt idx="61">
                  <c:v>0.16400000000000001</c:v>
                </c:pt>
                <c:pt idx="62">
                  <c:v>0.16470000000000001</c:v>
                </c:pt>
                <c:pt idx="63">
                  <c:v>0.16700000000000001</c:v>
                </c:pt>
                <c:pt idx="64">
                  <c:v>0.16900000000000001</c:v>
                </c:pt>
                <c:pt idx="65">
                  <c:v>0.1318</c:v>
                </c:pt>
                <c:pt idx="66">
                  <c:v>0.16980000000000001</c:v>
                </c:pt>
                <c:pt idx="67">
                  <c:v>0.1724</c:v>
                </c:pt>
                <c:pt idx="68">
                  <c:v>0.13550000000000001</c:v>
                </c:pt>
                <c:pt idx="69">
                  <c:v>0.12620000000000001</c:v>
                </c:pt>
                <c:pt idx="70">
                  <c:v>0.1585</c:v>
                </c:pt>
                <c:pt idx="71">
                  <c:v>0.1986</c:v>
                </c:pt>
                <c:pt idx="72">
                  <c:v>0.13320000000000001</c:v>
                </c:pt>
                <c:pt idx="73">
                  <c:v>0.108</c:v>
                </c:pt>
                <c:pt idx="74">
                  <c:v>0.13850000000000001</c:v>
                </c:pt>
                <c:pt idx="75">
                  <c:v>0.17849999999999999</c:v>
                </c:pt>
                <c:pt idx="76">
                  <c:v>0.23499999999999999</c:v>
                </c:pt>
                <c:pt idx="77">
                  <c:v>0.23380000000000001</c:v>
                </c:pt>
                <c:pt idx="78">
                  <c:v>0.2097</c:v>
                </c:pt>
                <c:pt idx="79">
                  <c:v>0.2167</c:v>
                </c:pt>
                <c:pt idx="80">
                  <c:v>0.30830000000000002</c:v>
                </c:pt>
                <c:pt idx="81">
                  <c:v>0.27800000000000002</c:v>
                </c:pt>
                <c:pt idx="82">
                  <c:v>0.314</c:v>
                </c:pt>
                <c:pt idx="83">
                  <c:v>0.2893</c:v>
                </c:pt>
                <c:pt idx="84">
                  <c:v>0.4133</c:v>
                </c:pt>
                <c:pt idx="85">
                  <c:v>0.30420000000000003</c:v>
                </c:pt>
                <c:pt idx="86">
                  <c:v>0.31040000000000001</c:v>
                </c:pt>
                <c:pt idx="87">
                  <c:v>0.2792</c:v>
                </c:pt>
                <c:pt idx="88">
                  <c:v>0.27310000000000001</c:v>
                </c:pt>
                <c:pt idx="89">
                  <c:v>0.30530000000000002</c:v>
                </c:pt>
                <c:pt idx="90">
                  <c:v>0.26490000000000002</c:v>
                </c:pt>
                <c:pt idx="91">
                  <c:v>0.25600000000000001</c:v>
                </c:pt>
                <c:pt idx="92">
                  <c:v>0.26100000000000001</c:v>
                </c:pt>
                <c:pt idx="93">
                  <c:v>0.31940000000000002</c:v>
                </c:pt>
                <c:pt idx="94">
                  <c:v>0.31209999999999999</c:v>
                </c:pt>
                <c:pt idx="95">
                  <c:v>0.30730000000000002</c:v>
                </c:pt>
                <c:pt idx="96">
                  <c:v>0.31469999999999998</c:v>
                </c:pt>
                <c:pt idx="97">
                  <c:v>0.32979999999999998</c:v>
                </c:pt>
                <c:pt idx="98">
                  <c:v>0.3664</c:v>
                </c:pt>
                <c:pt idx="99">
                  <c:v>0.32669999999999999</c:v>
                </c:pt>
                <c:pt idx="100">
                  <c:v>0.3019</c:v>
                </c:pt>
                <c:pt idx="101">
                  <c:v>0.30549999999999999</c:v>
                </c:pt>
                <c:pt idx="102">
                  <c:v>0.32579999999999998</c:v>
                </c:pt>
                <c:pt idx="103">
                  <c:v>0.34260000000000002</c:v>
                </c:pt>
                <c:pt idx="104">
                  <c:v>0.33210000000000001</c:v>
                </c:pt>
                <c:pt idx="105">
                  <c:v>0.34599999999999997</c:v>
                </c:pt>
                <c:pt idx="106">
                  <c:v>0.3221</c:v>
                </c:pt>
                <c:pt idx="107">
                  <c:v>0.31040000000000001</c:v>
                </c:pt>
                <c:pt idx="108">
                  <c:v>0.31230000000000002</c:v>
                </c:pt>
                <c:pt idx="109">
                  <c:v>0.2858</c:v>
                </c:pt>
                <c:pt idx="110">
                  <c:v>0.31840000000000002</c:v>
                </c:pt>
                <c:pt idx="111">
                  <c:v>0.35420000000000001</c:v>
                </c:pt>
                <c:pt idx="112">
                  <c:v>0.34079999999999999</c:v>
                </c:pt>
                <c:pt idx="113">
                  <c:v>0.38619999999999999</c:v>
                </c:pt>
                <c:pt idx="114">
                  <c:v>0.34160000000000001</c:v>
                </c:pt>
                <c:pt idx="115">
                  <c:v>0.3291</c:v>
                </c:pt>
                <c:pt idx="116">
                  <c:v>0.33250000000000002</c:v>
                </c:pt>
                <c:pt idx="117">
                  <c:v>0.30859999999999999</c:v>
                </c:pt>
                <c:pt idx="118">
                  <c:v>0.32079999999999997</c:v>
                </c:pt>
                <c:pt idx="119">
                  <c:v>0.37069999999999997</c:v>
                </c:pt>
                <c:pt idx="120">
                  <c:v>0.39429999999999998</c:v>
                </c:pt>
                <c:pt idx="121">
                  <c:v>0.36840000000000001</c:v>
                </c:pt>
                <c:pt idx="122">
                  <c:v>0.39279999999999998</c:v>
                </c:pt>
                <c:pt idx="123">
                  <c:v>0.33979999999999999</c:v>
                </c:pt>
                <c:pt idx="124">
                  <c:v>0.38429999999999997</c:v>
                </c:pt>
                <c:pt idx="125">
                  <c:v>0.37590000000000001</c:v>
                </c:pt>
                <c:pt idx="126">
                  <c:v>0.42899999999999999</c:v>
                </c:pt>
                <c:pt idx="127">
                  <c:v>0.35510000000000003</c:v>
                </c:pt>
                <c:pt idx="128">
                  <c:v>0.35520000000000002</c:v>
                </c:pt>
                <c:pt idx="129">
                  <c:v>0.32300000000000001</c:v>
                </c:pt>
                <c:pt idx="130">
                  <c:v>0.34839999999999999</c:v>
                </c:pt>
                <c:pt idx="131">
                  <c:v>0.34860000000000002</c:v>
                </c:pt>
                <c:pt idx="132">
                  <c:v>0.31929999999999997</c:v>
                </c:pt>
                <c:pt idx="133">
                  <c:v>0.33029999999999998</c:v>
                </c:pt>
                <c:pt idx="134">
                  <c:v>0.33910000000000001</c:v>
                </c:pt>
                <c:pt idx="135">
                  <c:v>0.29949999999999999</c:v>
                </c:pt>
                <c:pt idx="136">
                  <c:v>0.30309999999999998</c:v>
                </c:pt>
                <c:pt idx="137">
                  <c:v>0.3478</c:v>
                </c:pt>
                <c:pt idx="138">
                  <c:v>0.3332</c:v>
                </c:pt>
                <c:pt idx="139">
                  <c:v>0.33239999999999997</c:v>
                </c:pt>
                <c:pt idx="140">
                  <c:v>0.33069999999999999</c:v>
                </c:pt>
                <c:pt idx="141">
                  <c:v>0.35120000000000001</c:v>
                </c:pt>
                <c:pt idx="142">
                  <c:v>0.33389999999999997</c:v>
                </c:pt>
                <c:pt idx="143">
                  <c:v>0.28699999999999998</c:v>
                </c:pt>
                <c:pt idx="144">
                  <c:v>0.34939999999999999</c:v>
                </c:pt>
                <c:pt idx="145">
                  <c:v>0.3125</c:v>
                </c:pt>
                <c:pt idx="146">
                  <c:v>0.33079999999999998</c:v>
                </c:pt>
                <c:pt idx="147">
                  <c:v>0.37380000000000002</c:v>
                </c:pt>
                <c:pt idx="148">
                  <c:v>0.3967</c:v>
                </c:pt>
                <c:pt idx="149">
                  <c:v>0.31830000000000003</c:v>
                </c:pt>
                <c:pt idx="150">
                  <c:v>0.33860000000000001</c:v>
                </c:pt>
                <c:pt idx="151">
                  <c:v>0.34760000000000002</c:v>
                </c:pt>
                <c:pt idx="152">
                  <c:v>0.37209999999999999</c:v>
                </c:pt>
                <c:pt idx="153">
                  <c:v>0.30380000000000001</c:v>
                </c:pt>
                <c:pt idx="154">
                  <c:v>0.3569</c:v>
                </c:pt>
                <c:pt idx="155">
                  <c:v>0.36709999999999998</c:v>
                </c:pt>
                <c:pt idx="156">
                  <c:v>0.32540000000000002</c:v>
                </c:pt>
                <c:pt idx="157">
                  <c:v>0.34200000000000003</c:v>
                </c:pt>
                <c:pt idx="158">
                  <c:v>0.35460000000000003</c:v>
                </c:pt>
                <c:pt idx="159">
                  <c:v>0.30549999999999999</c:v>
                </c:pt>
                <c:pt idx="160">
                  <c:v>0.38569999999999999</c:v>
                </c:pt>
                <c:pt idx="161">
                  <c:v>0.2742</c:v>
                </c:pt>
                <c:pt idx="162">
                  <c:v>0.22120000000000001</c:v>
                </c:pt>
                <c:pt idx="163">
                  <c:v>0.16500000000000001</c:v>
                </c:pt>
                <c:pt idx="164">
                  <c:v>0.1661</c:v>
                </c:pt>
                <c:pt idx="165">
                  <c:v>0.17760000000000001</c:v>
                </c:pt>
                <c:pt idx="166">
                  <c:v>0.2059</c:v>
                </c:pt>
                <c:pt idx="167">
                  <c:v>0.18740000000000001</c:v>
                </c:pt>
                <c:pt idx="168">
                  <c:v>0.17180000000000001</c:v>
                </c:pt>
                <c:pt idx="169">
                  <c:v>0.18260000000000001</c:v>
                </c:pt>
                <c:pt idx="170">
                  <c:v>0.18379999999999999</c:v>
                </c:pt>
                <c:pt idx="171">
                  <c:v>0.20799999999999999</c:v>
                </c:pt>
                <c:pt idx="172">
                  <c:v>0.1255</c:v>
                </c:pt>
                <c:pt idx="173">
                  <c:v>0.14899999999999999</c:v>
                </c:pt>
                <c:pt idx="174">
                  <c:v>0.24979999999999999</c:v>
                </c:pt>
                <c:pt idx="175">
                  <c:v>0.16389999999999999</c:v>
                </c:pt>
                <c:pt idx="176">
                  <c:v>0.16220000000000001</c:v>
                </c:pt>
                <c:pt idx="177">
                  <c:v>0.14219999999999999</c:v>
                </c:pt>
                <c:pt idx="178">
                  <c:v>0.23569999999999999</c:v>
                </c:pt>
                <c:pt idx="179">
                  <c:v>0.13370000000000001</c:v>
                </c:pt>
                <c:pt idx="180">
                  <c:v>0.13100000000000001</c:v>
                </c:pt>
                <c:pt idx="181">
                  <c:v>0.14910000000000001</c:v>
                </c:pt>
                <c:pt idx="182">
                  <c:v>0.16259999999999999</c:v>
                </c:pt>
                <c:pt idx="183">
                  <c:v>0.16009999999999999</c:v>
                </c:pt>
                <c:pt idx="184">
                  <c:v>0.13089999999999999</c:v>
                </c:pt>
                <c:pt idx="185">
                  <c:v>0.1326</c:v>
                </c:pt>
                <c:pt idx="186">
                  <c:v>0.12280000000000001</c:v>
                </c:pt>
                <c:pt idx="187">
                  <c:v>0.1368</c:v>
                </c:pt>
                <c:pt idx="188">
                  <c:v>0.1575</c:v>
                </c:pt>
                <c:pt idx="189">
                  <c:v>0.15970000000000001</c:v>
                </c:pt>
                <c:pt idx="190">
                  <c:v>0.13250000000000001</c:v>
                </c:pt>
                <c:pt idx="191">
                  <c:v>0.1163</c:v>
                </c:pt>
                <c:pt idx="192">
                  <c:v>0.1255</c:v>
                </c:pt>
                <c:pt idx="193">
                  <c:v>0.13639999999999999</c:v>
                </c:pt>
                <c:pt idx="194">
                  <c:v>0.12470000000000001</c:v>
                </c:pt>
                <c:pt idx="195">
                  <c:v>0.1212</c:v>
                </c:pt>
                <c:pt idx="196">
                  <c:v>0.15570000000000001</c:v>
                </c:pt>
                <c:pt idx="197">
                  <c:v>0.1043</c:v>
                </c:pt>
                <c:pt idx="198">
                  <c:v>0.12790000000000001</c:v>
                </c:pt>
                <c:pt idx="199">
                  <c:v>0.1197</c:v>
                </c:pt>
                <c:pt idx="200">
                  <c:v>0.12740000000000001</c:v>
                </c:pt>
                <c:pt idx="201">
                  <c:v>0.128</c:v>
                </c:pt>
                <c:pt idx="202">
                  <c:v>0.12470000000000001</c:v>
                </c:pt>
                <c:pt idx="203">
                  <c:v>0.1613</c:v>
                </c:pt>
                <c:pt idx="204">
                  <c:v>0.13600000000000001</c:v>
                </c:pt>
                <c:pt idx="205">
                  <c:v>0.1424</c:v>
                </c:pt>
                <c:pt idx="206">
                  <c:v>0.12870000000000001</c:v>
                </c:pt>
                <c:pt idx="207">
                  <c:v>0.114</c:v>
                </c:pt>
                <c:pt idx="208">
                  <c:v>0.1242</c:v>
                </c:pt>
                <c:pt idx="209">
                  <c:v>0.1206</c:v>
                </c:pt>
                <c:pt idx="210">
                  <c:v>0.15279999999999999</c:v>
                </c:pt>
                <c:pt idx="211">
                  <c:v>0.1153</c:v>
                </c:pt>
                <c:pt idx="212">
                  <c:v>0.1123</c:v>
                </c:pt>
                <c:pt idx="213">
                  <c:v>0.12920000000000001</c:v>
                </c:pt>
                <c:pt idx="214">
                  <c:v>0.11700000000000001</c:v>
                </c:pt>
                <c:pt idx="215">
                  <c:v>0.1174</c:v>
                </c:pt>
                <c:pt idx="216">
                  <c:v>0.1419</c:v>
                </c:pt>
                <c:pt idx="217">
                  <c:v>0.1201</c:v>
                </c:pt>
                <c:pt idx="218">
                  <c:v>9.6199999999999994E-2</c:v>
                </c:pt>
                <c:pt idx="219">
                  <c:v>0.12559999999999999</c:v>
                </c:pt>
                <c:pt idx="220">
                  <c:v>0.1082</c:v>
                </c:pt>
                <c:pt idx="221">
                  <c:v>9.5000000000000001E-2</c:v>
                </c:pt>
                <c:pt idx="222">
                  <c:v>0.1454</c:v>
                </c:pt>
                <c:pt idx="223">
                  <c:v>0.1336</c:v>
                </c:pt>
                <c:pt idx="224">
                  <c:v>0.15310000000000001</c:v>
                </c:pt>
                <c:pt idx="225">
                  <c:v>9.8199999999999996E-2</c:v>
                </c:pt>
                <c:pt idx="226">
                  <c:v>8.1699999999999995E-2</c:v>
                </c:pt>
                <c:pt idx="227">
                  <c:v>0.1022</c:v>
                </c:pt>
                <c:pt idx="228">
                  <c:v>9.2499999999999999E-2</c:v>
                </c:pt>
                <c:pt idx="229">
                  <c:v>0.1007</c:v>
                </c:pt>
                <c:pt idx="230">
                  <c:v>0.10290000000000001</c:v>
                </c:pt>
                <c:pt idx="231">
                  <c:v>0.15079999999999999</c:v>
                </c:pt>
                <c:pt idx="232">
                  <c:v>9.5899999999999999E-2</c:v>
                </c:pt>
                <c:pt idx="233">
                  <c:v>0.1045</c:v>
                </c:pt>
                <c:pt idx="234">
                  <c:v>0.10050000000000001</c:v>
                </c:pt>
                <c:pt idx="235">
                  <c:v>0.1014</c:v>
                </c:pt>
                <c:pt idx="236">
                  <c:v>9.8199999999999996E-2</c:v>
                </c:pt>
                <c:pt idx="237">
                  <c:v>0.1139</c:v>
                </c:pt>
                <c:pt idx="238">
                  <c:v>0.1255</c:v>
                </c:pt>
                <c:pt idx="239">
                  <c:v>0.1169</c:v>
                </c:pt>
                <c:pt idx="240">
                  <c:v>0.13500000000000001</c:v>
                </c:pt>
                <c:pt idx="241">
                  <c:v>0.12540000000000001</c:v>
                </c:pt>
                <c:pt idx="242">
                  <c:v>0.161</c:v>
                </c:pt>
                <c:pt idx="243">
                  <c:v>0.1157</c:v>
                </c:pt>
                <c:pt idx="244">
                  <c:v>0.1457</c:v>
                </c:pt>
                <c:pt idx="245">
                  <c:v>0.15040000000000001</c:v>
                </c:pt>
                <c:pt idx="246">
                  <c:v>0.13719999999999999</c:v>
                </c:pt>
                <c:pt idx="247">
                  <c:v>0.185</c:v>
                </c:pt>
                <c:pt idx="248">
                  <c:v>0.12509999999999999</c:v>
                </c:pt>
                <c:pt idx="249">
                  <c:v>0.1229</c:v>
                </c:pt>
                <c:pt idx="250">
                  <c:v>0.1507</c:v>
                </c:pt>
                <c:pt idx="251">
                  <c:v>0.13569999999999999</c:v>
                </c:pt>
                <c:pt idx="252">
                  <c:v>0.1404</c:v>
                </c:pt>
                <c:pt idx="253">
                  <c:v>0.1178</c:v>
                </c:pt>
                <c:pt idx="254">
                  <c:v>0.1208</c:v>
                </c:pt>
                <c:pt idx="255">
                  <c:v>0.1183</c:v>
                </c:pt>
                <c:pt idx="256">
                  <c:v>0.12180000000000001</c:v>
                </c:pt>
                <c:pt idx="257">
                  <c:v>0.11609999999999999</c:v>
                </c:pt>
                <c:pt idx="258">
                  <c:v>0.12479999999999999</c:v>
                </c:pt>
                <c:pt idx="259">
                  <c:v>0.1268</c:v>
                </c:pt>
                <c:pt idx="260">
                  <c:v>0.13220000000000001</c:v>
                </c:pt>
                <c:pt idx="261">
                  <c:v>0.16059999999999999</c:v>
                </c:pt>
                <c:pt idx="262">
                  <c:v>0.15989999999999999</c:v>
                </c:pt>
                <c:pt idx="263">
                  <c:v>0.13200000000000001</c:v>
                </c:pt>
                <c:pt idx="264">
                  <c:v>0.15629999999999999</c:v>
                </c:pt>
                <c:pt idx="265">
                  <c:v>0.1467</c:v>
                </c:pt>
                <c:pt idx="266">
                  <c:v>0.1525</c:v>
                </c:pt>
                <c:pt idx="267">
                  <c:v>0.16470000000000001</c:v>
                </c:pt>
                <c:pt idx="268">
                  <c:v>0.1862</c:v>
                </c:pt>
                <c:pt idx="269">
                  <c:v>0.1258</c:v>
                </c:pt>
                <c:pt idx="270">
                  <c:v>0.1782</c:v>
                </c:pt>
                <c:pt idx="271">
                  <c:v>0.15409999999999999</c:v>
                </c:pt>
                <c:pt idx="272">
                  <c:v>0.1908</c:v>
                </c:pt>
                <c:pt idx="273">
                  <c:v>0.18959999999999999</c:v>
                </c:pt>
                <c:pt idx="274">
                  <c:v>0.17199999999999999</c:v>
                </c:pt>
                <c:pt idx="275">
                  <c:v>0.21859999999999999</c:v>
                </c:pt>
                <c:pt idx="276">
                  <c:v>0.184</c:v>
                </c:pt>
                <c:pt idx="277">
                  <c:v>0.17100000000000001</c:v>
                </c:pt>
                <c:pt idx="278">
                  <c:v>0.1711</c:v>
                </c:pt>
                <c:pt idx="279">
                  <c:v>0.20130000000000001</c:v>
                </c:pt>
                <c:pt idx="280">
                  <c:v>0.16839999999999999</c:v>
                </c:pt>
                <c:pt idx="281">
                  <c:v>0.1764</c:v>
                </c:pt>
                <c:pt idx="282">
                  <c:v>0.2117</c:v>
                </c:pt>
                <c:pt idx="283">
                  <c:v>0.2072</c:v>
                </c:pt>
                <c:pt idx="284">
                  <c:v>0.18540000000000001</c:v>
                </c:pt>
                <c:pt idx="285">
                  <c:v>0.18729999999999999</c:v>
                </c:pt>
                <c:pt idx="286">
                  <c:v>0.19919999999999999</c:v>
                </c:pt>
                <c:pt idx="287">
                  <c:v>0.16420000000000001</c:v>
                </c:pt>
                <c:pt idx="288">
                  <c:v>0.19359999999999999</c:v>
                </c:pt>
                <c:pt idx="289">
                  <c:v>0.21479999999999999</c:v>
                </c:pt>
                <c:pt idx="290">
                  <c:v>0.2084</c:v>
                </c:pt>
                <c:pt idx="291">
                  <c:v>0.26240000000000002</c:v>
                </c:pt>
                <c:pt idx="292">
                  <c:v>0.21099999999999999</c:v>
                </c:pt>
                <c:pt idx="293">
                  <c:v>0.26779999999999998</c:v>
                </c:pt>
                <c:pt idx="294">
                  <c:v>0.30409999999999998</c:v>
                </c:pt>
                <c:pt idx="295">
                  <c:v>0.28599999999999998</c:v>
                </c:pt>
                <c:pt idx="296">
                  <c:v>0.2828</c:v>
                </c:pt>
                <c:pt idx="297">
                  <c:v>0.28050000000000003</c:v>
                </c:pt>
                <c:pt idx="298">
                  <c:v>0.26050000000000001</c:v>
                </c:pt>
                <c:pt idx="299">
                  <c:v>0.29630000000000001</c:v>
                </c:pt>
                <c:pt idx="300">
                  <c:v>0.25159999999999999</c:v>
                </c:pt>
                <c:pt idx="301">
                  <c:v>0.2263</c:v>
                </c:pt>
                <c:pt idx="302">
                  <c:v>0.28860000000000002</c:v>
                </c:pt>
                <c:pt idx="303">
                  <c:v>0.26150000000000001</c:v>
                </c:pt>
                <c:pt idx="304">
                  <c:v>0.25629999999999997</c:v>
                </c:pt>
                <c:pt idx="305">
                  <c:v>0.24399999999999999</c:v>
                </c:pt>
                <c:pt idx="306">
                  <c:v>0.222</c:v>
                </c:pt>
                <c:pt idx="307">
                  <c:v>0.23330000000000001</c:v>
                </c:pt>
                <c:pt idx="308">
                  <c:v>0.23669999999999999</c:v>
                </c:pt>
                <c:pt idx="309">
                  <c:v>0.21820000000000001</c:v>
                </c:pt>
                <c:pt idx="310">
                  <c:v>0.20380000000000001</c:v>
                </c:pt>
                <c:pt idx="311">
                  <c:v>0.21679999999999999</c:v>
                </c:pt>
                <c:pt idx="312">
                  <c:v>0.17599999999999999</c:v>
                </c:pt>
                <c:pt idx="313">
                  <c:v>0.16600000000000001</c:v>
                </c:pt>
                <c:pt idx="314">
                  <c:v>0.18110000000000001</c:v>
                </c:pt>
                <c:pt idx="315">
                  <c:v>0.17419999999999999</c:v>
                </c:pt>
                <c:pt idx="316">
                  <c:v>0.1666</c:v>
                </c:pt>
                <c:pt idx="317">
                  <c:v>0.1651</c:v>
                </c:pt>
                <c:pt idx="318">
                  <c:v>0.1497</c:v>
                </c:pt>
                <c:pt idx="319">
                  <c:v>0.15340000000000001</c:v>
                </c:pt>
                <c:pt idx="320">
                  <c:v>0.15620000000000001</c:v>
                </c:pt>
                <c:pt idx="321">
                  <c:v>0.15010000000000001</c:v>
                </c:pt>
                <c:pt idx="322">
                  <c:v>0.1431</c:v>
                </c:pt>
                <c:pt idx="323">
                  <c:v>0.15529999999999999</c:v>
                </c:pt>
                <c:pt idx="324">
                  <c:v>0.1389</c:v>
                </c:pt>
                <c:pt idx="325">
                  <c:v>0.12770000000000001</c:v>
                </c:pt>
                <c:pt idx="326">
                  <c:v>0.1206</c:v>
                </c:pt>
                <c:pt idx="327">
                  <c:v>0.121</c:v>
                </c:pt>
                <c:pt idx="328">
                  <c:v>0.1384</c:v>
                </c:pt>
                <c:pt idx="329">
                  <c:v>0.14319999999999999</c:v>
                </c:pt>
                <c:pt idx="330">
                  <c:v>0.12189999999999999</c:v>
                </c:pt>
                <c:pt idx="331">
                  <c:v>0.1195</c:v>
                </c:pt>
                <c:pt idx="332">
                  <c:v>0.1134</c:v>
                </c:pt>
                <c:pt idx="333">
                  <c:v>0.10199999999999999</c:v>
                </c:pt>
                <c:pt idx="334">
                  <c:v>0.10340000000000001</c:v>
                </c:pt>
                <c:pt idx="335">
                  <c:v>9.9299999999999999E-2</c:v>
                </c:pt>
                <c:pt idx="336">
                  <c:v>0.10199999999999999</c:v>
                </c:pt>
                <c:pt idx="337">
                  <c:v>0.1024</c:v>
                </c:pt>
                <c:pt idx="338">
                  <c:v>9.9199999999999997E-2</c:v>
                </c:pt>
                <c:pt idx="339">
                  <c:v>8.5400000000000004E-2</c:v>
                </c:pt>
                <c:pt idx="340">
                  <c:v>7.8299999999999995E-2</c:v>
                </c:pt>
                <c:pt idx="341">
                  <c:v>7.9000000000000001E-2</c:v>
                </c:pt>
                <c:pt idx="342">
                  <c:v>9.6699999999999994E-2</c:v>
                </c:pt>
                <c:pt idx="343">
                  <c:v>0.1201</c:v>
                </c:pt>
                <c:pt idx="344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B-4F51-9E78-B090EA7C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67488"/>
        <c:axId val="634073200"/>
      </c:lineChart>
      <c:dateAx>
        <c:axId val="1166664720"/>
        <c:scaling>
          <c:orientation val="minMax"/>
        </c:scaling>
        <c:delete val="0"/>
        <c:axPos val="b"/>
        <c:numFmt formatCode="[$-4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CCCC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9459328"/>
        <c:crosses val="autoZero"/>
        <c:auto val="0"/>
        <c:lblOffset val="100"/>
        <c:baseTimeUnit val="days"/>
        <c:majorUnit val="5"/>
        <c:majorTimeUnit val="days"/>
      </c:dateAx>
      <c:valAx>
        <c:axId val="116945932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3CCCC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166664720"/>
        <c:crossesAt val="43899"/>
        <c:crossBetween val="between"/>
        <c:majorUnit val="1000"/>
      </c:valAx>
      <c:valAx>
        <c:axId val="634073200"/>
        <c:scaling>
          <c:orientation val="minMax"/>
          <c:max val="0.60000000000000009"/>
          <c:min val="0"/>
        </c:scaling>
        <c:delete val="0"/>
        <c:axPos val="l"/>
        <c:numFmt formatCode="0%" sourceLinked="0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66"/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343667488"/>
        <c:crosses val="autoZero"/>
        <c:crossBetween val="between"/>
        <c:majorUnit val="2.0000000000000004E-2"/>
      </c:valAx>
      <c:dateAx>
        <c:axId val="343667488"/>
        <c:scaling>
          <c:orientation val="minMax"/>
        </c:scaling>
        <c:delete val="1"/>
        <c:axPos val="b"/>
        <c:numFmt formatCode="[$-409]d/mmm/yy;@" sourceLinked="1"/>
        <c:majorTickMark val="out"/>
        <c:minorTickMark val="none"/>
        <c:tickLblPos val="nextTo"/>
        <c:crossAx val="634073200"/>
        <c:crosses val="autoZero"/>
        <c:auto val="1"/>
        <c:lblOffset val="100"/>
        <c:baseTimeUnit val="days"/>
      </c:date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33CCCC"/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 orientation="landscape" horizontalDpi="1200" verticalDpi="120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0</xdr:row>
      <xdr:rowOff>106680</xdr:rowOff>
    </xdr:from>
    <xdr:to>
      <xdr:col>12</xdr:col>
      <xdr:colOff>563880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C0A7A-6CB7-40B5-B949-2FE7F916B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137160</xdr:colOff>
      <xdr:row>25</xdr:row>
      <xdr:rowOff>76200</xdr:rowOff>
    </xdr:from>
    <xdr:to>
      <xdr:col>12</xdr:col>
      <xdr:colOff>601980</xdr:colOff>
      <xdr:row>49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0014A-0440-4252-A275-5F6995CD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594360</xdr:colOff>
      <xdr:row>50</xdr:row>
      <xdr:rowOff>68580</xdr:rowOff>
    </xdr:from>
    <xdr:to>
      <xdr:col>38</xdr:col>
      <xdr:colOff>449580</xdr:colOff>
      <xdr:row>74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20C138-4FE5-4271-ADF0-55BCDB4D2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137160</xdr:colOff>
      <xdr:row>100</xdr:row>
      <xdr:rowOff>91440</xdr:rowOff>
    </xdr:from>
    <xdr:to>
      <xdr:col>25</xdr:col>
      <xdr:colOff>601980</xdr:colOff>
      <xdr:row>125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485E80-5929-423F-94D6-6A8FFD492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114300</xdr:colOff>
      <xdr:row>52</xdr:row>
      <xdr:rowOff>144780</xdr:rowOff>
    </xdr:from>
    <xdr:to>
      <xdr:col>22</xdr:col>
      <xdr:colOff>251460</xdr:colOff>
      <xdr:row>69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7D6F18-B537-4E60-ADE3-4EA3299A6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129540</xdr:colOff>
      <xdr:row>75</xdr:row>
      <xdr:rowOff>53340</xdr:rowOff>
    </xdr:from>
    <xdr:to>
      <xdr:col>25</xdr:col>
      <xdr:colOff>594360</xdr:colOff>
      <xdr:row>99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9F70DB-DBF2-4329-B6B9-7A7D59265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571500</xdr:colOff>
      <xdr:row>0</xdr:row>
      <xdr:rowOff>99060</xdr:rowOff>
    </xdr:from>
    <xdr:to>
      <xdr:col>38</xdr:col>
      <xdr:colOff>388620</xdr:colOff>
      <xdr:row>24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7C4081-4705-4DAB-A9A1-93030725F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586740</xdr:colOff>
      <xdr:row>25</xdr:row>
      <xdr:rowOff>83820</xdr:rowOff>
    </xdr:from>
    <xdr:to>
      <xdr:col>38</xdr:col>
      <xdr:colOff>403860</xdr:colOff>
      <xdr:row>49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D82FC9-6FF6-41CD-ABFD-A0D10E5D2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121920</xdr:colOff>
      <xdr:row>75</xdr:row>
      <xdr:rowOff>68580</xdr:rowOff>
    </xdr:from>
    <xdr:to>
      <xdr:col>13</xdr:col>
      <xdr:colOff>0</xdr:colOff>
      <xdr:row>99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5926B3-76A3-4418-AC62-9CB5C9EF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198120</xdr:colOff>
      <xdr:row>100</xdr:row>
      <xdr:rowOff>91440</xdr:rowOff>
    </xdr:from>
    <xdr:to>
      <xdr:col>13</xdr:col>
      <xdr:colOff>53340</xdr:colOff>
      <xdr:row>124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AF07C9-5BD5-4B53-9A5E-02594B5A1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45720</xdr:colOff>
      <xdr:row>0</xdr:row>
      <xdr:rowOff>106680</xdr:rowOff>
    </xdr:from>
    <xdr:to>
      <xdr:col>25</xdr:col>
      <xdr:colOff>472440</xdr:colOff>
      <xdr:row>24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8DF366-446B-4D0E-8CA3-CD0F7BC16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83820</xdr:colOff>
      <xdr:row>25</xdr:row>
      <xdr:rowOff>83820</xdr:rowOff>
    </xdr:from>
    <xdr:to>
      <xdr:col>25</xdr:col>
      <xdr:colOff>510540</xdr:colOff>
      <xdr:row>49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A7F8564-EAD8-4334-BC01-AF2923D34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121920</xdr:colOff>
      <xdr:row>50</xdr:row>
      <xdr:rowOff>45720</xdr:rowOff>
    </xdr:from>
    <xdr:to>
      <xdr:col>13</xdr:col>
      <xdr:colOff>0</xdr:colOff>
      <xdr:row>74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82F384-D938-43AD-8DDE-619F567A0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0.34084</cdr:x>
      <cdr:y>0.64726</cdr:y>
    </cdr:from>
    <cdr:to>
      <cdr:x>0.73359</cdr:x>
      <cdr:y>0.80308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1B85B-1796-4CDC-8F27-7806240970FA}"/>
            </a:ext>
          </a:extLst>
        </cdr:cNvPr>
        <cdr:cNvSpPr txBox="1"/>
      </cdr:nvSpPr>
      <cdr:spPr>
        <a:xfrm xmlns:a="http://schemas.openxmlformats.org/drawingml/2006/main">
          <a:off x="2651760" y="2880360"/>
          <a:ext cx="305562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A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0.34084</cdr:x>
      <cdr:y>0.64726</cdr:y>
    </cdr:from>
    <cdr:to>
      <cdr:x>0.73359</cdr:x>
      <cdr:y>0.80308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1B85B-1796-4CDC-8F27-7806240970FA}"/>
            </a:ext>
          </a:extLst>
        </cdr:cNvPr>
        <cdr:cNvSpPr txBox="1"/>
      </cdr:nvSpPr>
      <cdr:spPr>
        <a:xfrm xmlns:a="http://schemas.openxmlformats.org/drawingml/2006/main">
          <a:off x="2651760" y="2880360"/>
          <a:ext cx="3055620" cy="693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A" sz="1100"/>
        </a:p>
      </cdr:txBody>
    </cdr:sp>
  </cdr:relSizeAnchor>
  <cdr:relSizeAnchor xmlns:cdr="http://schemas.openxmlformats.org/drawingml/2006/chartDrawing">
    <cdr:from>
      <cdr:x>0.27816</cdr:x>
      <cdr:y>0.66267</cdr:y>
    </cdr:from>
    <cdr:to>
      <cdr:x>0.71596</cdr:x>
      <cdr:y>0.84075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3A6B982-4633-4A0D-AA54-2F8E1E1E23E9}"/>
            </a:ext>
          </a:extLst>
        </cdr:cNvPr>
        <cdr:cNvSpPr txBox="1"/>
      </cdr:nvSpPr>
      <cdr:spPr>
        <a:xfrm xmlns:a="http://schemas.openxmlformats.org/drawingml/2006/main">
          <a:off x="2164080" y="2948940"/>
          <a:ext cx="3406140" cy="7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sz="14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Total de Pruebas Positivas: 71,418</a:t>
          </a:r>
          <a:endParaRPr lang="es-PA" sz="1400">
            <a:solidFill>
              <a:schemeClr val="accent1">
                <a:lumMod val="75000"/>
              </a:schemeClr>
            </a:solidFill>
            <a:effectLst/>
          </a:endParaRPr>
        </a:p>
        <a:p xmlns:a="http://schemas.openxmlformats.org/drawingml/2006/main">
          <a:pPr rtl="0"/>
          <a:r>
            <a:rPr lang="en-US" sz="14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	         Mujeres: 32,535  </a:t>
          </a:r>
          <a:r>
            <a:rPr lang="en-US" sz="1400" b="0" i="0" baseline="0">
              <a:solidFill>
                <a:srgbClr val="FF0066"/>
              </a:solidFill>
              <a:effectLst/>
              <a:latin typeface="+mn-lt"/>
              <a:ea typeface="+mn-ea"/>
              <a:cs typeface="+mn-cs"/>
            </a:rPr>
            <a:t>45.6%</a:t>
          </a:r>
          <a:endParaRPr lang="es-PA" sz="1400">
            <a:solidFill>
              <a:srgbClr val="FF0066"/>
            </a:solidFill>
            <a:effectLst/>
          </a:endParaRPr>
        </a:p>
        <a:p xmlns:a="http://schemas.openxmlformats.org/drawingml/2006/main">
          <a:pPr rtl="0"/>
          <a:r>
            <a:rPr lang="en-US" sz="1400" b="0" i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	        Hombres: 38,883  </a:t>
          </a:r>
          <a:r>
            <a:rPr lang="en-US" sz="1400" b="0" i="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54.4%</a:t>
          </a:r>
          <a:endParaRPr lang="es-PA" sz="1400">
            <a:solidFill>
              <a:srgbClr val="00B0F0"/>
            </a:solidFill>
            <a:effectLst/>
          </a:endParaRPr>
        </a:p>
        <a:p xmlns:a="http://schemas.openxmlformats.org/drawingml/2006/main">
          <a:endParaRPr lang="es-PA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0.16992</cdr:x>
      <cdr:y>0.10429</cdr:y>
    </cdr:from>
    <cdr:to>
      <cdr:x>0.40331</cdr:x>
      <cdr:y>0.24446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2EB16D-D83E-4212-A522-A860F4021961}"/>
            </a:ext>
          </a:extLst>
        </cdr:cNvPr>
        <cdr:cNvSpPr txBox="1"/>
      </cdr:nvSpPr>
      <cdr:spPr>
        <a:xfrm xmlns:a="http://schemas.openxmlformats.org/drawingml/2006/main">
          <a:off x="1325865" y="464886"/>
          <a:ext cx="1821115" cy="624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A" sz="1100">
              <a:solidFill>
                <a:srgbClr val="33CCCC"/>
              </a:solidFill>
            </a:rPr>
            <a:t>Positivos:    </a:t>
          </a:r>
          <a:r>
            <a:rPr lang="es-PA" sz="1100">
              <a:solidFill>
                <a:schemeClr val="accent1">
                  <a:lumMod val="75000"/>
                </a:schemeClr>
              </a:solidFill>
            </a:rPr>
            <a:t>572</a:t>
          </a:r>
        </a:p>
        <a:p xmlns:a="http://schemas.openxmlformats.org/drawingml/2006/main">
          <a:r>
            <a:rPr lang="es-PA" sz="1100">
              <a:solidFill>
                <a:srgbClr val="33CCCC"/>
              </a:solidFill>
            </a:rPr>
            <a:t>Negativos:  </a:t>
          </a:r>
          <a:r>
            <a:rPr lang="es-PA" sz="1100">
              <a:solidFill>
                <a:schemeClr val="accent1">
                  <a:lumMod val="75000"/>
                </a:schemeClr>
              </a:solidFill>
            </a:rPr>
            <a:t>6,667</a:t>
          </a:r>
        </a:p>
        <a:p xmlns:a="http://schemas.openxmlformats.org/drawingml/2006/main">
          <a:r>
            <a:rPr lang="es-PA" sz="1100">
              <a:solidFill>
                <a:srgbClr val="33CCCC"/>
              </a:solidFill>
            </a:rPr>
            <a:t>R</a:t>
          </a:r>
          <a:r>
            <a:rPr lang="es-PA" sz="1100" baseline="0">
              <a:solidFill>
                <a:srgbClr val="33CCCC"/>
              </a:solidFill>
            </a:rPr>
            <a:t>t nacional: </a:t>
          </a:r>
          <a:r>
            <a:rPr lang="es-PA" sz="1000" baseline="0">
              <a:solidFill>
                <a:schemeClr val="accent1">
                  <a:lumMod val="75000"/>
                </a:schemeClr>
              </a:solidFill>
            </a:rPr>
            <a:t>0.83 </a:t>
          </a:r>
          <a:r>
            <a:rPr lang="es-PA" sz="800" baseline="0">
              <a:solidFill>
                <a:schemeClr val="accent1">
                  <a:lumMod val="75000"/>
                </a:schemeClr>
              </a:solidFill>
            </a:rPr>
            <a:t>(al 15 de feb.)</a:t>
          </a:r>
          <a:endParaRPr lang="es-PA" sz="800">
            <a:solidFill>
              <a:srgbClr val="33CCCC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3FF9-4A1E-477D-B414-E2155B14C472}">
  <dimension ref="A1:AR466"/>
  <sheetViews>
    <sheetView topLeftCell="A2" zoomScaleNormal="100" workbookViewId="0">
      <pane ySplit="2316" topLeftCell="A409" activePane="bottomLeft"/>
      <selection activeCell="AA2" sqref="AA2"/>
      <selection pane="bottomLeft" activeCell="R420" sqref="R420:R421"/>
    </sheetView>
  </sheetViews>
  <sheetFormatPr defaultRowHeight="14.4" x14ac:dyDescent="0.3"/>
  <cols>
    <col min="1" max="1" width="4.44140625" bestFit="1" customWidth="1"/>
    <col min="2" max="2" width="11.21875" style="13" customWidth="1"/>
    <col min="3" max="3" width="5.21875" style="4" bestFit="1" customWidth="1"/>
    <col min="4" max="4" width="7.44140625" style="1" bestFit="1" customWidth="1"/>
    <col min="5" max="5" width="9" style="67" bestFit="1" customWidth="1"/>
    <col min="6" max="6" width="10.5546875" style="1" bestFit="1" customWidth="1"/>
    <col min="7" max="7" width="6.44140625" style="1" bestFit="1" customWidth="1"/>
    <col min="8" max="8" width="8" style="1" bestFit="1" customWidth="1"/>
    <col min="9" max="9" width="6.77734375" style="4" bestFit="1" customWidth="1"/>
    <col min="10" max="10" width="5.88671875" style="66" bestFit="1" customWidth="1"/>
    <col min="11" max="11" width="10.5546875" style="17" bestFit="1" customWidth="1"/>
    <col min="12" max="12" width="5.77734375" style="17" bestFit="1" customWidth="1"/>
    <col min="13" max="13" width="7.44140625" style="17" bestFit="1" customWidth="1"/>
    <col min="14" max="14" width="6.109375" style="4" bestFit="1" customWidth="1"/>
    <col min="15" max="15" width="7.21875" style="4" customWidth="1"/>
    <col min="16" max="16" width="6.33203125" style="1" customWidth="1"/>
    <col min="17" max="17" width="6" style="1" bestFit="1" customWidth="1"/>
    <col min="18" max="18" width="7.77734375" style="1" bestFit="1" customWidth="1"/>
    <col min="19" max="19" width="6.44140625" style="1" bestFit="1" customWidth="1"/>
    <col min="20" max="20" width="6.109375" style="4" hidden="1" customWidth="1"/>
    <col min="21" max="21" width="7.21875" style="4" hidden="1" customWidth="1"/>
    <col min="22" max="22" width="11.6640625" style="38" hidden="1" customWidth="1"/>
    <col min="23" max="23" width="9.33203125" style="17" bestFit="1" customWidth="1"/>
    <col min="24" max="24" width="8.44140625" style="17" bestFit="1" customWidth="1"/>
    <col min="25" max="25" width="6.21875" style="17" customWidth="1"/>
    <col min="26" max="26" width="10.44140625" style="17" bestFit="1" customWidth="1"/>
    <col min="27" max="27" width="9.21875" style="118" bestFit="1" customWidth="1"/>
    <col min="28" max="28" width="6" style="64" bestFit="1" customWidth="1"/>
    <col min="29" max="29" width="4.109375" customWidth="1"/>
    <col min="30" max="30" width="8.88671875" style="17"/>
    <col min="31" max="31" width="8.88671875" style="17" customWidth="1"/>
    <col min="33" max="33" width="8.88671875" customWidth="1"/>
    <col min="34" max="34" width="6.44140625" style="17" bestFit="1" customWidth="1"/>
    <col min="35" max="36" width="4.5546875" style="8" bestFit="1" customWidth="1"/>
    <col min="37" max="37" width="8.88671875" customWidth="1"/>
    <col min="38" max="38" width="6.44140625" style="17" bestFit="1" customWidth="1"/>
    <col min="39" max="40" width="4.5546875" style="8" bestFit="1" customWidth="1"/>
    <col min="41" max="41" width="8.88671875" style="17" customWidth="1"/>
    <col min="42" max="42" width="4.109375" customWidth="1"/>
    <col min="43" max="44" width="3.88671875" customWidth="1"/>
  </cols>
  <sheetData>
    <row r="1" spans="1:42" x14ac:dyDescent="0.3">
      <c r="A1" s="2" t="s">
        <v>34</v>
      </c>
      <c r="B1" s="2" t="s">
        <v>0</v>
      </c>
      <c r="C1" s="23" t="s">
        <v>22</v>
      </c>
      <c r="D1" s="24" t="s">
        <v>4</v>
      </c>
      <c r="E1" s="68" t="s">
        <v>21</v>
      </c>
      <c r="F1" s="24" t="s">
        <v>18</v>
      </c>
      <c r="G1" s="24" t="s">
        <v>24</v>
      </c>
      <c r="H1" s="24" t="s">
        <v>23</v>
      </c>
      <c r="I1" s="6" t="s">
        <v>3</v>
      </c>
      <c r="J1" s="68" t="s">
        <v>21</v>
      </c>
      <c r="K1" s="24" t="s">
        <v>18</v>
      </c>
      <c r="L1" s="24" t="s">
        <v>24</v>
      </c>
      <c r="M1" s="24" t="s">
        <v>23</v>
      </c>
      <c r="N1" s="36" t="s">
        <v>6</v>
      </c>
      <c r="O1" s="37" t="s">
        <v>7</v>
      </c>
      <c r="P1" s="54" t="s">
        <v>32</v>
      </c>
      <c r="Q1" s="54" t="s">
        <v>25</v>
      </c>
      <c r="R1" s="110" t="s">
        <v>20</v>
      </c>
      <c r="S1" s="110" t="s">
        <v>25</v>
      </c>
      <c r="T1" s="36" t="s">
        <v>6</v>
      </c>
      <c r="U1" s="37" t="s">
        <v>7</v>
      </c>
      <c r="V1" s="2" t="s">
        <v>10</v>
      </c>
      <c r="W1" s="81" t="s">
        <v>2</v>
      </c>
      <c r="X1" s="81" t="s">
        <v>1</v>
      </c>
      <c r="Y1" s="81" t="s">
        <v>19</v>
      </c>
      <c r="Z1" s="81" t="s">
        <v>5</v>
      </c>
      <c r="AA1" s="114" t="s">
        <v>33</v>
      </c>
      <c r="AB1" s="82" t="s">
        <v>21</v>
      </c>
      <c r="AD1" s="3" t="s">
        <v>2</v>
      </c>
      <c r="AE1" s="3" t="s">
        <v>1</v>
      </c>
      <c r="AF1" s="3" t="s">
        <v>5</v>
      </c>
      <c r="AG1" s="3" t="s">
        <v>6</v>
      </c>
      <c r="AH1" s="59"/>
      <c r="AI1" s="7" t="s">
        <v>8</v>
      </c>
      <c r="AJ1" s="7" t="s">
        <v>8</v>
      </c>
      <c r="AK1" s="3" t="s">
        <v>7</v>
      </c>
      <c r="AL1" s="59"/>
      <c r="AM1" s="7" t="s">
        <v>8</v>
      </c>
      <c r="AN1" s="7" t="s">
        <v>8</v>
      </c>
      <c r="AO1" s="3" t="s">
        <v>17</v>
      </c>
    </row>
    <row r="2" spans="1:42" x14ac:dyDescent="0.3">
      <c r="A2" s="90" t="s">
        <v>26</v>
      </c>
      <c r="B2" s="12">
        <v>43899</v>
      </c>
      <c r="C2" s="23">
        <v>1</v>
      </c>
      <c r="D2" s="25">
        <v>1</v>
      </c>
      <c r="E2" s="71">
        <v>0</v>
      </c>
      <c r="F2" s="25">
        <v>1</v>
      </c>
      <c r="G2" s="25"/>
      <c r="H2" s="25"/>
      <c r="I2" s="40">
        <v>0</v>
      </c>
      <c r="J2" s="69"/>
      <c r="K2" s="73">
        <v>0</v>
      </c>
      <c r="L2" s="73"/>
      <c r="M2" s="73"/>
      <c r="N2" s="41">
        <v>0</v>
      </c>
      <c r="O2" s="42">
        <v>0</v>
      </c>
      <c r="P2" s="53">
        <v>0</v>
      </c>
      <c r="Q2" s="53">
        <v>0</v>
      </c>
      <c r="R2" s="109">
        <v>0</v>
      </c>
      <c r="S2" s="109">
        <v>0</v>
      </c>
      <c r="T2" s="41">
        <v>0</v>
      </c>
      <c r="U2" s="42">
        <v>0</v>
      </c>
      <c r="V2" s="45">
        <v>9</v>
      </c>
      <c r="W2" s="79">
        <v>104</v>
      </c>
      <c r="X2" s="78">
        <v>1</v>
      </c>
      <c r="Y2" s="77">
        <f t="shared" ref="Y2:Y65" si="0">X2-D2</f>
        <v>0</v>
      </c>
      <c r="Z2" s="80">
        <f t="shared" ref="Z2:Z65" si="1">SUM(W2+X2)</f>
        <v>105</v>
      </c>
      <c r="AA2" s="115">
        <f t="shared" ref="AA2:AA65" si="2">ROUND($D2/$Z2,4)</f>
        <v>9.4999999999999998E-3</v>
      </c>
      <c r="AB2" s="83"/>
      <c r="AC2" s="15" t="e">
        <f>IF(AA2=#REF!,"","ç")</f>
        <v>#REF!</v>
      </c>
      <c r="AD2" s="30">
        <v>107</v>
      </c>
      <c r="AE2" s="30">
        <v>1</v>
      </c>
      <c r="AF2" s="33">
        <f t="shared" ref="AF2:AF65" si="3">SUM(AD2:AE2)</f>
        <v>108</v>
      </c>
      <c r="AG2" s="22">
        <v>1</v>
      </c>
      <c r="AH2" s="31"/>
      <c r="AI2" s="34">
        <f t="shared" ref="AI2:AI33" si="4">ROUND(AG2/AO2,2)</f>
        <v>1</v>
      </c>
      <c r="AJ2" s="34">
        <f t="shared" ref="AJ2:AJ33" si="5">ROUND(AG2/AF2,2)</f>
        <v>0.01</v>
      </c>
      <c r="AK2" s="22">
        <v>0</v>
      </c>
      <c r="AL2" s="31"/>
      <c r="AM2" s="34">
        <f>ROUND(AK2/AO2,2)</f>
        <v>0</v>
      </c>
      <c r="AN2" s="34">
        <f t="shared" ref="AN2:AN33" si="6">ROUND(AK2/AF2,2)</f>
        <v>0</v>
      </c>
      <c r="AO2" s="30">
        <f t="shared" ref="AO2:AO33" si="7">AG2+AK2</f>
        <v>1</v>
      </c>
      <c r="AP2" s="15" t="e">
        <f>IF(AO2=#REF!,"","ç")</f>
        <v>#REF!</v>
      </c>
    </row>
    <row r="3" spans="1:42" x14ac:dyDescent="0.3">
      <c r="A3" s="90" t="s">
        <v>27</v>
      </c>
      <c r="B3" s="12">
        <v>43900</v>
      </c>
      <c r="C3" s="23">
        <v>2</v>
      </c>
      <c r="D3" s="25">
        <v>7</v>
      </c>
      <c r="E3" s="71">
        <v>0</v>
      </c>
      <c r="F3" s="25">
        <f>SUM($D$2:D3)</f>
        <v>8</v>
      </c>
      <c r="G3" s="25"/>
      <c r="H3" s="25"/>
      <c r="I3" s="40">
        <v>1</v>
      </c>
      <c r="J3" s="69"/>
      <c r="K3" s="73">
        <f>SUM($I$2:I3)</f>
        <v>1</v>
      </c>
      <c r="L3" s="73"/>
      <c r="M3" s="73"/>
      <c r="N3" s="41">
        <v>0</v>
      </c>
      <c r="O3" s="42">
        <v>1</v>
      </c>
      <c r="P3" s="53">
        <v>1</v>
      </c>
      <c r="Q3" s="53">
        <v>1</v>
      </c>
      <c r="R3" s="109">
        <v>1</v>
      </c>
      <c r="S3" s="109">
        <v>1</v>
      </c>
      <c r="T3" s="41">
        <v>0</v>
      </c>
      <c r="U3" s="42">
        <v>1</v>
      </c>
      <c r="V3" s="45">
        <v>10</v>
      </c>
      <c r="W3" s="79">
        <v>34</v>
      </c>
      <c r="X3" s="78">
        <v>7</v>
      </c>
      <c r="Y3" s="77">
        <f t="shared" si="0"/>
        <v>0</v>
      </c>
      <c r="Z3" s="80">
        <f t="shared" si="1"/>
        <v>41</v>
      </c>
      <c r="AA3" s="115">
        <f t="shared" si="2"/>
        <v>0.17069999999999999</v>
      </c>
      <c r="AB3" s="83"/>
      <c r="AC3" s="15" t="e">
        <f>IF(AA3=#REF!,"","ç")</f>
        <v>#REF!</v>
      </c>
      <c r="AD3" s="30">
        <v>31</v>
      </c>
      <c r="AE3" s="30">
        <v>7</v>
      </c>
      <c r="AF3" s="33">
        <f t="shared" si="3"/>
        <v>38</v>
      </c>
      <c r="AG3" s="22">
        <v>3</v>
      </c>
      <c r="AH3" s="31">
        <f>SUM($AG$2:AG3)</f>
        <v>4</v>
      </c>
      <c r="AI3" s="34">
        <f t="shared" si="4"/>
        <v>0.43</v>
      </c>
      <c r="AJ3" s="34">
        <f t="shared" si="5"/>
        <v>0.08</v>
      </c>
      <c r="AK3" s="22">
        <v>4</v>
      </c>
      <c r="AL3" s="31">
        <f>SUM($AK$2:AK3)</f>
        <v>4</v>
      </c>
      <c r="AM3" s="34">
        <f t="shared" ref="AM3:AM66" si="8">ROUND(AK3/AO3,2)</f>
        <v>0.56999999999999995</v>
      </c>
      <c r="AN3" s="34">
        <f t="shared" si="6"/>
        <v>0.11</v>
      </c>
      <c r="AO3" s="30">
        <f t="shared" si="7"/>
        <v>7</v>
      </c>
      <c r="AP3" s="15" t="e">
        <f>IF(AO3=#REF!,"","ç")</f>
        <v>#REF!</v>
      </c>
    </row>
    <row r="4" spans="1:42" x14ac:dyDescent="0.3">
      <c r="A4" s="90" t="s">
        <v>27</v>
      </c>
      <c r="B4" s="12">
        <v>43901</v>
      </c>
      <c r="C4" s="23">
        <v>3</v>
      </c>
      <c r="D4" s="25">
        <v>6</v>
      </c>
      <c r="E4" s="71">
        <v>0</v>
      </c>
      <c r="F4" s="25">
        <f>SUM($D$2:D4)</f>
        <v>14</v>
      </c>
      <c r="G4" s="25"/>
      <c r="H4" s="25"/>
      <c r="I4" s="40">
        <v>0</v>
      </c>
      <c r="J4" s="69"/>
      <c r="K4" s="73">
        <f>SUM($I$2:I4)</f>
        <v>1</v>
      </c>
      <c r="L4" s="73"/>
      <c r="M4" s="73"/>
      <c r="N4" s="41">
        <v>0</v>
      </c>
      <c r="O4" s="42">
        <v>0</v>
      </c>
      <c r="P4" s="53">
        <v>0</v>
      </c>
      <c r="Q4" s="53">
        <v>1</v>
      </c>
      <c r="R4" s="109">
        <v>2</v>
      </c>
      <c r="S4" s="109">
        <v>3</v>
      </c>
      <c r="T4" s="41">
        <v>0</v>
      </c>
      <c r="U4" s="42">
        <v>0</v>
      </c>
      <c r="V4" s="45">
        <v>11</v>
      </c>
      <c r="W4" s="79">
        <v>42</v>
      </c>
      <c r="X4" s="78">
        <v>6</v>
      </c>
      <c r="Y4" s="77">
        <f t="shared" si="0"/>
        <v>0</v>
      </c>
      <c r="Z4" s="80">
        <f t="shared" si="1"/>
        <v>48</v>
      </c>
      <c r="AA4" s="115">
        <f t="shared" si="2"/>
        <v>0.125</v>
      </c>
      <c r="AB4" s="83"/>
      <c r="AC4" s="15" t="e">
        <f>IF(AA4=#REF!,"","ç")</f>
        <v>#REF!</v>
      </c>
      <c r="AD4" s="30">
        <v>42</v>
      </c>
      <c r="AE4" s="30">
        <v>6</v>
      </c>
      <c r="AF4" s="33">
        <f t="shared" si="3"/>
        <v>48</v>
      </c>
      <c r="AG4" s="22">
        <v>4</v>
      </c>
      <c r="AH4" s="31">
        <f>SUM($AG$2:AG4)</f>
        <v>8</v>
      </c>
      <c r="AI4" s="34">
        <f t="shared" si="4"/>
        <v>0.67</v>
      </c>
      <c r="AJ4" s="34">
        <f t="shared" si="5"/>
        <v>0.08</v>
      </c>
      <c r="AK4" s="22">
        <v>2</v>
      </c>
      <c r="AL4" s="31">
        <f>SUM($AK$2:AK4)</f>
        <v>6</v>
      </c>
      <c r="AM4" s="34">
        <f t="shared" si="8"/>
        <v>0.33</v>
      </c>
      <c r="AN4" s="34">
        <f t="shared" si="6"/>
        <v>0.04</v>
      </c>
      <c r="AO4" s="30">
        <f t="shared" si="7"/>
        <v>6</v>
      </c>
      <c r="AP4" s="15" t="e">
        <f>IF(AO4=#REF!,"","ç")</f>
        <v>#REF!</v>
      </c>
    </row>
    <row r="5" spans="1:42" x14ac:dyDescent="0.3">
      <c r="A5" s="90" t="s">
        <v>28</v>
      </c>
      <c r="B5" s="12">
        <v>43902</v>
      </c>
      <c r="C5" s="23">
        <v>4</v>
      </c>
      <c r="D5" s="25">
        <v>13</v>
      </c>
      <c r="E5" s="71">
        <v>0</v>
      </c>
      <c r="F5" s="25">
        <f>SUM($D$2:D5)</f>
        <v>27</v>
      </c>
      <c r="G5" s="25"/>
      <c r="H5" s="25"/>
      <c r="I5" s="40">
        <v>0</v>
      </c>
      <c r="J5" s="69"/>
      <c r="K5" s="73">
        <f>SUM($I$2:I5)</f>
        <v>1</v>
      </c>
      <c r="L5" s="73"/>
      <c r="M5" s="73"/>
      <c r="N5" s="41">
        <v>0</v>
      </c>
      <c r="O5" s="42">
        <v>0</v>
      </c>
      <c r="P5" s="53">
        <v>0</v>
      </c>
      <c r="Q5" s="53">
        <v>1</v>
      </c>
      <c r="R5" s="109">
        <v>1</v>
      </c>
      <c r="S5" s="109">
        <v>4</v>
      </c>
      <c r="T5" s="41">
        <v>0</v>
      </c>
      <c r="U5" s="42">
        <v>0</v>
      </c>
      <c r="V5" s="45">
        <v>12</v>
      </c>
      <c r="W5" s="79">
        <v>194</v>
      </c>
      <c r="X5" s="78">
        <v>13</v>
      </c>
      <c r="Y5" s="77">
        <f t="shared" si="0"/>
        <v>0</v>
      </c>
      <c r="Z5" s="80">
        <f t="shared" si="1"/>
        <v>207</v>
      </c>
      <c r="AA5" s="115">
        <f t="shared" si="2"/>
        <v>6.2799999999999995E-2</v>
      </c>
      <c r="AB5" s="83"/>
      <c r="AC5" s="15" t="e">
        <f>IF(AA5=#REF!,"","ç")</f>
        <v>#REF!</v>
      </c>
      <c r="AD5" s="30">
        <v>194</v>
      </c>
      <c r="AE5" s="30">
        <v>13</v>
      </c>
      <c r="AF5" s="33">
        <f t="shared" si="3"/>
        <v>207</v>
      </c>
      <c r="AG5" s="22">
        <v>5</v>
      </c>
      <c r="AH5" s="31">
        <f>SUM($AG$2:AG5)</f>
        <v>13</v>
      </c>
      <c r="AI5" s="34">
        <f t="shared" si="4"/>
        <v>0.38</v>
      </c>
      <c r="AJ5" s="34">
        <f t="shared" si="5"/>
        <v>0.02</v>
      </c>
      <c r="AK5" s="22">
        <v>8</v>
      </c>
      <c r="AL5" s="31">
        <f>SUM($AK$2:AK5)</f>
        <v>14</v>
      </c>
      <c r="AM5" s="34">
        <f t="shared" si="8"/>
        <v>0.62</v>
      </c>
      <c r="AN5" s="34">
        <f t="shared" si="6"/>
        <v>0.04</v>
      </c>
      <c r="AO5" s="30">
        <f t="shared" si="7"/>
        <v>13</v>
      </c>
      <c r="AP5" s="15" t="e">
        <f>IF(AO5=#REF!,"","ç")</f>
        <v>#REF!</v>
      </c>
    </row>
    <row r="6" spans="1:42" x14ac:dyDescent="0.3">
      <c r="A6" s="91" t="s">
        <v>30</v>
      </c>
      <c r="B6" s="12">
        <v>43903</v>
      </c>
      <c r="C6" s="23">
        <v>5</v>
      </c>
      <c r="D6" s="26">
        <v>9</v>
      </c>
      <c r="E6" s="85">
        <v>0</v>
      </c>
      <c r="F6" s="26">
        <f>SUM($D$2:D6)</f>
        <v>36</v>
      </c>
      <c r="G6" s="26"/>
      <c r="H6" s="26"/>
      <c r="I6" s="40">
        <v>0</v>
      </c>
      <c r="J6" s="69"/>
      <c r="K6" s="73">
        <f>SUM($I$2:I6)</f>
        <v>1</v>
      </c>
      <c r="L6" s="73"/>
      <c r="M6" s="73"/>
      <c r="N6" s="41">
        <v>0</v>
      </c>
      <c r="O6" s="42">
        <v>0</v>
      </c>
      <c r="P6" s="53">
        <v>0</v>
      </c>
      <c r="Q6" s="53">
        <v>1</v>
      </c>
      <c r="R6" s="109">
        <v>0</v>
      </c>
      <c r="S6" s="109">
        <v>4</v>
      </c>
      <c r="T6" s="41">
        <v>0</v>
      </c>
      <c r="U6" s="42">
        <v>0</v>
      </c>
      <c r="V6" s="45">
        <v>13</v>
      </c>
      <c r="W6" s="79">
        <v>239</v>
      </c>
      <c r="X6" s="78">
        <v>9</v>
      </c>
      <c r="Y6" s="77">
        <f t="shared" si="0"/>
        <v>0</v>
      </c>
      <c r="Z6" s="80">
        <f t="shared" si="1"/>
        <v>248</v>
      </c>
      <c r="AA6" s="115">
        <f t="shared" si="2"/>
        <v>3.6299999999999999E-2</v>
      </c>
      <c r="AB6" s="83"/>
      <c r="AC6" s="15" t="e">
        <f>IF(AA6=#REF!,"","ç")</f>
        <v>#REF!</v>
      </c>
      <c r="AD6" s="30">
        <v>239</v>
      </c>
      <c r="AE6" s="30">
        <v>9</v>
      </c>
      <c r="AF6" s="33">
        <f t="shared" si="3"/>
        <v>248</v>
      </c>
      <c r="AG6" s="22">
        <v>5</v>
      </c>
      <c r="AH6" s="31">
        <f>SUM($AG$2:AG6)</f>
        <v>18</v>
      </c>
      <c r="AI6" s="34">
        <f t="shared" si="4"/>
        <v>0.56000000000000005</v>
      </c>
      <c r="AJ6" s="34">
        <f t="shared" si="5"/>
        <v>0.02</v>
      </c>
      <c r="AK6" s="22">
        <v>4</v>
      </c>
      <c r="AL6" s="31">
        <f>SUM($AK$2:AK6)</f>
        <v>18</v>
      </c>
      <c r="AM6" s="34">
        <f t="shared" si="8"/>
        <v>0.44</v>
      </c>
      <c r="AN6" s="34">
        <f t="shared" si="6"/>
        <v>0.02</v>
      </c>
      <c r="AO6" s="30">
        <f t="shared" si="7"/>
        <v>9</v>
      </c>
      <c r="AP6" s="15" t="e">
        <f>IF(AO6=#REF!,"","ç")</f>
        <v>#REF!</v>
      </c>
    </row>
    <row r="7" spans="1:42" ht="15" thickBot="1" x14ac:dyDescent="0.35">
      <c r="A7" s="93" t="s">
        <v>31</v>
      </c>
      <c r="B7" s="89">
        <v>43904</v>
      </c>
      <c r="C7" s="23">
        <v>6</v>
      </c>
      <c r="D7" s="87">
        <v>7</v>
      </c>
      <c r="E7" s="88">
        <v>0</v>
      </c>
      <c r="F7" s="87">
        <f>SUM($D$2:D7)</f>
        <v>43</v>
      </c>
      <c r="G7" s="87">
        <f>SUM(D2:D7)</f>
        <v>43</v>
      </c>
      <c r="H7" s="88">
        <f>G7/7</f>
        <v>6.1428571428571432</v>
      </c>
      <c r="I7" s="103">
        <v>0</v>
      </c>
      <c r="J7" s="104"/>
      <c r="K7" s="105">
        <f>SUM($I$2:I7)</f>
        <v>1</v>
      </c>
      <c r="L7" s="105">
        <f>SUM(I2:I7)</f>
        <v>1</v>
      </c>
      <c r="M7" s="104">
        <f>L7/7</f>
        <v>0.14285714285714285</v>
      </c>
      <c r="N7" s="106">
        <v>0</v>
      </c>
      <c r="O7" s="107">
        <v>0</v>
      </c>
      <c r="P7" s="53">
        <v>1</v>
      </c>
      <c r="Q7" s="53">
        <v>2</v>
      </c>
      <c r="R7" s="109">
        <v>-1</v>
      </c>
      <c r="S7" s="109">
        <v>3</v>
      </c>
      <c r="T7" s="41">
        <v>0</v>
      </c>
      <c r="U7" s="42">
        <v>0</v>
      </c>
      <c r="V7" s="45">
        <v>14</v>
      </c>
      <c r="W7" s="79">
        <v>201</v>
      </c>
      <c r="X7" s="78">
        <v>7</v>
      </c>
      <c r="Y7" s="77">
        <f t="shared" si="0"/>
        <v>0</v>
      </c>
      <c r="Z7" s="80">
        <f t="shared" si="1"/>
        <v>208</v>
      </c>
      <c r="AA7" s="115">
        <f t="shared" si="2"/>
        <v>3.3700000000000001E-2</v>
      </c>
      <c r="AB7" s="83"/>
      <c r="AC7" s="15" t="e">
        <f>IF(AA7=#REF!,"","ç")</f>
        <v>#REF!</v>
      </c>
      <c r="AD7" s="30">
        <v>201</v>
      </c>
      <c r="AE7" s="30">
        <v>7</v>
      </c>
      <c r="AF7" s="33">
        <f t="shared" si="3"/>
        <v>208</v>
      </c>
      <c r="AG7" s="22">
        <v>5</v>
      </c>
      <c r="AH7" s="31">
        <f>SUM($AG$2:AG7)</f>
        <v>23</v>
      </c>
      <c r="AI7" s="34">
        <f t="shared" si="4"/>
        <v>0.71</v>
      </c>
      <c r="AJ7" s="34">
        <f t="shared" si="5"/>
        <v>0.02</v>
      </c>
      <c r="AK7" s="22">
        <v>2</v>
      </c>
      <c r="AL7" s="31">
        <f>SUM($AK$2:AK7)</f>
        <v>20</v>
      </c>
      <c r="AM7" s="34">
        <f t="shared" si="8"/>
        <v>0.28999999999999998</v>
      </c>
      <c r="AN7" s="34">
        <f t="shared" si="6"/>
        <v>0.01</v>
      </c>
      <c r="AO7" s="30">
        <f t="shared" si="7"/>
        <v>7</v>
      </c>
      <c r="AP7" s="15" t="e">
        <f>IF(AO7=#REF!,"","ç")</f>
        <v>#REF!</v>
      </c>
    </row>
    <row r="8" spans="1:42" x14ac:dyDescent="0.3">
      <c r="A8" s="92" t="s">
        <v>29</v>
      </c>
      <c r="B8" s="84">
        <v>43905</v>
      </c>
      <c r="C8" s="23">
        <v>7</v>
      </c>
      <c r="D8" s="27">
        <v>12</v>
      </c>
      <c r="E8" s="86">
        <f t="shared" ref="E8:E71" si="9">ROUND(SUM(D2:D8)/7,2)</f>
        <v>7.86</v>
      </c>
      <c r="F8" s="27">
        <f>SUM($D$2:D8)</f>
        <v>55</v>
      </c>
      <c r="G8" s="27"/>
      <c r="H8" s="27"/>
      <c r="I8" s="56">
        <v>0</v>
      </c>
      <c r="J8" s="99">
        <f>ROUND(SUM(I2:I8)/7,2)</f>
        <v>0.14000000000000001</v>
      </c>
      <c r="K8" s="100">
        <f>SUM($I$2:I8)</f>
        <v>1</v>
      </c>
      <c r="L8" s="100"/>
      <c r="M8" s="100"/>
      <c r="N8" s="101">
        <v>0</v>
      </c>
      <c r="O8" s="102">
        <v>0</v>
      </c>
      <c r="P8" s="53">
        <v>4</v>
      </c>
      <c r="Q8" s="53">
        <v>6</v>
      </c>
      <c r="R8" s="109">
        <v>1</v>
      </c>
      <c r="S8" s="109">
        <v>4</v>
      </c>
      <c r="T8" s="41">
        <v>0</v>
      </c>
      <c r="U8" s="42">
        <v>0</v>
      </c>
      <c r="V8" s="45">
        <v>15</v>
      </c>
      <c r="W8" s="79">
        <v>107</v>
      </c>
      <c r="X8" s="78">
        <v>12</v>
      </c>
      <c r="Y8" s="77">
        <f t="shared" si="0"/>
        <v>0</v>
      </c>
      <c r="Z8" s="80">
        <f t="shared" si="1"/>
        <v>119</v>
      </c>
      <c r="AA8" s="115">
        <f t="shared" si="2"/>
        <v>0.1008</v>
      </c>
      <c r="AB8" s="83">
        <f t="shared" ref="AB8:AB71" si="10">ROUND(SUM(AA2:AA8)/7,3)</f>
        <v>7.6999999999999999E-2</v>
      </c>
      <c r="AC8" s="15" t="e">
        <f>IF(AA8=#REF!,"","ç")</f>
        <v>#REF!</v>
      </c>
      <c r="AD8" s="30">
        <v>107</v>
      </c>
      <c r="AE8" s="30">
        <v>12</v>
      </c>
      <c r="AF8" s="33">
        <f t="shared" si="3"/>
        <v>119</v>
      </c>
      <c r="AG8" s="22">
        <v>7</v>
      </c>
      <c r="AH8" s="31">
        <f>SUM($AG$2:AG8)</f>
        <v>30</v>
      </c>
      <c r="AI8" s="34">
        <f t="shared" si="4"/>
        <v>0.57999999999999996</v>
      </c>
      <c r="AJ8" s="34">
        <f t="shared" si="5"/>
        <v>0.06</v>
      </c>
      <c r="AK8" s="22">
        <v>5</v>
      </c>
      <c r="AL8" s="31">
        <f>SUM($AK$2:AK8)</f>
        <v>25</v>
      </c>
      <c r="AM8" s="34">
        <f t="shared" si="8"/>
        <v>0.42</v>
      </c>
      <c r="AN8" s="34">
        <f t="shared" si="6"/>
        <v>0.04</v>
      </c>
      <c r="AO8" s="30">
        <f t="shared" si="7"/>
        <v>12</v>
      </c>
      <c r="AP8" s="15" t="e">
        <f>IF(AO8=#REF!,"","ç")</f>
        <v>#REF!</v>
      </c>
    </row>
    <row r="9" spans="1:42" x14ac:dyDescent="0.3">
      <c r="A9" s="90" t="s">
        <v>26</v>
      </c>
      <c r="B9" s="12">
        <v>43906</v>
      </c>
      <c r="C9" s="23">
        <v>8</v>
      </c>
      <c r="D9" s="25">
        <v>14</v>
      </c>
      <c r="E9" s="71">
        <f t="shared" si="9"/>
        <v>9.7100000000000009</v>
      </c>
      <c r="F9" s="25">
        <f>SUM($D$2:D9)</f>
        <v>69</v>
      </c>
      <c r="G9" s="25"/>
      <c r="H9" s="25"/>
      <c r="I9" s="40">
        <v>0</v>
      </c>
      <c r="J9" s="69">
        <f t="shared" ref="J9:J72" si="11">ROUND(SUM(I3:I9)/7,2)</f>
        <v>0.14000000000000001</v>
      </c>
      <c r="K9" s="73">
        <f>SUM($I$2:I9)</f>
        <v>1</v>
      </c>
      <c r="L9" s="73"/>
      <c r="M9" s="73"/>
      <c r="N9" s="41">
        <v>0</v>
      </c>
      <c r="O9" s="42">
        <v>0</v>
      </c>
      <c r="P9" s="53">
        <v>1</v>
      </c>
      <c r="Q9" s="53">
        <v>7</v>
      </c>
      <c r="R9" s="109">
        <v>0</v>
      </c>
      <c r="S9" s="109">
        <v>4</v>
      </c>
      <c r="T9" s="41">
        <v>0</v>
      </c>
      <c r="U9" s="42">
        <v>0</v>
      </c>
      <c r="V9" s="45">
        <v>16</v>
      </c>
      <c r="W9" s="79">
        <v>83</v>
      </c>
      <c r="X9" s="78">
        <v>14</v>
      </c>
      <c r="Y9" s="77">
        <f t="shared" si="0"/>
        <v>0</v>
      </c>
      <c r="Z9" s="80">
        <f t="shared" si="1"/>
        <v>97</v>
      </c>
      <c r="AA9" s="115">
        <f t="shared" si="2"/>
        <v>0.14430000000000001</v>
      </c>
      <c r="AB9" s="83">
        <f t="shared" si="10"/>
        <v>9.6000000000000002E-2</v>
      </c>
      <c r="AC9" s="15" t="e">
        <f>IF(AA9=#REF!,"","ç")</f>
        <v>#REF!</v>
      </c>
      <c r="AD9" s="30">
        <v>83</v>
      </c>
      <c r="AE9" s="30">
        <v>14</v>
      </c>
      <c r="AF9" s="33">
        <f t="shared" si="3"/>
        <v>97</v>
      </c>
      <c r="AG9" s="22">
        <v>5</v>
      </c>
      <c r="AH9" s="31">
        <f>SUM($AG$2:AG9)</f>
        <v>35</v>
      </c>
      <c r="AI9" s="34">
        <f t="shared" si="4"/>
        <v>0.36</v>
      </c>
      <c r="AJ9" s="34">
        <f t="shared" si="5"/>
        <v>0.05</v>
      </c>
      <c r="AK9" s="22">
        <v>9</v>
      </c>
      <c r="AL9" s="31">
        <f>SUM($AK$2:AK9)</f>
        <v>34</v>
      </c>
      <c r="AM9" s="34">
        <f t="shared" si="8"/>
        <v>0.64</v>
      </c>
      <c r="AN9" s="34">
        <f t="shared" si="6"/>
        <v>0.09</v>
      </c>
      <c r="AO9" s="30">
        <f t="shared" si="7"/>
        <v>14</v>
      </c>
      <c r="AP9" s="15" t="e">
        <f>IF(AO9=#REF!,"","ç")</f>
        <v>#REF!</v>
      </c>
    </row>
    <row r="10" spans="1:42" x14ac:dyDescent="0.3">
      <c r="A10" s="90" t="s">
        <v>27</v>
      </c>
      <c r="B10" s="12">
        <v>43907</v>
      </c>
      <c r="C10" s="23">
        <v>9</v>
      </c>
      <c r="D10" s="25">
        <v>17</v>
      </c>
      <c r="E10" s="71">
        <f t="shared" si="9"/>
        <v>11.14</v>
      </c>
      <c r="F10" s="25">
        <f>SUM($D$2:D10)</f>
        <v>86</v>
      </c>
      <c r="G10" s="25"/>
      <c r="H10" s="98">
        <v>0.78712871287128716</v>
      </c>
      <c r="I10" s="40">
        <v>0</v>
      </c>
      <c r="J10" s="69">
        <f t="shared" si="11"/>
        <v>0</v>
      </c>
      <c r="K10" s="73">
        <f>SUM($I$2:I10)</f>
        <v>1</v>
      </c>
      <c r="L10" s="73"/>
      <c r="M10" s="108">
        <f>(M14-M7)/M14</f>
        <v>0.5</v>
      </c>
      <c r="N10" s="41">
        <v>0</v>
      </c>
      <c r="O10" s="42">
        <v>0</v>
      </c>
      <c r="P10" s="53">
        <v>1</v>
      </c>
      <c r="Q10" s="53">
        <v>8</v>
      </c>
      <c r="R10" s="109">
        <v>2</v>
      </c>
      <c r="S10" s="109">
        <v>6</v>
      </c>
      <c r="T10" s="41">
        <v>0</v>
      </c>
      <c r="U10" s="42">
        <v>0</v>
      </c>
      <c r="V10" s="45">
        <v>17</v>
      </c>
      <c r="W10" s="79">
        <v>155</v>
      </c>
      <c r="X10" s="78">
        <v>17</v>
      </c>
      <c r="Y10" s="77">
        <f t="shared" si="0"/>
        <v>0</v>
      </c>
      <c r="Z10" s="80">
        <f t="shared" si="1"/>
        <v>172</v>
      </c>
      <c r="AA10" s="115">
        <f t="shared" si="2"/>
        <v>9.8799999999999999E-2</v>
      </c>
      <c r="AB10" s="83">
        <f t="shared" si="10"/>
        <v>8.5999999999999993E-2</v>
      </c>
      <c r="AC10" s="15" t="e">
        <f>IF(AA10=#REF!,"","ç")</f>
        <v>#REF!</v>
      </c>
      <c r="AD10" s="30">
        <v>155</v>
      </c>
      <c r="AE10" s="30">
        <v>17</v>
      </c>
      <c r="AF10" s="33">
        <f t="shared" si="3"/>
        <v>172</v>
      </c>
      <c r="AG10" s="22">
        <v>10</v>
      </c>
      <c r="AH10" s="31">
        <f>SUM($AG$2:AG10)</f>
        <v>45</v>
      </c>
      <c r="AI10" s="34">
        <f t="shared" si="4"/>
        <v>0.59</v>
      </c>
      <c r="AJ10" s="34">
        <f t="shared" si="5"/>
        <v>0.06</v>
      </c>
      <c r="AK10" s="22">
        <v>7</v>
      </c>
      <c r="AL10" s="31">
        <f>SUM($AK$2:AK10)</f>
        <v>41</v>
      </c>
      <c r="AM10" s="34">
        <f t="shared" si="8"/>
        <v>0.41</v>
      </c>
      <c r="AN10" s="34">
        <f t="shared" si="6"/>
        <v>0.04</v>
      </c>
      <c r="AO10" s="30">
        <f t="shared" si="7"/>
        <v>17</v>
      </c>
      <c r="AP10" s="15" t="e">
        <f>IF(AO10=#REF!,"","ç")</f>
        <v>#REF!</v>
      </c>
    </row>
    <row r="11" spans="1:42" x14ac:dyDescent="0.3">
      <c r="A11" s="90" t="s">
        <v>27</v>
      </c>
      <c r="B11" s="12">
        <v>43908</v>
      </c>
      <c r="C11" s="23">
        <v>10</v>
      </c>
      <c r="D11" s="25">
        <v>23</v>
      </c>
      <c r="E11" s="71">
        <f t="shared" si="9"/>
        <v>13.57</v>
      </c>
      <c r="F11" s="25">
        <f>SUM($D$2:D11)</f>
        <v>109</v>
      </c>
      <c r="G11" s="25"/>
      <c r="H11" s="25"/>
      <c r="I11" s="40">
        <v>0</v>
      </c>
      <c r="J11" s="69">
        <f t="shared" si="11"/>
        <v>0</v>
      </c>
      <c r="K11" s="73">
        <f>SUM($I$2:I11)</f>
        <v>1</v>
      </c>
      <c r="L11" s="73"/>
      <c r="M11" s="73"/>
      <c r="N11" s="41">
        <v>0</v>
      </c>
      <c r="O11" s="42">
        <v>0</v>
      </c>
      <c r="P11" s="53">
        <v>1</v>
      </c>
      <c r="Q11" s="53">
        <v>9</v>
      </c>
      <c r="R11" s="109">
        <v>2</v>
      </c>
      <c r="S11" s="109">
        <v>8</v>
      </c>
      <c r="T11" s="41">
        <v>0</v>
      </c>
      <c r="U11" s="42">
        <v>0</v>
      </c>
      <c r="V11" s="45">
        <v>18</v>
      </c>
      <c r="W11" s="79">
        <v>187</v>
      </c>
      <c r="X11" s="78">
        <v>23</v>
      </c>
      <c r="Y11" s="77">
        <f t="shared" si="0"/>
        <v>0</v>
      </c>
      <c r="Z11" s="80">
        <f t="shared" si="1"/>
        <v>210</v>
      </c>
      <c r="AA11" s="115">
        <f t="shared" si="2"/>
        <v>0.1095</v>
      </c>
      <c r="AB11" s="83">
        <f t="shared" si="10"/>
        <v>8.4000000000000005E-2</v>
      </c>
      <c r="AC11" s="15" t="e">
        <f>IF(AA11=#REF!,"","ç")</f>
        <v>#REF!</v>
      </c>
      <c r="AD11" s="30">
        <v>187</v>
      </c>
      <c r="AE11" s="30">
        <v>23</v>
      </c>
      <c r="AF11" s="33">
        <f t="shared" si="3"/>
        <v>210</v>
      </c>
      <c r="AG11" s="22">
        <v>9</v>
      </c>
      <c r="AH11" s="31">
        <f>SUM($AG$2:AG11)</f>
        <v>54</v>
      </c>
      <c r="AI11" s="34">
        <f t="shared" si="4"/>
        <v>0.39</v>
      </c>
      <c r="AJ11" s="34">
        <f t="shared" si="5"/>
        <v>0.04</v>
      </c>
      <c r="AK11" s="22">
        <v>14</v>
      </c>
      <c r="AL11" s="31">
        <f>SUM($AK$2:AK11)</f>
        <v>55</v>
      </c>
      <c r="AM11" s="34">
        <f t="shared" si="8"/>
        <v>0.61</v>
      </c>
      <c r="AN11" s="34">
        <f t="shared" si="6"/>
        <v>7.0000000000000007E-2</v>
      </c>
      <c r="AO11" s="30">
        <f t="shared" si="7"/>
        <v>23</v>
      </c>
      <c r="AP11" s="15" t="e">
        <f>IF(AO11=#REF!,"","ç")</f>
        <v>#REF!</v>
      </c>
    </row>
    <row r="12" spans="1:42" x14ac:dyDescent="0.3">
      <c r="A12" s="90" t="s">
        <v>28</v>
      </c>
      <c r="B12" s="12">
        <v>43909</v>
      </c>
      <c r="C12" s="23">
        <v>11</v>
      </c>
      <c r="D12" s="25">
        <v>28</v>
      </c>
      <c r="E12" s="71">
        <f t="shared" si="9"/>
        <v>15.71</v>
      </c>
      <c r="F12" s="25">
        <f>SUM($D$2:D12)</f>
        <v>137</v>
      </c>
      <c r="G12" s="25"/>
      <c r="H12" s="25"/>
      <c r="I12" s="40">
        <v>0</v>
      </c>
      <c r="J12" s="69">
        <f t="shared" si="11"/>
        <v>0</v>
      </c>
      <c r="K12" s="73">
        <f>SUM($I$2:I12)</f>
        <v>1</v>
      </c>
      <c r="L12" s="73"/>
      <c r="M12" s="73"/>
      <c r="N12" s="41">
        <v>0</v>
      </c>
      <c r="O12" s="42">
        <v>0</v>
      </c>
      <c r="P12" s="53">
        <v>1</v>
      </c>
      <c r="Q12" s="53">
        <v>10</v>
      </c>
      <c r="R12" s="109">
        <v>3</v>
      </c>
      <c r="S12" s="109">
        <v>11</v>
      </c>
      <c r="T12" s="41">
        <v>0</v>
      </c>
      <c r="U12" s="42">
        <v>0</v>
      </c>
      <c r="V12" s="45">
        <v>19</v>
      </c>
      <c r="W12" s="79">
        <v>285</v>
      </c>
      <c r="X12" s="78">
        <v>28</v>
      </c>
      <c r="Y12" s="77">
        <f t="shared" si="0"/>
        <v>0</v>
      </c>
      <c r="Z12" s="80">
        <f t="shared" si="1"/>
        <v>313</v>
      </c>
      <c r="AA12" s="115">
        <f t="shared" si="2"/>
        <v>8.9499999999999996E-2</v>
      </c>
      <c r="AB12" s="83">
        <f t="shared" si="10"/>
        <v>8.7999999999999995E-2</v>
      </c>
      <c r="AC12" s="15" t="e">
        <f>IF(AA12=#REF!,"","ç")</f>
        <v>#REF!</v>
      </c>
      <c r="AD12" s="30">
        <v>285</v>
      </c>
      <c r="AE12" s="30">
        <v>28</v>
      </c>
      <c r="AF12" s="33">
        <f t="shared" si="3"/>
        <v>313</v>
      </c>
      <c r="AG12" s="22">
        <v>10</v>
      </c>
      <c r="AH12" s="31">
        <f>SUM($AG$2:AG12)</f>
        <v>64</v>
      </c>
      <c r="AI12" s="34">
        <f t="shared" si="4"/>
        <v>0.36</v>
      </c>
      <c r="AJ12" s="34">
        <f t="shared" si="5"/>
        <v>0.03</v>
      </c>
      <c r="AK12" s="22">
        <v>18</v>
      </c>
      <c r="AL12" s="31">
        <f>SUM($AK$2:AK12)</f>
        <v>73</v>
      </c>
      <c r="AM12" s="34">
        <f t="shared" si="8"/>
        <v>0.64</v>
      </c>
      <c r="AN12" s="34">
        <f t="shared" si="6"/>
        <v>0.06</v>
      </c>
      <c r="AO12" s="30">
        <f t="shared" si="7"/>
        <v>28</v>
      </c>
      <c r="AP12" s="15" t="e">
        <f>IF(AO12=#REF!,"","ç")</f>
        <v>#REF!</v>
      </c>
    </row>
    <row r="13" spans="1:42" x14ac:dyDescent="0.3">
      <c r="A13" s="91" t="s">
        <v>30</v>
      </c>
      <c r="B13" s="12">
        <v>43910</v>
      </c>
      <c r="C13" s="23">
        <v>12</v>
      </c>
      <c r="D13" s="94">
        <v>63</v>
      </c>
      <c r="E13" s="85">
        <f t="shared" si="9"/>
        <v>23.43</v>
      </c>
      <c r="F13" s="26">
        <f>SUM($D$2:D13)</f>
        <v>200</v>
      </c>
      <c r="G13" s="94"/>
      <c r="H13" s="94"/>
      <c r="I13" s="40">
        <v>0</v>
      </c>
      <c r="J13" s="69">
        <f t="shared" si="11"/>
        <v>0</v>
      </c>
      <c r="K13" s="73">
        <f>SUM($I$2:I13)</f>
        <v>1</v>
      </c>
      <c r="L13" s="73"/>
      <c r="M13" s="73"/>
      <c r="N13" s="41">
        <v>0</v>
      </c>
      <c r="O13" s="42">
        <v>0</v>
      </c>
      <c r="P13" s="53">
        <v>1</v>
      </c>
      <c r="Q13" s="53">
        <v>11</v>
      </c>
      <c r="R13" s="109">
        <v>6</v>
      </c>
      <c r="S13" s="109">
        <v>17</v>
      </c>
      <c r="T13" s="41">
        <v>0</v>
      </c>
      <c r="U13" s="42">
        <v>0</v>
      </c>
      <c r="V13" s="45">
        <v>20</v>
      </c>
      <c r="W13" s="79">
        <v>338</v>
      </c>
      <c r="X13" s="78">
        <v>63</v>
      </c>
      <c r="Y13" s="77">
        <f t="shared" si="0"/>
        <v>0</v>
      </c>
      <c r="Z13" s="80">
        <f t="shared" si="1"/>
        <v>401</v>
      </c>
      <c r="AA13" s="115">
        <f t="shared" si="2"/>
        <v>0.15709999999999999</v>
      </c>
      <c r="AB13" s="83">
        <f t="shared" si="10"/>
        <v>0.105</v>
      </c>
      <c r="AC13" s="15" t="e">
        <f>IF(AA13=#REF!,"","ç")</f>
        <v>#REF!</v>
      </c>
      <c r="AD13" s="30">
        <v>339</v>
      </c>
      <c r="AE13" s="32">
        <v>63</v>
      </c>
      <c r="AF13" s="33">
        <f t="shared" si="3"/>
        <v>402</v>
      </c>
      <c r="AG13" s="22">
        <v>18</v>
      </c>
      <c r="AH13" s="31">
        <f>SUM($AG$2:AG13)</f>
        <v>82</v>
      </c>
      <c r="AI13" s="34">
        <f t="shared" si="4"/>
        <v>0.28999999999999998</v>
      </c>
      <c r="AJ13" s="34">
        <f t="shared" si="5"/>
        <v>0.04</v>
      </c>
      <c r="AK13" s="22">
        <v>45</v>
      </c>
      <c r="AL13" s="31">
        <f>SUM($AK$2:AK13)</f>
        <v>118</v>
      </c>
      <c r="AM13" s="34">
        <f t="shared" si="8"/>
        <v>0.71</v>
      </c>
      <c r="AN13" s="34">
        <f t="shared" si="6"/>
        <v>0.11</v>
      </c>
      <c r="AO13" s="30">
        <f t="shared" si="7"/>
        <v>63</v>
      </c>
      <c r="AP13" s="15" t="e">
        <f>IF(AO13=#REF!,"","ç")</f>
        <v>#REF!</v>
      </c>
    </row>
    <row r="14" spans="1:42" ht="15" thickBot="1" x14ac:dyDescent="0.35">
      <c r="A14" s="93" t="s">
        <v>31</v>
      </c>
      <c r="B14" s="89">
        <v>43911</v>
      </c>
      <c r="C14" s="23">
        <v>13</v>
      </c>
      <c r="D14" s="95">
        <v>45</v>
      </c>
      <c r="E14" s="88">
        <f t="shared" si="9"/>
        <v>28.86</v>
      </c>
      <c r="F14" s="87">
        <f>SUM($D$2:D14)</f>
        <v>245</v>
      </c>
      <c r="G14" s="87">
        <f>SUM(D8:D14)</f>
        <v>202</v>
      </c>
      <c r="H14" s="88">
        <v>28.857142857142858</v>
      </c>
      <c r="I14" s="103">
        <v>2</v>
      </c>
      <c r="J14" s="104">
        <f t="shared" si="11"/>
        <v>0.28999999999999998</v>
      </c>
      <c r="K14" s="105">
        <f>SUM($I$2:I14)</f>
        <v>3</v>
      </c>
      <c r="L14" s="105">
        <f>SUM(I9:I14)</f>
        <v>2</v>
      </c>
      <c r="M14" s="104">
        <f>L14/7</f>
        <v>0.2857142857142857</v>
      </c>
      <c r="N14" s="106">
        <v>1</v>
      </c>
      <c r="O14" s="107">
        <v>1</v>
      </c>
      <c r="P14" s="53">
        <v>1</v>
      </c>
      <c r="Q14" s="53">
        <v>12</v>
      </c>
      <c r="R14" s="109">
        <v>5</v>
      </c>
      <c r="S14" s="109">
        <v>22</v>
      </c>
      <c r="T14" s="41">
        <v>2</v>
      </c>
      <c r="U14" s="42">
        <v>0</v>
      </c>
      <c r="V14" s="45">
        <v>21</v>
      </c>
      <c r="W14" s="79">
        <v>258</v>
      </c>
      <c r="X14" s="78">
        <v>45</v>
      </c>
      <c r="Y14" s="77">
        <f t="shared" si="0"/>
        <v>0</v>
      </c>
      <c r="Z14" s="80">
        <f t="shared" si="1"/>
        <v>303</v>
      </c>
      <c r="AA14" s="115">
        <f t="shared" si="2"/>
        <v>0.14849999999999999</v>
      </c>
      <c r="AB14" s="83">
        <f t="shared" si="10"/>
        <v>0.121</v>
      </c>
      <c r="AC14" s="15" t="e">
        <f>IF(AA14=#REF!,"","ç")</f>
        <v>#REF!</v>
      </c>
      <c r="AD14" s="30">
        <v>257</v>
      </c>
      <c r="AE14" s="32">
        <v>45</v>
      </c>
      <c r="AF14" s="33">
        <f t="shared" si="3"/>
        <v>302</v>
      </c>
      <c r="AG14" s="18">
        <v>22</v>
      </c>
      <c r="AH14" s="31">
        <f>SUM($AG$2:AG14)</f>
        <v>104</v>
      </c>
      <c r="AI14" s="34">
        <f t="shared" si="4"/>
        <v>0.49</v>
      </c>
      <c r="AJ14" s="34">
        <f t="shared" si="5"/>
        <v>7.0000000000000007E-2</v>
      </c>
      <c r="AK14" s="18">
        <v>23</v>
      </c>
      <c r="AL14" s="31">
        <f>SUM($AK$2:AK14)</f>
        <v>141</v>
      </c>
      <c r="AM14" s="34">
        <f t="shared" si="8"/>
        <v>0.51</v>
      </c>
      <c r="AN14" s="34">
        <f t="shared" si="6"/>
        <v>0.08</v>
      </c>
      <c r="AO14" s="30">
        <f t="shared" si="7"/>
        <v>45</v>
      </c>
      <c r="AP14" s="15" t="e">
        <f>IF(AO14=#REF!,"","ç")</f>
        <v>#REF!</v>
      </c>
    </row>
    <row r="15" spans="1:42" x14ac:dyDescent="0.3">
      <c r="A15" s="92" t="s">
        <v>29</v>
      </c>
      <c r="B15" s="84">
        <v>43912</v>
      </c>
      <c r="C15" s="23">
        <v>14</v>
      </c>
      <c r="D15" s="27">
        <v>68</v>
      </c>
      <c r="E15" s="86">
        <f t="shared" si="9"/>
        <v>36.86</v>
      </c>
      <c r="F15" s="27">
        <f>SUM($D$2:D15)</f>
        <v>313</v>
      </c>
      <c r="G15" s="27"/>
      <c r="H15" s="27"/>
      <c r="I15" s="40">
        <v>0</v>
      </c>
      <c r="J15" s="69">
        <f t="shared" si="11"/>
        <v>0.28999999999999998</v>
      </c>
      <c r="K15" s="73">
        <f>SUM($I$2:I15)</f>
        <v>3</v>
      </c>
      <c r="L15" s="73"/>
      <c r="M15" s="73"/>
      <c r="N15" s="41">
        <v>0</v>
      </c>
      <c r="O15" s="42">
        <v>0</v>
      </c>
      <c r="P15" s="53">
        <v>1</v>
      </c>
      <c r="Q15" s="53">
        <v>13</v>
      </c>
      <c r="R15" s="109">
        <v>7</v>
      </c>
      <c r="S15" s="109">
        <v>29</v>
      </c>
      <c r="T15" s="41">
        <v>0</v>
      </c>
      <c r="U15" s="42">
        <v>0</v>
      </c>
      <c r="V15" s="45">
        <v>22</v>
      </c>
      <c r="W15" s="79">
        <v>559</v>
      </c>
      <c r="X15" s="78">
        <v>68</v>
      </c>
      <c r="Y15" s="77">
        <f t="shared" si="0"/>
        <v>0</v>
      </c>
      <c r="Z15" s="80">
        <f t="shared" si="1"/>
        <v>627</v>
      </c>
      <c r="AA15" s="115">
        <f t="shared" si="2"/>
        <v>0.1085</v>
      </c>
      <c r="AB15" s="83">
        <f t="shared" si="10"/>
        <v>0.122</v>
      </c>
      <c r="AC15" s="15" t="e">
        <f>IF(AA15=#REF!,"","ç")</f>
        <v>#REF!</v>
      </c>
      <c r="AD15" s="30">
        <v>559</v>
      </c>
      <c r="AE15" s="30">
        <v>68</v>
      </c>
      <c r="AF15" s="33">
        <f t="shared" si="3"/>
        <v>627</v>
      </c>
      <c r="AG15" s="22">
        <v>41</v>
      </c>
      <c r="AH15" s="31">
        <f>SUM($AG$2:AG15)</f>
        <v>145</v>
      </c>
      <c r="AI15" s="34">
        <f t="shared" si="4"/>
        <v>0.6</v>
      </c>
      <c r="AJ15" s="34">
        <f t="shared" si="5"/>
        <v>7.0000000000000007E-2</v>
      </c>
      <c r="AK15" s="22">
        <v>27</v>
      </c>
      <c r="AL15" s="31">
        <f>SUM($AK$2:AK15)</f>
        <v>168</v>
      </c>
      <c r="AM15" s="34">
        <f t="shared" si="8"/>
        <v>0.4</v>
      </c>
      <c r="AN15" s="34">
        <f t="shared" si="6"/>
        <v>0.04</v>
      </c>
      <c r="AO15" s="30">
        <f t="shared" si="7"/>
        <v>68</v>
      </c>
      <c r="AP15" s="15" t="e">
        <f>IF(AO15=#REF!,"","ç")</f>
        <v>#REF!</v>
      </c>
    </row>
    <row r="16" spans="1:42" x14ac:dyDescent="0.3">
      <c r="A16" s="90" t="s">
        <v>26</v>
      </c>
      <c r="B16" s="12">
        <v>43913</v>
      </c>
      <c r="C16" s="23">
        <v>15</v>
      </c>
      <c r="D16" s="25">
        <v>32</v>
      </c>
      <c r="E16" s="71">
        <f t="shared" si="9"/>
        <v>39.43</v>
      </c>
      <c r="F16" s="25">
        <f>SUM($D$2:D16)</f>
        <v>345</v>
      </c>
      <c r="G16" s="25"/>
      <c r="H16" s="25"/>
      <c r="I16" s="40">
        <v>3</v>
      </c>
      <c r="J16" s="69">
        <f t="shared" si="11"/>
        <v>0.71</v>
      </c>
      <c r="K16" s="73">
        <f>SUM($I$2:I16)</f>
        <v>6</v>
      </c>
      <c r="L16" s="73"/>
      <c r="M16" s="73"/>
      <c r="N16" s="41">
        <v>1</v>
      </c>
      <c r="O16" s="42">
        <v>2</v>
      </c>
      <c r="P16" s="53">
        <v>4</v>
      </c>
      <c r="Q16" s="53">
        <v>17</v>
      </c>
      <c r="R16" s="109">
        <v>4</v>
      </c>
      <c r="S16" s="109">
        <v>33</v>
      </c>
      <c r="T16" s="41"/>
      <c r="U16" s="42"/>
      <c r="V16" s="44" t="s">
        <v>16</v>
      </c>
      <c r="W16" s="79">
        <v>102</v>
      </c>
      <c r="X16" s="78">
        <v>32</v>
      </c>
      <c r="Y16" s="77">
        <f t="shared" si="0"/>
        <v>0</v>
      </c>
      <c r="Z16" s="80">
        <f t="shared" si="1"/>
        <v>134</v>
      </c>
      <c r="AA16" s="115">
        <f t="shared" si="2"/>
        <v>0.23880000000000001</v>
      </c>
      <c r="AB16" s="83">
        <f t="shared" si="10"/>
        <v>0.13600000000000001</v>
      </c>
      <c r="AC16" s="15" t="e">
        <f>IF(AA16=#REF!,"","ç")</f>
        <v>#REF!</v>
      </c>
      <c r="AD16" s="30">
        <v>254</v>
      </c>
      <c r="AE16" s="30">
        <v>32</v>
      </c>
      <c r="AF16" s="33">
        <f t="shared" si="3"/>
        <v>286</v>
      </c>
      <c r="AG16" s="22">
        <v>11</v>
      </c>
      <c r="AH16" s="31">
        <f>SUM($AG$2:AG16)</f>
        <v>156</v>
      </c>
      <c r="AI16" s="34">
        <f t="shared" si="4"/>
        <v>0.34</v>
      </c>
      <c r="AJ16" s="34">
        <f t="shared" si="5"/>
        <v>0.04</v>
      </c>
      <c r="AK16" s="22">
        <v>21</v>
      </c>
      <c r="AL16" s="31">
        <f>SUM($AK$2:AK16)</f>
        <v>189</v>
      </c>
      <c r="AM16" s="34">
        <f t="shared" si="8"/>
        <v>0.66</v>
      </c>
      <c r="AN16" s="34">
        <f t="shared" si="6"/>
        <v>7.0000000000000007E-2</v>
      </c>
      <c r="AO16" s="30">
        <f t="shared" si="7"/>
        <v>32</v>
      </c>
      <c r="AP16" s="15" t="e">
        <f>IF(AO16=#REF!,"","ç")</f>
        <v>#REF!</v>
      </c>
    </row>
    <row r="17" spans="1:42" x14ac:dyDescent="0.3">
      <c r="A17" s="90" t="s">
        <v>27</v>
      </c>
      <c r="B17" s="12">
        <v>43914</v>
      </c>
      <c r="C17" s="23">
        <v>16</v>
      </c>
      <c r="D17" s="25">
        <v>98</v>
      </c>
      <c r="E17" s="71">
        <f t="shared" si="9"/>
        <v>51</v>
      </c>
      <c r="F17" s="25">
        <f>SUM($D$2:D17)</f>
        <v>443</v>
      </c>
      <c r="G17" s="25"/>
      <c r="H17" s="98">
        <v>0.69207317073170727</v>
      </c>
      <c r="I17" s="40">
        <v>2</v>
      </c>
      <c r="J17" s="69">
        <f t="shared" si="11"/>
        <v>1</v>
      </c>
      <c r="K17" s="73">
        <f>SUM($I$2:I17)</f>
        <v>8</v>
      </c>
      <c r="L17" s="73"/>
      <c r="M17" s="108">
        <f>(M21-M14)/M21</f>
        <v>0.85714285714285721</v>
      </c>
      <c r="N17" s="41">
        <v>0</v>
      </c>
      <c r="O17" s="42">
        <v>2</v>
      </c>
      <c r="P17" s="53">
        <v>2</v>
      </c>
      <c r="Q17" s="53">
        <v>19</v>
      </c>
      <c r="R17" s="109">
        <v>12</v>
      </c>
      <c r="S17" s="109">
        <v>45</v>
      </c>
      <c r="T17" s="41"/>
      <c r="U17" s="42"/>
      <c r="V17" s="44" t="s">
        <v>15</v>
      </c>
      <c r="W17" s="79">
        <v>359</v>
      </c>
      <c r="X17" s="78">
        <v>98</v>
      </c>
      <c r="Y17" s="77">
        <f t="shared" si="0"/>
        <v>0</v>
      </c>
      <c r="Z17" s="80">
        <f t="shared" si="1"/>
        <v>457</v>
      </c>
      <c r="AA17" s="115">
        <f t="shared" si="2"/>
        <v>0.21440000000000001</v>
      </c>
      <c r="AB17" s="83">
        <f t="shared" si="10"/>
        <v>0.152</v>
      </c>
      <c r="AC17" s="15" t="e">
        <f>IF(AA17=#REF!,"","ç")</f>
        <v>#REF!</v>
      </c>
      <c r="AD17" s="30">
        <v>207</v>
      </c>
      <c r="AE17" s="30">
        <v>98</v>
      </c>
      <c r="AF17" s="33">
        <f t="shared" si="3"/>
        <v>305</v>
      </c>
      <c r="AG17" s="22">
        <v>44</v>
      </c>
      <c r="AH17" s="31">
        <f>SUM($AG$2:AG17)</f>
        <v>200</v>
      </c>
      <c r="AI17" s="34">
        <f t="shared" si="4"/>
        <v>0.45</v>
      </c>
      <c r="AJ17" s="34">
        <f t="shared" si="5"/>
        <v>0.14000000000000001</v>
      </c>
      <c r="AK17" s="22">
        <v>54</v>
      </c>
      <c r="AL17" s="31">
        <f>SUM($AK$2:AK17)</f>
        <v>243</v>
      </c>
      <c r="AM17" s="34">
        <f t="shared" si="8"/>
        <v>0.55000000000000004</v>
      </c>
      <c r="AN17" s="34">
        <f t="shared" si="6"/>
        <v>0.18</v>
      </c>
      <c r="AO17" s="30">
        <f t="shared" si="7"/>
        <v>98</v>
      </c>
      <c r="AP17" s="15" t="e">
        <f>IF(AO17=#REF!,"","ç")</f>
        <v>#REF!</v>
      </c>
    </row>
    <row r="18" spans="1:42" x14ac:dyDescent="0.3">
      <c r="A18" s="90" t="s">
        <v>27</v>
      </c>
      <c r="B18" s="12">
        <v>43915</v>
      </c>
      <c r="C18" s="23">
        <v>17</v>
      </c>
      <c r="D18" s="25">
        <v>115</v>
      </c>
      <c r="E18" s="71">
        <f t="shared" si="9"/>
        <v>64.14</v>
      </c>
      <c r="F18" s="25">
        <f>SUM($D$2:D18)</f>
        <v>558</v>
      </c>
      <c r="G18" s="25"/>
      <c r="H18" s="25"/>
      <c r="I18" s="40">
        <v>0</v>
      </c>
      <c r="J18" s="69">
        <f t="shared" si="11"/>
        <v>1</v>
      </c>
      <c r="K18" s="73">
        <f>SUM($I$2:I18)</f>
        <v>8</v>
      </c>
      <c r="L18" s="73"/>
      <c r="M18" s="73"/>
      <c r="N18" s="41">
        <v>0</v>
      </c>
      <c r="O18" s="42">
        <v>0</v>
      </c>
      <c r="P18" s="53">
        <v>1</v>
      </c>
      <c r="Q18" s="53">
        <v>20</v>
      </c>
      <c r="R18" s="109">
        <v>1</v>
      </c>
      <c r="S18" s="109">
        <v>46</v>
      </c>
      <c r="T18" s="41">
        <v>0</v>
      </c>
      <c r="U18" s="42">
        <v>0</v>
      </c>
      <c r="V18" s="45">
        <v>28</v>
      </c>
      <c r="W18" s="79">
        <v>443</v>
      </c>
      <c r="X18" s="78">
        <v>115</v>
      </c>
      <c r="Y18" s="77">
        <f t="shared" si="0"/>
        <v>0</v>
      </c>
      <c r="Z18" s="80">
        <f t="shared" si="1"/>
        <v>558</v>
      </c>
      <c r="AA18" s="115">
        <f t="shared" si="2"/>
        <v>0.20610000000000001</v>
      </c>
      <c r="AB18" s="83">
        <f t="shared" si="10"/>
        <v>0.16600000000000001</v>
      </c>
      <c r="AC18" s="15" t="e">
        <f>IF(AA18=#REF!,"","ç")</f>
        <v>#REF!</v>
      </c>
      <c r="AD18" s="30">
        <v>443</v>
      </c>
      <c r="AE18" s="30">
        <v>115</v>
      </c>
      <c r="AF18" s="33">
        <f t="shared" si="3"/>
        <v>558</v>
      </c>
      <c r="AG18" s="22">
        <v>46</v>
      </c>
      <c r="AH18" s="31">
        <f>SUM($AG$2:AG18)</f>
        <v>246</v>
      </c>
      <c r="AI18" s="34">
        <f t="shared" si="4"/>
        <v>0.4</v>
      </c>
      <c r="AJ18" s="34">
        <f t="shared" si="5"/>
        <v>0.08</v>
      </c>
      <c r="AK18" s="22">
        <v>69</v>
      </c>
      <c r="AL18" s="31">
        <f>SUM($AK$2:AK18)</f>
        <v>312</v>
      </c>
      <c r="AM18" s="34">
        <f t="shared" si="8"/>
        <v>0.6</v>
      </c>
      <c r="AN18" s="34">
        <f t="shared" si="6"/>
        <v>0.12</v>
      </c>
      <c r="AO18" s="30">
        <f t="shared" si="7"/>
        <v>115</v>
      </c>
      <c r="AP18" s="15" t="e">
        <f>IF(AO18=#REF!,"","ç")</f>
        <v>#REF!</v>
      </c>
    </row>
    <row r="19" spans="1:42" x14ac:dyDescent="0.3">
      <c r="A19" s="90" t="s">
        <v>28</v>
      </c>
      <c r="B19" s="12">
        <v>43916</v>
      </c>
      <c r="C19" s="23">
        <v>18</v>
      </c>
      <c r="D19" s="25">
        <v>116</v>
      </c>
      <c r="E19" s="71">
        <f t="shared" si="9"/>
        <v>76.709999999999994</v>
      </c>
      <c r="F19" s="25">
        <f>SUM($D$2:D19)</f>
        <v>674</v>
      </c>
      <c r="G19" s="25"/>
      <c r="H19" s="25"/>
      <c r="I19" s="40">
        <v>1</v>
      </c>
      <c r="J19" s="69">
        <f t="shared" si="11"/>
        <v>1.1399999999999999</v>
      </c>
      <c r="K19" s="73">
        <f>SUM($I$2:I19)</f>
        <v>9</v>
      </c>
      <c r="L19" s="73"/>
      <c r="M19" s="73"/>
      <c r="N19" s="41">
        <v>0</v>
      </c>
      <c r="O19" s="42">
        <v>1</v>
      </c>
      <c r="P19" s="53">
        <v>3</v>
      </c>
      <c r="Q19" s="53">
        <v>23</v>
      </c>
      <c r="R19" s="109">
        <v>16</v>
      </c>
      <c r="S19" s="109">
        <v>62</v>
      </c>
      <c r="T19" s="41"/>
      <c r="U19" s="42"/>
      <c r="V19" s="44" t="s">
        <v>14</v>
      </c>
      <c r="W19" s="79">
        <v>492</v>
      </c>
      <c r="X19" s="78">
        <v>116</v>
      </c>
      <c r="Y19" s="77">
        <f t="shared" si="0"/>
        <v>0</v>
      </c>
      <c r="Z19" s="80">
        <f t="shared" si="1"/>
        <v>608</v>
      </c>
      <c r="AA19" s="115">
        <f t="shared" si="2"/>
        <v>0.1908</v>
      </c>
      <c r="AB19" s="83">
        <f t="shared" si="10"/>
        <v>0.18099999999999999</v>
      </c>
      <c r="AC19" s="15" t="e">
        <f>IF(AA19=#REF!,"","ç")</f>
        <v>#REF!</v>
      </c>
      <c r="AD19" s="30">
        <v>492</v>
      </c>
      <c r="AE19" s="30">
        <v>116</v>
      </c>
      <c r="AF19" s="33">
        <f t="shared" si="3"/>
        <v>608</v>
      </c>
      <c r="AG19" s="22">
        <v>54</v>
      </c>
      <c r="AH19" s="31">
        <f>SUM($AG$2:AG19)</f>
        <v>300</v>
      </c>
      <c r="AI19" s="34">
        <f t="shared" si="4"/>
        <v>0.47</v>
      </c>
      <c r="AJ19" s="34">
        <f t="shared" si="5"/>
        <v>0.09</v>
      </c>
      <c r="AK19" s="22">
        <v>62</v>
      </c>
      <c r="AL19" s="31">
        <f>SUM($AK$2:AK19)</f>
        <v>374</v>
      </c>
      <c r="AM19" s="34">
        <f t="shared" si="8"/>
        <v>0.53</v>
      </c>
      <c r="AN19" s="34">
        <f t="shared" si="6"/>
        <v>0.1</v>
      </c>
      <c r="AO19" s="30">
        <f t="shared" si="7"/>
        <v>116</v>
      </c>
      <c r="AP19" s="15" t="e">
        <f>IF(AO19=#REF!,"","ç")</f>
        <v>#REF!</v>
      </c>
    </row>
    <row r="20" spans="1:42" x14ac:dyDescent="0.3">
      <c r="A20" s="91" t="s">
        <v>30</v>
      </c>
      <c r="B20" s="12">
        <v>43917</v>
      </c>
      <c r="C20" s="23">
        <v>19</v>
      </c>
      <c r="D20" s="26">
        <v>112</v>
      </c>
      <c r="E20" s="85">
        <f t="shared" si="9"/>
        <v>83.71</v>
      </c>
      <c r="F20" s="26">
        <f>SUM($D$2:D20)</f>
        <v>786</v>
      </c>
      <c r="G20" s="26"/>
      <c r="H20" s="26"/>
      <c r="I20" s="40">
        <v>5</v>
      </c>
      <c r="J20" s="69">
        <f t="shared" si="11"/>
        <v>1.86</v>
      </c>
      <c r="K20" s="73">
        <f>SUM($I$2:I20)</f>
        <v>14</v>
      </c>
      <c r="L20" s="73"/>
      <c r="M20" s="73"/>
      <c r="N20" s="41">
        <v>2</v>
      </c>
      <c r="O20" s="42">
        <v>3</v>
      </c>
      <c r="P20" s="53">
        <v>5</v>
      </c>
      <c r="Q20" s="53">
        <v>28</v>
      </c>
      <c r="R20" s="109">
        <v>18</v>
      </c>
      <c r="S20" s="109">
        <v>80</v>
      </c>
      <c r="T20" s="41"/>
      <c r="U20" s="42"/>
      <c r="V20" s="43">
        <v>31</v>
      </c>
      <c r="W20" s="79">
        <v>254</v>
      </c>
      <c r="X20" s="78">
        <v>112</v>
      </c>
      <c r="Y20" s="77">
        <f t="shared" si="0"/>
        <v>0</v>
      </c>
      <c r="Z20" s="80">
        <f t="shared" si="1"/>
        <v>366</v>
      </c>
      <c r="AA20" s="115">
        <f t="shared" si="2"/>
        <v>0.30599999999999999</v>
      </c>
      <c r="AB20" s="83">
        <f t="shared" si="10"/>
        <v>0.20200000000000001</v>
      </c>
      <c r="AC20" s="15" t="e">
        <f>IF(AA20=#REF!,"","ç")</f>
        <v>#REF!</v>
      </c>
      <c r="AD20" s="30">
        <v>254</v>
      </c>
      <c r="AE20" s="30">
        <v>112</v>
      </c>
      <c r="AF20" s="33">
        <f t="shared" si="3"/>
        <v>366</v>
      </c>
      <c r="AG20" s="22">
        <v>49</v>
      </c>
      <c r="AH20" s="31">
        <f>SUM($AG$2:AG20)</f>
        <v>349</v>
      </c>
      <c r="AI20" s="34">
        <f t="shared" si="4"/>
        <v>0.44</v>
      </c>
      <c r="AJ20" s="34">
        <f t="shared" si="5"/>
        <v>0.13</v>
      </c>
      <c r="AK20" s="22">
        <v>63</v>
      </c>
      <c r="AL20" s="31">
        <f>SUM($AK$2:AK20)</f>
        <v>437</v>
      </c>
      <c r="AM20" s="34">
        <f t="shared" si="8"/>
        <v>0.56000000000000005</v>
      </c>
      <c r="AN20" s="34">
        <f t="shared" si="6"/>
        <v>0.17</v>
      </c>
      <c r="AO20" s="30">
        <f t="shared" si="7"/>
        <v>112</v>
      </c>
      <c r="AP20" s="15" t="e">
        <f>IF(AO20=#REF!,"","ç")</f>
        <v>#REF!</v>
      </c>
    </row>
    <row r="21" spans="1:42" ht="15" thickBot="1" x14ac:dyDescent="0.35">
      <c r="A21" s="93" t="s">
        <v>31</v>
      </c>
      <c r="B21" s="89">
        <v>43918</v>
      </c>
      <c r="C21" s="23">
        <v>20</v>
      </c>
      <c r="D21" s="87">
        <v>115</v>
      </c>
      <c r="E21" s="88">
        <f t="shared" si="9"/>
        <v>93.71</v>
      </c>
      <c r="F21" s="87">
        <f>SUM($D$2:D21)</f>
        <v>901</v>
      </c>
      <c r="G21" s="87">
        <f>SUM(D15:D21)</f>
        <v>656</v>
      </c>
      <c r="H21" s="88">
        <v>93.714285714285708</v>
      </c>
      <c r="I21" s="103">
        <v>3</v>
      </c>
      <c r="J21" s="104">
        <f t="shared" si="11"/>
        <v>2</v>
      </c>
      <c r="K21" s="105">
        <f>SUM($I$2:I21)</f>
        <v>17</v>
      </c>
      <c r="L21" s="105">
        <f>SUM(I16:I21)</f>
        <v>14</v>
      </c>
      <c r="M21" s="104">
        <f>L21/7</f>
        <v>2</v>
      </c>
      <c r="N21" s="106">
        <v>1</v>
      </c>
      <c r="O21" s="107">
        <v>2</v>
      </c>
      <c r="P21" s="53">
        <v>4</v>
      </c>
      <c r="Q21" s="53">
        <v>32</v>
      </c>
      <c r="R21" s="109">
        <v>15</v>
      </c>
      <c r="S21" s="109">
        <v>95</v>
      </c>
      <c r="T21" s="41"/>
      <c r="U21" s="42"/>
      <c r="V21" s="44" t="s">
        <v>13</v>
      </c>
      <c r="W21" s="79">
        <v>425</v>
      </c>
      <c r="X21" s="78">
        <v>115</v>
      </c>
      <c r="Y21" s="77">
        <f t="shared" si="0"/>
        <v>0</v>
      </c>
      <c r="Z21" s="80">
        <f t="shared" si="1"/>
        <v>540</v>
      </c>
      <c r="AA21" s="115">
        <f t="shared" si="2"/>
        <v>0.21299999999999999</v>
      </c>
      <c r="AB21" s="83">
        <f t="shared" si="10"/>
        <v>0.21099999999999999</v>
      </c>
      <c r="AC21" s="15" t="e">
        <f>IF(AA21=#REF!,"","ç")</f>
        <v>#REF!</v>
      </c>
      <c r="AD21" s="30">
        <v>425</v>
      </c>
      <c r="AE21" s="30">
        <v>115</v>
      </c>
      <c r="AF21" s="33">
        <f t="shared" si="3"/>
        <v>540</v>
      </c>
      <c r="AG21" s="22">
        <v>41</v>
      </c>
      <c r="AH21" s="31">
        <f>SUM($AG$2:AG21)</f>
        <v>390</v>
      </c>
      <c r="AI21" s="34">
        <f t="shared" si="4"/>
        <v>0.36</v>
      </c>
      <c r="AJ21" s="34">
        <f t="shared" si="5"/>
        <v>0.08</v>
      </c>
      <c r="AK21" s="22">
        <v>74</v>
      </c>
      <c r="AL21" s="31">
        <f>SUM($AK$2:AK21)</f>
        <v>511</v>
      </c>
      <c r="AM21" s="34">
        <f t="shared" si="8"/>
        <v>0.64</v>
      </c>
      <c r="AN21" s="34">
        <f t="shared" si="6"/>
        <v>0.14000000000000001</v>
      </c>
      <c r="AO21" s="30">
        <f t="shared" si="7"/>
        <v>115</v>
      </c>
      <c r="AP21" s="15" t="e">
        <f>IF(AO21=#REF!,"","ç")</f>
        <v>#REF!</v>
      </c>
    </row>
    <row r="22" spans="1:42" x14ac:dyDescent="0.3">
      <c r="A22" s="92" t="s">
        <v>29</v>
      </c>
      <c r="B22" s="84">
        <v>43919</v>
      </c>
      <c r="C22" s="23">
        <v>21</v>
      </c>
      <c r="D22" s="27">
        <v>88</v>
      </c>
      <c r="E22" s="86">
        <f t="shared" si="9"/>
        <v>96.57</v>
      </c>
      <c r="F22" s="27">
        <f>SUM($D$2:D22)</f>
        <v>989</v>
      </c>
      <c r="G22" s="27"/>
      <c r="H22" s="27"/>
      <c r="I22" s="40">
        <v>7</v>
      </c>
      <c r="J22" s="69">
        <f t="shared" si="11"/>
        <v>3</v>
      </c>
      <c r="K22" s="73">
        <f>SUM($I$2:I22)</f>
        <v>24</v>
      </c>
      <c r="L22" s="73"/>
      <c r="M22" s="73"/>
      <c r="N22" s="41">
        <v>3</v>
      </c>
      <c r="O22" s="42">
        <v>4</v>
      </c>
      <c r="P22" s="53">
        <v>4</v>
      </c>
      <c r="Q22" s="53">
        <v>36</v>
      </c>
      <c r="R22" s="109">
        <v>10</v>
      </c>
      <c r="S22" s="109">
        <v>105</v>
      </c>
      <c r="T22" s="41"/>
      <c r="U22" s="42"/>
      <c r="V22" s="43">
        <v>34</v>
      </c>
      <c r="W22" s="79">
        <v>310</v>
      </c>
      <c r="X22" s="78">
        <v>88</v>
      </c>
      <c r="Y22" s="77">
        <f t="shared" si="0"/>
        <v>0</v>
      </c>
      <c r="Z22" s="80">
        <f t="shared" si="1"/>
        <v>398</v>
      </c>
      <c r="AA22" s="115">
        <f t="shared" si="2"/>
        <v>0.22109999999999999</v>
      </c>
      <c r="AB22" s="83">
        <f t="shared" si="10"/>
        <v>0.22700000000000001</v>
      </c>
      <c r="AC22" s="15" t="e">
        <f>IF(AA22=#REF!,"","ç")</f>
        <v>#REF!</v>
      </c>
      <c r="AD22" s="30">
        <v>310</v>
      </c>
      <c r="AE22" s="30">
        <v>88</v>
      </c>
      <c r="AF22" s="33">
        <f t="shared" si="3"/>
        <v>398</v>
      </c>
      <c r="AG22" s="22">
        <v>35</v>
      </c>
      <c r="AH22" s="31">
        <f>SUM($AG$2:AG22)</f>
        <v>425</v>
      </c>
      <c r="AI22" s="34">
        <f t="shared" si="4"/>
        <v>0.4</v>
      </c>
      <c r="AJ22" s="34">
        <f t="shared" si="5"/>
        <v>0.09</v>
      </c>
      <c r="AK22" s="22">
        <v>53</v>
      </c>
      <c r="AL22" s="31">
        <f>SUM($AK$2:AK22)</f>
        <v>564</v>
      </c>
      <c r="AM22" s="34">
        <f t="shared" si="8"/>
        <v>0.6</v>
      </c>
      <c r="AN22" s="34">
        <f t="shared" si="6"/>
        <v>0.13</v>
      </c>
      <c r="AO22" s="30">
        <f t="shared" si="7"/>
        <v>88</v>
      </c>
      <c r="AP22" s="15" t="e">
        <f>IF(AO22=#REF!,"","ç")</f>
        <v>#REF!</v>
      </c>
    </row>
    <row r="23" spans="1:42" x14ac:dyDescent="0.3">
      <c r="A23" s="90" t="s">
        <v>26</v>
      </c>
      <c r="B23" s="12">
        <v>43920</v>
      </c>
      <c r="C23" s="23">
        <v>22</v>
      </c>
      <c r="D23" s="25">
        <v>86</v>
      </c>
      <c r="E23" s="71">
        <f t="shared" si="9"/>
        <v>104.29</v>
      </c>
      <c r="F23" s="25">
        <f>SUM($D$2:D23)</f>
        <v>1075</v>
      </c>
      <c r="G23" s="25"/>
      <c r="H23" s="25"/>
      <c r="I23" s="40">
        <v>3</v>
      </c>
      <c r="J23" s="69">
        <f t="shared" si="11"/>
        <v>3</v>
      </c>
      <c r="K23" s="73">
        <f>SUM($I$2:I23)</f>
        <v>27</v>
      </c>
      <c r="L23" s="73"/>
      <c r="M23" s="73"/>
      <c r="N23" s="41">
        <v>0</v>
      </c>
      <c r="O23" s="42">
        <v>3</v>
      </c>
      <c r="P23" s="53">
        <v>7</v>
      </c>
      <c r="Q23" s="53">
        <v>43</v>
      </c>
      <c r="R23" s="109">
        <v>4</v>
      </c>
      <c r="S23" s="109">
        <v>109</v>
      </c>
      <c r="T23" s="41"/>
      <c r="U23" s="42"/>
      <c r="V23" s="43">
        <v>35</v>
      </c>
      <c r="W23" s="79">
        <v>336</v>
      </c>
      <c r="X23" s="78">
        <v>86</v>
      </c>
      <c r="Y23" s="77">
        <f t="shared" si="0"/>
        <v>0</v>
      </c>
      <c r="Z23" s="80">
        <f t="shared" si="1"/>
        <v>422</v>
      </c>
      <c r="AA23" s="115">
        <f t="shared" si="2"/>
        <v>0.20380000000000001</v>
      </c>
      <c r="AB23" s="83">
        <f t="shared" si="10"/>
        <v>0.222</v>
      </c>
      <c r="AC23" s="15" t="e">
        <f>IF(AA23=#REF!,"","ç")</f>
        <v>#REF!</v>
      </c>
      <c r="AD23" s="30">
        <v>336</v>
      </c>
      <c r="AE23" s="30">
        <v>86</v>
      </c>
      <c r="AF23" s="33">
        <f t="shared" si="3"/>
        <v>422</v>
      </c>
      <c r="AG23" s="22">
        <v>31</v>
      </c>
      <c r="AH23" s="31">
        <f>SUM($AG$2:AG23)</f>
        <v>456</v>
      </c>
      <c r="AI23" s="34">
        <f t="shared" si="4"/>
        <v>0.36</v>
      </c>
      <c r="AJ23" s="34">
        <f t="shared" si="5"/>
        <v>7.0000000000000007E-2</v>
      </c>
      <c r="AK23" s="22">
        <v>55</v>
      </c>
      <c r="AL23" s="31">
        <f>SUM($AK$2:AK23)</f>
        <v>619</v>
      </c>
      <c r="AM23" s="34">
        <f t="shared" si="8"/>
        <v>0.64</v>
      </c>
      <c r="AN23" s="34">
        <f t="shared" si="6"/>
        <v>0.13</v>
      </c>
      <c r="AO23" s="30">
        <f t="shared" si="7"/>
        <v>86</v>
      </c>
      <c r="AP23" s="15" t="e">
        <f>IF(AO23=#REF!,"","ç")</f>
        <v>#REF!</v>
      </c>
    </row>
    <row r="24" spans="1:42" x14ac:dyDescent="0.3">
      <c r="A24" s="90" t="s">
        <v>27</v>
      </c>
      <c r="B24" s="12">
        <v>43921</v>
      </c>
      <c r="C24" s="23">
        <v>23</v>
      </c>
      <c r="D24" s="25">
        <v>106</v>
      </c>
      <c r="E24" s="71">
        <f t="shared" si="9"/>
        <v>105.43</v>
      </c>
      <c r="F24" s="25">
        <f>SUM($D$2:D24)</f>
        <v>1181</v>
      </c>
      <c r="G24" s="25"/>
      <c r="H24" s="98">
        <v>0.27111111111111125</v>
      </c>
      <c r="I24" s="40">
        <v>3</v>
      </c>
      <c r="J24" s="69">
        <f t="shared" si="11"/>
        <v>3.14</v>
      </c>
      <c r="K24" s="73">
        <f>SUM($I$2:I24)</f>
        <v>30</v>
      </c>
      <c r="L24" s="73"/>
      <c r="M24" s="108">
        <f>(M28-M21)/M28</f>
        <v>0.36363636363636365</v>
      </c>
      <c r="N24" s="41">
        <v>0</v>
      </c>
      <c r="O24" s="42">
        <v>3</v>
      </c>
      <c r="P24" s="53">
        <v>7</v>
      </c>
      <c r="Q24" s="53">
        <v>50</v>
      </c>
      <c r="R24" s="109">
        <v>14</v>
      </c>
      <c r="S24" s="109">
        <v>123</v>
      </c>
      <c r="T24" s="41"/>
      <c r="U24" s="42"/>
      <c r="V24" s="43">
        <v>36</v>
      </c>
      <c r="W24" s="79">
        <v>256</v>
      </c>
      <c r="X24" s="78">
        <v>106</v>
      </c>
      <c r="Y24" s="77">
        <f t="shared" si="0"/>
        <v>0</v>
      </c>
      <c r="Z24" s="80">
        <f t="shared" si="1"/>
        <v>362</v>
      </c>
      <c r="AA24" s="115">
        <f t="shared" si="2"/>
        <v>0.2928</v>
      </c>
      <c r="AB24" s="83">
        <f t="shared" si="10"/>
        <v>0.23300000000000001</v>
      </c>
      <c r="AC24" s="15" t="e">
        <f>IF(AA24=#REF!,"","ç")</f>
        <v>#REF!</v>
      </c>
      <c r="AD24" s="30">
        <v>256</v>
      </c>
      <c r="AE24" s="30">
        <v>106</v>
      </c>
      <c r="AF24" s="33">
        <f t="shared" si="3"/>
        <v>362</v>
      </c>
      <c r="AG24" s="22">
        <v>35</v>
      </c>
      <c r="AH24" s="31">
        <f>SUM($AG$2:AG24)</f>
        <v>491</v>
      </c>
      <c r="AI24" s="34">
        <f t="shared" si="4"/>
        <v>0.33</v>
      </c>
      <c r="AJ24" s="34">
        <f t="shared" si="5"/>
        <v>0.1</v>
      </c>
      <c r="AK24" s="22">
        <v>71</v>
      </c>
      <c r="AL24" s="31">
        <f>SUM($AK$2:AK24)</f>
        <v>690</v>
      </c>
      <c r="AM24" s="34">
        <f t="shared" si="8"/>
        <v>0.67</v>
      </c>
      <c r="AN24" s="34">
        <f t="shared" si="6"/>
        <v>0.2</v>
      </c>
      <c r="AO24" s="30">
        <f t="shared" si="7"/>
        <v>106</v>
      </c>
      <c r="AP24" s="15" t="e">
        <f>IF(AO24=#REF!,"","ç")</f>
        <v>#REF!</v>
      </c>
    </row>
    <row r="25" spans="1:42" x14ac:dyDescent="0.3">
      <c r="A25" s="90" t="s">
        <v>27</v>
      </c>
      <c r="B25" s="12">
        <v>43922</v>
      </c>
      <c r="C25" s="23">
        <v>24</v>
      </c>
      <c r="D25" s="25">
        <v>136</v>
      </c>
      <c r="E25" s="71">
        <f t="shared" si="9"/>
        <v>108.43</v>
      </c>
      <c r="F25" s="25">
        <f>SUM($D$2:D25)</f>
        <v>1317</v>
      </c>
      <c r="G25" s="25"/>
      <c r="H25" s="25"/>
      <c r="I25" s="40">
        <v>2</v>
      </c>
      <c r="J25" s="69">
        <f t="shared" si="11"/>
        <v>3.43</v>
      </c>
      <c r="K25" s="73">
        <f>SUM($I$2:I25)</f>
        <v>32</v>
      </c>
      <c r="L25" s="73"/>
      <c r="M25" s="73"/>
      <c r="N25" s="41">
        <v>0</v>
      </c>
      <c r="O25" s="42">
        <v>2</v>
      </c>
      <c r="P25" s="53">
        <v>13</v>
      </c>
      <c r="Q25" s="53">
        <v>63</v>
      </c>
      <c r="R25" s="109">
        <v>12</v>
      </c>
      <c r="S25" s="109">
        <v>135</v>
      </c>
      <c r="T25" s="41"/>
      <c r="U25" s="42"/>
      <c r="V25" s="43">
        <v>37</v>
      </c>
      <c r="W25" s="79">
        <v>253</v>
      </c>
      <c r="X25" s="78">
        <v>136</v>
      </c>
      <c r="Y25" s="77">
        <f t="shared" si="0"/>
        <v>0</v>
      </c>
      <c r="Z25" s="80">
        <f t="shared" si="1"/>
        <v>389</v>
      </c>
      <c r="AA25" s="115">
        <f t="shared" si="2"/>
        <v>0.34960000000000002</v>
      </c>
      <c r="AB25" s="83">
        <f t="shared" si="10"/>
        <v>0.254</v>
      </c>
      <c r="AC25" s="15" t="e">
        <f>IF(AA25=#REF!,"","ç")</f>
        <v>#REF!</v>
      </c>
      <c r="AD25" s="30">
        <v>253</v>
      </c>
      <c r="AE25" s="30">
        <v>136</v>
      </c>
      <c r="AF25" s="33">
        <f t="shared" si="3"/>
        <v>389</v>
      </c>
      <c r="AG25" s="22">
        <v>48</v>
      </c>
      <c r="AH25" s="31">
        <f>SUM($AG$2:AG25)</f>
        <v>539</v>
      </c>
      <c r="AI25" s="34">
        <f t="shared" si="4"/>
        <v>0.35</v>
      </c>
      <c r="AJ25" s="34">
        <f t="shared" si="5"/>
        <v>0.12</v>
      </c>
      <c r="AK25" s="22">
        <v>88</v>
      </c>
      <c r="AL25" s="31">
        <f>SUM($AK$2:AK25)</f>
        <v>778</v>
      </c>
      <c r="AM25" s="34">
        <f t="shared" si="8"/>
        <v>0.65</v>
      </c>
      <c r="AN25" s="34">
        <f t="shared" si="6"/>
        <v>0.23</v>
      </c>
      <c r="AO25" s="30">
        <f t="shared" si="7"/>
        <v>136</v>
      </c>
      <c r="AP25" s="15" t="e">
        <f>IF(AO25=#REF!,"","ç")</f>
        <v>#REF!</v>
      </c>
    </row>
    <row r="26" spans="1:42" x14ac:dyDescent="0.3">
      <c r="A26" s="90" t="s">
        <v>28</v>
      </c>
      <c r="B26" s="12">
        <v>43923</v>
      </c>
      <c r="C26" s="23">
        <v>25</v>
      </c>
      <c r="D26" s="25">
        <v>158</v>
      </c>
      <c r="E26" s="71">
        <f t="shared" si="9"/>
        <v>114.43</v>
      </c>
      <c r="F26" s="25">
        <f>SUM($D$2:D26)</f>
        <v>1475</v>
      </c>
      <c r="G26" s="25"/>
      <c r="H26" s="25"/>
      <c r="I26" s="40">
        <v>5</v>
      </c>
      <c r="J26" s="69">
        <f t="shared" si="11"/>
        <v>4</v>
      </c>
      <c r="K26" s="73">
        <f>SUM($I$2:I26)</f>
        <v>37</v>
      </c>
      <c r="L26" s="73"/>
      <c r="M26" s="73"/>
      <c r="N26" s="41">
        <v>1</v>
      </c>
      <c r="O26" s="42">
        <v>4</v>
      </c>
      <c r="P26" s="53">
        <v>6</v>
      </c>
      <c r="Q26" s="53">
        <v>69</v>
      </c>
      <c r="R26" s="109">
        <v>17</v>
      </c>
      <c r="S26" s="109">
        <v>152</v>
      </c>
      <c r="T26" s="41"/>
      <c r="U26" s="42"/>
      <c r="V26" s="43">
        <v>38</v>
      </c>
      <c r="W26" s="79">
        <v>450</v>
      </c>
      <c r="X26" s="78">
        <v>158</v>
      </c>
      <c r="Y26" s="77">
        <f t="shared" si="0"/>
        <v>0</v>
      </c>
      <c r="Z26" s="80">
        <f t="shared" si="1"/>
        <v>608</v>
      </c>
      <c r="AA26" s="115">
        <f t="shared" si="2"/>
        <v>0.25990000000000002</v>
      </c>
      <c r="AB26" s="83">
        <f t="shared" si="10"/>
        <v>0.26400000000000001</v>
      </c>
      <c r="AC26" s="15" t="e">
        <f>IF(AA26=#REF!,"","ç")</f>
        <v>#REF!</v>
      </c>
      <c r="AD26" s="30">
        <v>450</v>
      </c>
      <c r="AE26" s="30">
        <v>158</v>
      </c>
      <c r="AF26" s="33">
        <f t="shared" si="3"/>
        <v>608</v>
      </c>
      <c r="AG26" s="22">
        <v>64</v>
      </c>
      <c r="AH26" s="31">
        <f>SUM($AG$2:AG26)</f>
        <v>603</v>
      </c>
      <c r="AI26" s="34">
        <f t="shared" si="4"/>
        <v>0.41</v>
      </c>
      <c r="AJ26" s="34">
        <f t="shared" si="5"/>
        <v>0.11</v>
      </c>
      <c r="AK26" s="22">
        <v>94</v>
      </c>
      <c r="AL26" s="31">
        <f>SUM($AK$2:AK26)</f>
        <v>872</v>
      </c>
      <c r="AM26" s="34">
        <f t="shared" si="8"/>
        <v>0.59</v>
      </c>
      <c r="AN26" s="34">
        <f t="shared" si="6"/>
        <v>0.15</v>
      </c>
      <c r="AO26" s="30">
        <f t="shared" si="7"/>
        <v>158</v>
      </c>
      <c r="AP26" s="15" t="e">
        <f>IF(AO26=#REF!,"","ç")</f>
        <v>#REF!</v>
      </c>
    </row>
    <row r="27" spans="1:42" x14ac:dyDescent="0.3">
      <c r="A27" s="91" t="s">
        <v>30</v>
      </c>
      <c r="B27" s="12">
        <v>43924</v>
      </c>
      <c r="C27" s="23">
        <v>26</v>
      </c>
      <c r="D27" s="26">
        <v>198</v>
      </c>
      <c r="E27" s="85">
        <f t="shared" si="9"/>
        <v>126.71</v>
      </c>
      <c r="F27" s="26">
        <f>SUM($D$2:D27)</f>
        <v>1673</v>
      </c>
      <c r="G27" s="26"/>
      <c r="H27" s="26"/>
      <c r="I27" s="40">
        <v>4</v>
      </c>
      <c r="J27" s="69">
        <f t="shared" si="11"/>
        <v>3.86</v>
      </c>
      <c r="K27" s="73">
        <f>SUM($I$2:I27)</f>
        <v>41</v>
      </c>
      <c r="L27" s="73"/>
      <c r="M27" s="73"/>
      <c r="N27" s="41">
        <v>3</v>
      </c>
      <c r="O27" s="42">
        <v>1</v>
      </c>
      <c r="P27" s="53">
        <v>3</v>
      </c>
      <c r="Q27" s="53">
        <v>72</v>
      </c>
      <c r="R27" s="109">
        <v>-11</v>
      </c>
      <c r="S27" s="109">
        <v>141</v>
      </c>
      <c r="T27" s="41"/>
      <c r="U27" s="42"/>
      <c r="V27" s="43">
        <v>39</v>
      </c>
      <c r="W27" s="79">
        <v>555</v>
      </c>
      <c r="X27" s="78">
        <v>198</v>
      </c>
      <c r="Y27" s="77">
        <f t="shared" si="0"/>
        <v>0</v>
      </c>
      <c r="Z27" s="80">
        <f t="shared" si="1"/>
        <v>753</v>
      </c>
      <c r="AA27" s="115">
        <f t="shared" si="2"/>
        <v>0.26290000000000002</v>
      </c>
      <c r="AB27" s="83">
        <f t="shared" si="10"/>
        <v>0.25800000000000001</v>
      </c>
      <c r="AC27" s="15" t="e">
        <f>IF(AA27=#REF!,"","ç")</f>
        <v>#REF!</v>
      </c>
      <c r="AD27" s="30">
        <v>555</v>
      </c>
      <c r="AE27" s="30">
        <v>198</v>
      </c>
      <c r="AF27" s="33">
        <f t="shared" si="3"/>
        <v>753</v>
      </c>
      <c r="AG27" s="22">
        <v>76</v>
      </c>
      <c r="AH27" s="31">
        <f>SUM($AG$2:AG27)</f>
        <v>679</v>
      </c>
      <c r="AI27" s="34">
        <f t="shared" si="4"/>
        <v>0.38</v>
      </c>
      <c r="AJ27" s="34">
        <f t="shared" si="5"/>
        <v>0.1</v>
      </c>
      <c r="AK27" s="22">
        <v>122</v>
      </c>
      <c r="AL27" s="31">
        <f>SUM($AK$2:AK27)</f>
        <v>994</v>
      </c>
      <c r="AM27" s="34">
        <f t="shared" si="8"/>
        <v>0.62</v>
      </c>
      <c r="AN27" s="34">
        <f t="shared" si="6"/>
        <v>0.16</v>
      </c>
      <c r="AO27" s="30">
        <f t="shared" si="7"/>
        <v>198</v>
      </c>
      <c r="AP27" s="15" t="e">
        <f>IF(AO27=#REF!,"","ç")</f>
        <v>#REF!</v>
      </c>
    </row>
    <row r="28" spans="1:42" ht="15" thickBot="1" x14ac:dyDescent="0.35">
      <c r="A28" s="93" t="s">
        <v>31</v>
      </c>
      <c r="B28" s="89">
        <v>43925</v>
      </c>
      <c r="C28" s="23">
        <v>27</v>
      </c>
      <c r="D28" s="87">
        <v>128</v>
      </c>
      <c r="E28" s="88">
        <f t="shared" si="9"/>
        <v>128.57</v>
      </c>
      <c r="F28" s="87">
        <f>SUM($D$2:D28)</f>
        <v>1801</v>
      </c>
      <c r="G28" s="87">
        <f>SUM(D22:D28)</f>
        <v>900</v>
      </c>
      <c r="H28" s="88">
        <v>128.57142857142858</v>
      </c>
      <c r="I28" s="103">
        <v>5</v>
      </c>
      <c r="J28" s="104">
        <f t="shared" si="11"/>
        <v>4.1399999999999997</v>
      </c>
      <c r="K28" s="105">
        <f>SUM($I$2:I28)</f>
        <v>46</v>
      </c>
      <c r="L28" s="105">
        <f>SUM(I23:I28)</f>
        <v>22</v>
      </c>
      <c r="M28" s="104">
        <f>L28/7</f>
        <v>3.1428571428571428</v>
      </c>
      <c r="N28" s="106">
        <v>0</v>
      </c>
      <c r="O28" s="107">
        <v>5</v>
      </c>
      <c r="P28" s="53">
        <v>3</v>
      </c>
      <c r="Q28" s="53">
        <v>75</v>
      </c>
      <c r="R28" s="109">
        <v>13</v>
      </c>
      <c r="S28" s="109">
        <v>154</v>
      </c>
      <c r="T28" s="41"/>
      <c r="U28" s="42"/>
      <c r="V28" s="43">
        <v>40</v>
      </c>
      <c r="W28" s="79">
        <v>395</v>
      </c>
      <c r="X28" s="78">
        <v>167</v>
      </c>
      <c r="Y28" s="77">
        <f t="shared" si="0"/>
        <v>39</v>
      </c>
      <c r="Z28" s="80">
        <f t="shared" si="1"/>
        <v>562</v>
      </c>
      <c r="AA28" s="115">
        <f t="shared" si="2"/>
        <v>0.2278</v>
      </c>
      <c r="AB28" s="83">
        <f t="shared" si="10"/>
        <v>0.26</v>
      </c>
      <c r="AC28" s="15" t="e">
        <f>IF(AA28=#REF!,"","ç")</f>
        <v>#REF!</v>
      </c>
      <c r="AD28" s="30">
        <v>434</v>
      </c>
      <c r="AE28" s="30">
        <v>128</v>
      </c>
      <c r="AF28" s="33">
        <f t="shared" si="3"/>
        <v>562</v>
      </c>
      <c r="AG28" s="22">
        <v>49</v>
      </c>
      <c r="AH28" s="31">
        <f>SUM($AG$2:AG28)</f>
        <v>728</v>
      </c>
      <c r="AI28" s="34">
        <f t="shared" si="4"/>
        <v>0.38</v>
      </c>
      <c r="AJ28" s="34">
        <f t="shared" si="5"/>
        <v>0.09</v>
      </c>
      <c r="AK28" s="22">
        <v>79</v>
      </c>
      <c r="AL28" s="31">
        <f>SUM($AK$2:AK28)</f>
        <v>1073</v>
      </c>
      <c r="AM28" s="34">
        <f t="shared" si="8"/>
        <v>0.62</v>
      </c>
      <c r="AN28" s="34">
        <f t="shared" si="6"/>
        <v>0.14000000000000001</v>
      </c>
      <c r="AO28" s="30">
        <f t="shared" si="7"/>
        <v>128</v>
      </c>
      <c r="AP28" s="15" t="e">
        <f>IF(AO28=#REF!,"","ç")</f>
        <v>#REF!</v>
      </c>
    </row>
    <row r="29" spans="1:42" x14ac:dyDescent="0.3">
      <c r="A29" s="92" t="s">
        <v>29</v>
      </c>
      <c r="B29" s="84">
        <v>43926</v>
      </c>
      <c r="C29" s="23">
        <v>28</v>
      </c>
      <c r="D29" s="27">
        <v>187</v>
      </c>
      <c r="E29" s="86">
        <f t="shared" si="9"/>
        <v>142.71</v>
      </c>
      <c r="F29" s="27">
        <f>SUM($D$2:D29)</f>
        <v>1988</v>
      </c>
      <c r="G29" s="27"/>
      <c r="H29" s="27"/>
      <c r="I29" s="40">
        <v>8</v>
      </c>
      <c r="J29" s="69">
        <f t="shared" si="11"/>
        <v>4.29</v>
      </c>
      <c r="K29" s="73">
        <f>SUM($I$2:I29)</f>
        <v>54</v>
      </c>
      <c r="L29" s="73"/>
      <c r="M29" s="73"/>
      <c r="N29" s="41">
        <v>4</v>
      </c>
      <c r="O29" s="42">
        <v>4</v>
      </c>
      <c r="P29" s="53">
        <v>3</v>
      </c>
      <c r="Q29" s="53">
        <v>78</v>
      </c>
      <c r="R29" s="109">
        <v>9</v>
      </c>
      <c r="S29" s="109">
        <v>163</v>
      </c>
      <c r="T29" s="41"/>
      <c r="U29" s="42"/>
      <c r="V29" s="43">
        <v>41</v>
      </c>
      <c r="W29" s="79">
        <v>231</v>
      </c>
      <c r="X29" s="78">
        <v>212</v>
      </c>
      <c r="Y29" s="77">
        <f t="shared" si="0"/>
        <v>25</v>
      </c>
      <c r="Z29" s="80">
        <f t="shared" si="1"/>
        <v>443</v>
      </c>
      <c r="AA29" s="115">
        <f t="shared" si="2"/>
        <v>0.42209999999999998</v>
      </c>
      <c r="AB29" s="83">
        <f t="shared" si="10"/>
        <v>0.28799999999999998</v>
      </c>
      <c r="AC29" s="15" t="e">
        <f>IF(AA29=#REF!,"","ç")</f>
        <v>#REF!</v>
      </c>
      <c r="AD29" s="30">
        <v>306</v>
      </c>
      <c r="AE29" s="30">
        <v>187</v>
      </c>
      <c r="AF29" s="33">
        <f t="shared" si="3"/>
        <v>493</v>
      </c>
      <c r="AG29" s="22">
        <v>73</v>
      </c>
      <c r="AH29" s="31">
        <f>SUM($AG$2:AG29)</f>
        <v>801</v>
      </c>
      <c r="AI29" s="34">
        <f t="shared" si="4"/>
        <v>0.39</v>
      </c>
      <c r="AJ29" s="34">
        <f t="shared" si="5"/>
        <v>0.15</v>
      </c>
      <c r="AK29" s="22">
        <v>114</v>
      </c>
      <c r="AL29" s="31">
        <f>SUM($AK$2:AK29)</f>
        <v>1187</v>
      </c>
      <c r="AM29" s="34">
        <f t="shared" si="8"/>
        <v>0.61</v>
      </c>
      <c r="AN29" s="34">
        <f t="shared" si="6"/>
        <v>0.23</v>
      </c>
      <c r="AO29" s="30">
        <f t="shared" si="7"/>
        <v>187</v>
      </c>
      <c r="AP29" s="15" t="e">
        <f>IF(AO29=#REF!,"","ç")</f>
        <v>#REF!</v>
      </c>
    </row>
    <row r="30" spans="1:42" x14ac:dyDescent="0.3">
      <c r="A30" s="90" t="s">
        <v>26</v>
      </c>
      <c r="B30" s="12">
        <v>43927</v>
      </c>
      <c r="C30" s="23">
        <v>29</v>
      </c>
      <c r="D30" s="25">
        <v>112</v>
      </c>
      <c r="E30" s="71">
        <f t="shared" si="9"/>
        <v>146.43</v>
      </c>
      <c r="F30" s="25">
        <f>SUM($D$2:D30)</f>
        <v>2100</v>
      </c>
      <c r="G30" s="25"/>
      <c r="H30" s="25"/>
      <c r="I30" s="40">
        <v>1</v>
      </c>
      <c r="J30" s="69">
        <f t="shared" si="11"/>
        <v>4</v>
      </c>
      <c r="K30" s="73">
        <f>SUM($I$2:I30)</f>
        <v>55</v>
      </c>
      <c r="L30" s="73"/>
      <c r="M30" s="73"/>
      <c r="N30" s="41">
        <v>0</v>
      </c>
      <c r="O30" s="42">
        <v>1</v>
      </c>
      <c r="P30" s="53">
        <v>10</v>
      </c>
      <c r="Q30" s="53">
        <v>88</v>
      </c>
      <c r="R30" s="109">
        <v>4</v>
      </c>
      <c r="S30" s="109">
        <v>167</v>
      </c>
      <c r="T30" s="41"/>
      <c r="U30" s="42"/>
      <c r="V30" s="43">
        <v>42</v>
      </c>
      <c r="W30" s="79">
        <v>392</v>
      </c>
      <c r="X30" s="78">
        <v>123</v>
      </c>
      <c r="Y30" s="77">
        <f t="shared" si="0"/>
        <v>11</v>
      </c>
      <c r="Z30" s="80">
        <f t="shared" si="1"/>
        <v>515</v>
      </c>
      <c r="AA30" s="115">
        <f t="shared" si="2"/>
        <v>0.2175</v>
      </c>
      <c r="AB30" s="83">
        <f t="shared" si="10"/>
        <v>0.28999999999999998</v>
      </c>
      <c r="AC30" s="15" t="e">
        <f>IF(AA30=#REF!,"","ç")</f>
        <v>#REF!</v>
      </c>
      <c r="AD30" s="30">
        <v>436</v>
      </c>
      <c r="AE30" s="30">
        <v>112</v>
      </c>
      <c r="AF30" s="33">
        <f t="shared" si="3"/>
        <v>548</v>
      </c>
      <c r="AG30" s="22">
        <v>38</v>
      </c>
      <c r="AH30" s="31">
        <f>SUM($AG$2:AG30)</f>
        <v>839</v>
      </c>
      <c r="AI30" s="34">
        <f t="shared" si="4"/>
        <v>0.34</v>
      </c>
      <c r="AJ30" s="34">
        <f t="shared" si="5"/>
        <v>7.0000000000000007E-2</v>
      </c>
      <c r="AK30" s="22">
        <v>74</v>
      </c>
      <c r="AL30" s="31">
        <f>SUM($AK$2:AK30)</f>
        <v>1261</v>
      </c>
      <c r="AM30" s="34">
        <f t="shared" si="8"/>
        <v>0.66</v>
      </c>
      <c r="AN30" s="34">
        <f t="shared" si="6"/>
        <v>0.14000000000000001</v>
      </c>
      <c r="AO30" s="30">
        <f t="shared" si="7"/>
        <v>112</v>
      </c>
      <c r="AP30" s="15" t="e">
        <f>IF(AO30=#REF!,"","ç")</f>
        <v>#REF!</v>
      </c>
    </row>
    <row r="31" spans="1:42" x14ac:dyDescent="0.3">
      <c r="A31" s="90" t="s">
        <v>27</v>
      </c>
      <c r="B31" s="12">
        <v>43928</v>
      </c>
      <c r="C31" s="23">
        <v>30</v>
      </c>
      <c r="D31" s="25">
        <v>149</v>
      </c>
      <c r="E31" s="71">
        <f t="shared" si="9"/>
        <v>152.57</v>
      </c>
      <c r="F31" s="25">
        <f>SUM($D$2:D31)</f>
        <v>2249</v>
      </c>
      <c r="G31" s="25"/>
      <c r="H31" s="98">
        <v>0.37194696441032793</v>
      </c>
      <c r="I31" s="40">
        <v>4</v>
      </c>
      <c r="J31" s="69">
        <f t="shared" si="11"/>
        <v>4.1399999999999997</v>
      </c>
      <c r="K31" s="73">
        <f>SUM($I$2:I31)</f>
        <v>59</v>
      </c>
      <c r="L31" s="73"/>
      <c r="M31" s="108">
        <f>(M35-M28)/M35</f>
        <v>0.12000000000000006</v>
      </c>
      <c r="N31" s="41">
        <v>1</v>
      </c>
      <c r="O31" s="42">
        <v>3</v>
      </c>
      <c r="P31" s="53">
        <v>3</v>
      </c>
      <c r="Q31" s="53">
        <v>91</v>
      </c>
      <c r="R31" s="109">
        <v>10</v>
      </c>
      <c r="S31" s="109">
        <v>177</v>
      </c>
      <c r="T31" s="41"/>
      <c r="U31" s="42"/>
      <c r="V31" s="43">
        <v>43</v>
      </c>
      <c r="W31" s="79">
        <v>295</v>
      </c>
      <c r="X31" s="78">
        <v>172</v>
      </c>
      <c r="Y31" s="77">
        <f t="shared" si="0"/>
        <v>23</v>
      </c>
      <c r="Z31" s="80">
        <f t="shared" si="1"/>
        <v>467</v>
      </c>
      <c r="AA31" s="115">
        <f t="shared" si="2"/>
        <v>0.31909999999999999</v>
      </c>
      <c r="AB31" s="83">
        <f t="shared" si="10"/>
        <v>0.29399999999999998</v>
      </c>
      <c r="AC31" s="15" t="e">
        <f>IF(AA31=#REF!,"","ç")</f>
        <v>#REF!</v>
      </c>
      <c r="AD31" s="30">
        <v>235</v>
      </c>
      <c r="AE31" s="30">
        <v>149</v>
      </c>
      <c r="AF31" s="33">
        <f t="shared" si="3"/>
        <v>384</v>
      </c>
      <c r="AG31" s="22">
        <v>56</v>
      </c>
      <c r="AH31" s="31">
        <f>SUM($AG$2:AG31)</f>
        <v>895</v>
      </c>
      <c r="AI31" s="34">
        <f t="shared" si="4"/>
        <v>0.38</v>
      </c>
      <c r="AJ31" s="34">
        <f t="shared" si="5"/>
        <v>0.15</v>
      </c>
      <c r="AK31" s="22">
        <v>93</v>
      </c>
      <c r="AL31" s="31">
        <f>SUM($AK$2:AK31)</f>
        <v>1354</v>
      </c>
      <c r="AM31" s="34">
        <f t="shared" si="8"/>
        <v>0.62</v>
      </c>
      <c r="AN31" s="34">
        <f t="shared" si="6"/>
        <v>0.24</v>
      </c>
      <c r="AO31" s="30">
        <f t="shared" si="7"/>
        <v>149</v>
      </c>
      <c r="AP31" s="15" t="e">
        <f>IF(AO31=#REF!,"","ç")</f>
        <v>#REF!</v>
      </c>
    </row>
    <row r="32" spans="1:42" x14ac:dyDescent="0.3">
      <c r="A32" s="90" t="s">
        <v>27</v>
      </c>
      <c r="B32" s="12">
        <v>43929</v>
      </c>
      <c r="C32" s="23">
        <v>31</v>
      </c>
      <c r="D32" s="25">
        <v>279</v>
      </c>
      <c r="E32" s="71">
        <f t="shared" si="9"/>
        <v>173</v>
      </c>
      <c r="F32" s="25">
        <f>SUM($D$2:D32)</f>
        <v>2528</v>
      </c>
      <c r="G32" s="25"/>
      <c r="H32" s="25"/>
      <c r="I32" s="40">
        <v>4</v>
      </c>
      <c r="J32" s="69">
        <f t="shared" si="11"/>
        <v>4.43</v>
      </c>
      <c r="K32" s="73">
        <f>SUM($I$2:I32)</f>
        <v>63</v>
      </c>
      <c r="L32" s="73"/>
      <c r="M32" s="73"/>
      <c r="N32" s="41">
        <v>2</v>
      </c>
      <c r="O32" s="42">
        <v>2</v>
      </c>
      <c r="P32" s="53">
        <v>10</v>
      </c>
      <c r="Q32" s="53">
        <v>101</v>
      </c>
      <c r="R32" s="109">
        <v>17</v>
      </c>
      <c r="S32" s="109">
        <v>194</v>
      </c>
      <c r="T32" s="41"/>
      <c r="U32" s="42"/>
      <c r="V32" s="43">
        <v>44</v>
      </c>
      <c r="W32" s="79">
        <v>779</v>
      </c>
      <c r="X32" s="78">
        <v>316</v>
      </c>
      <c r="Y32" s="77">
        <f t="shared" si="0"/>
        <v>37</v>
      </c>
      <c r="Z32" s="80">
        <f t="shared" si="1"/>
        <v>1095</v>
      </c>
      <c r="AA32" s="115">
        <f t="shared" si="2"/>
        <v>0.25480000000000003</v>
      </c>
      <c r="AB32" s="83">
        <f t="shared" si="10"/>
        <v>0.28100000000000003</v>
      </c>
      <c r="AC32" s="15" t="e">
        <f>IF(AA32=#REF!,"","ç")</f>
        <v>#REF!</v>
      </c>
      <c r="AD32" s="30">
        <v>816</v>
      </c>
      <c r="AE32" s="30">
        <v>279</v>
      </c>
      <c r="AF32" s="33">
        <f t="shared" si="3"/>
        <v>1095</v>
      </c>
      <c r="AG32" s="22">
        <v>96</v>
      </c>
      <c r="AH32" s="31">
        <f>SUM($AG$2:AG32)</f>
        <v>991</v>
      </c>
      <c r="AI32" s="34">
        <f t="shared" si="4"/>
        <v>0.34</v>
      </c>
      <c r="AJ32" s="34">
        <f t="shared" si="5"/>
        <v>0.09</v>
      </c>
      <c r="AK32" s="22">
        <v>183</v>
      </c>
      <c r="AL32" s="31">
        <f>SUM($AK$2:AK32)</f>
        <v>1537</v>
      </c>
      <c r="AM32" s="34">
        <f t="shared" si="8"/>
        <v>0.66</v>
      </c>
      <c r="AN32" s="34">
        <f t="shared" si="6"/>
        <v>0.17</v>
      </c>
      <c r="AO32" s="30">
        <f t="shared" si="7"/>
        <v>279</v>
      </c>
      <c r="AP32" s="15" t="e">
        <f>IF(AO32=#REF!,"","ç")</f>
        <v>#REF!</v>
      </c>
    </row>
    <row r="33" spans="1:42" x14ac:dyDescent="0.3">
      <c r="A33" s="90" t="s">
        <v>28</v>
      </c>
      <c r="B33" s="12">
        <v>43930</v>
      </c>
      <c r="C33" s="23">
        <v>32</v>
      </c>
      <c r="D33" s="25">
        <v>224</v>
      </c>
      <c r="E33" s="71">
        <f t="shared" si="9"/>
        <v>182.43</v>
      </c>
      <c r="F33" s="25">
        <f>SUM($D$2:D33)</f>
        <v>2752</v>
      </c>
      <c r="G33" s="25"/>
      <c r="H33" s="25"/>
      <c r="I33" s="40">
        <v>3</v>
      </c>
      <c r="J33" s="69">
        <f t="shared" si="11"/>
        <v>4.1399999999999997</v>
      </c>
      <c r="K33" s="73">
        <f>SUM($I$2:I33)</f>
        <v>66</v>
      </c>
      <c r="L33" s="73"/>
      <c r="M33" s="73"/>
      <c r="N33" s="41">
        <v>0</v>
      </c>
      <c r="O33" s="42">
        <v>3</v>
      </c>
      <c r="P33" s="53">
        <v>6</v>
      </c>
      <c r="Q33" s="53">
        <v>107</v>
      </c>
      <c r="R33" s="109">
        <v>2</v>
      </c>
      <c r="S33" s="109">
        <v>196</v>
      </c>
      <c r="T33" s="41"/>
      <c r="U33" s="42"/>
      <c r="V33" s="43">
        <v>45</v>
      </c>
      <c r="W33" s="79">
        <v>587</v>
      </c>
      <c r="X33" s="78">
        <v>220</v>
      </c>
      <c r="Y33" s="77">
        <f t="shared" si="0"/>
        <v>-4</v>
      </c>
      <c r="Z33" s="80">
        <f t="shared" si="1"/>
        <v>807</v>
      </c>
      <c r="AA33" s="115">
        <f t="shared" si="2"/>
        <v>0.27760000000000001</v>
      </c>
      <c r="AB33" s="83">
        <f t="shared" si="10"/>
        <v>0.28299999999999997</v>
      </c>
      <c r="AC33" s="15" t="e">
        <f>IF(AA33=#REF!,"","ç")</f>
        <v>#REF!</v>
      </c>
      <c r="AD33" s="30">
        <v>452</v>
      </c>
      <c r="AE33" s="30">
        <v>224</v>
      </c>
      <c r="AF33" s="33">
        <f t="shared" si="3"/>
        <v>676</v>
      </c>
      <c r="AG33" s="22">
        <v>72</v>
      </c>
      <c r="AH33" s="31">
        <f>SUM($AG$2:AG33)</f>
        <v>1063</v>
      </c>
      <c r="AI33" s="34">
        <f t="shared" si="4"/>
        <v>0.32</v>
      </c>
      <c r="AJ33" s="34">
        <f t="shared" si="5"/>
        <v>0.11</v>
      </c>
      <c r="AK33" s="22">
        <v>152</v>
      </c>
      <c r="AL33" s="31">
        <f>SUM($AK$2:AK33)</f>
        <v>1689</v>
      </c>
      <c r="AM33" s="34">
        <f t="shared" si="8"/>
        <v>0.68</v>
      </c>
      <c r="AN33" s="34">
        <f t="shared" si="6"/>
        <v>0.22</v>
      </c>
      <c r="AO33" s="30">
        <f t="shared" si="7"/>
        <v>224</v>
      </c>
      <c r="AP33" s="15" t="e">
        <f>IF(AO33=#REF!,"","ç")</f>
        <v>#REF!</v>
      </c>
    </row>
    <row r="34" spans="1:42" x14ac:dyDescent="0.3">
      <c r="A34" s="91" t="s">
        <v>30</v>
      </c>
      <c r="B34" s="12">
        <v>43931</v>
      </c>
      <c r="C34" s="23">
        <v>33</v>
      </c>
      <c r="D34" s="26">
        <v>222</v>
      </c>
      <c r="E34" s="85">
        <f t="shared" si="9"/>
        <v>185.86</v>
      </c>
      <c r="F34" s="26">
        <f>SUM($D$2:D34)</f>
        <v>2974</v>
      </c>
      <c r="G34" s="26"/>
      <c r="H34" s="26"/>
      <c r="I34" s="40">
        <v>8</v>
      </c>
      <c r="J34" s="69">
        <f t="shared" si="11"/>
        <v>4.71</v>
      </c>
      <c r="K34" s="73">
        <f>SUM($I$2:I34)</f>
        <v>74</v>
      </c>
      <c r="L34" s="73"/>
      <c r="M34" s="73"/>
      <c r="N34" s="41">
        <v>3</v>
      </c>
      <c r="O34" s="42">
        <v>5</v>
      </c>
      <c r="P34" s="53">
        <v>-3</v>
      </c>
      <c r="Q34" s="53">
        <v>104</v>
      </c>
      <c r="R34" s="109">
        <v>4</v>
      </c>
      <c r="S34" s="109">
        <v>200</v>
      </c>
      <c r="T34" s="41"/>
      <c r="U34" s="42"/>
      <c r="V34" s="43">
        <v>46</v>
      </c>
      <c r="W34" s="79">
        <v>824</v>
      </c>
      <c r="X34" s="78">
        <v>241</v>
      </c>
      <c r="Y34" s="77">
        <f t="shared" si="0"/>
        <v>19</v>
      </c>
      <c r="Z34" s="80">
        <f t="shared" si="1"/>
        <v>1065</v>
      </c>
      <c r="AA34" s="115">
        <f t="shared" si="2"/>
        <v>0.20849999999999999</v>
      </c>
      <c r="AB34" s="83">
        <f t="shared" si="10"/>
        <v>0.27500000000000002</v>
      </c>
      <c r="AC34" s="15" t="e">
        <f>IF(AA34=#REF!,"","ç")</f>
        <v>#REF!</v>
      </c>
      <c r="AD34" s="30">
        <v>824</v>
      </c>
      <c r="AE34" s="30">
        <v>222</v>
      </c>
      <c r="AF34" s="33">
        <f t="shared" si="3"/>
        <v>1046</v>
      </c>
      <c r="AG34" s="22">
        <v>76</v>
      </c>
      <c r="AH34" s="31">
        <f>SUM($AG$2:AG34)</f>
        <v>1139</v>
      </c>
      <c r="AI34" s="34">
        <f t="shared" ref="AI34:AI65" si="12">ROUND(AG34/AO34,2)</f>
        <v>0.34</v>
      </c>
      <c r="AJ34" s="34">
        <f t="shared" ref="AJ34:AJ65" si="13">ROUND(AG34/AF34,2)</f>
        <v>7.0000000000000007E-2</v>
      </c>
      <c r="AK34" s="22">
        <v>146</v>
      </c>
      <c r="AL34" s="31">
        <f>SUM($AK$2:AK34)</f>
        <v>1835</v>
      </c>
      <c r="AM34" s="34">
        <f t="shared" si="8"/>
        <v>0.66</v>
      </c>
      <c r="AN34" s="34">
        <f t="shared" ref="AN34:AN65" si="14">ROUND(AK34/AF34,2)</f>
        <v>0.14000000000000001</v>
      </c>
      <c r="AO34" s="30">
        <f t="shared" ref="AO34:AO65" si="15">AG34+AK34</f>
        <v>222</v>
      </c>
      <c r="AP34" s="15" t="e">
        <f>IF(AO34=#REF!,"","ç")</f>
        <v>#REF!</v>
      </c>
    </row>
    <row r="35" spans="1:42" ht="15" thickBot="1" x14ac:dyDescent="0.35">
      <c r="A35" s="93" t="s">
        <v>31</v>
      </c>
      <c r="B35" s="89">
        <v>43932</v>
      </c>
      <c r="C35" s="23">
        <v>34</v>
      </c>
      <c r="D35" s="87">
        <v>260</v>
      </c>
      <c r="E35" s="88">
        <f t="shared" si="9"/>
        <v>204.71</v>
      </c>
      <c r="F35" s="87">
        <f>SUM($D$2:D35)</f>
        <v>3234</v>
      </c>
      <c r="G35" s="87">
        <f>SUM(D29:D35)</f>
        <v>1433</v>
      </c>
      <c r="H35" s="88">
        <v>204.71428571428572</v>
      </c>
      <c r="I35" s="103">
        <v>5</v>
      </c>
      <c r="J35" s="104">
        <f t="shared" si="11"/>
        <v>4.71</v>
      </c>
      <c r="K35" s="105">
        <f>SUM($I$2:I35)</f>
        <v>79</v>
      </c>
      <c r="L35" s="105">
        <f>SUM(I30:I35)</f>
        <v>25</v>
      </c>
      <c r="M35" s="104">
        <f>L35/7</f>
        <v>3.5714285714285716</v>
      </c>
      <c r="N35" s="106">
        <v>2</v>
      </c>
      <c r="O35" s="107">
        <v>3</v>
      </c>
      <c r="P35" s="53">
        <v>-2</v>
      </c>
      <c r="Q35" s="53">
        <v>102</v>
      </c>
      <c r="R35" s="109">
        <v>13</v>
      </c>
      <c r="S35" s="109">
        <v>213</v>
      </c>
      <c r="T35" s="41"/>
      <c r="U35" s="42"/>
      <c r="V35" s="43">
        <v>47</v>
      </c>
      <c r="W35" s="79">
        <v>674</v>
      </c>
      <c r="X35" s="78">
        <v>266</v>
      </c>
      <c r="Y35" s="77">
        <f t="shared" si="0"/>
        <v>6</v>
      </c>
      <c r="Z35" s="80">
        <f t="shared" si="1"/>
        <v>940</v>
      </c>
      <c r="AA35" s="115">
        <f t="shared" si="2"/>
        <v>0.27660000000000001</v>
      </c>
      <c r="AB35" s="83">
        <f t="shared" si="10"/>
        <v>0.28199999999999997</v>
      </c>
      <c r="AC35" s="15" t="e">
        <f>IF(AA35=#REF!,"","ç")</f>
        <v>#REF!</v>
      </c>
      <c r="AD35" s="30">
        <v>602</v>
      </c>
      <c r="AE35" s="30">
        <v>260</v>
      </c>
      <c r="AF35" s="33">
        <f t="shared" si="3"/>
        <v>862</v>
      </c>
      <c r="AG35" s="22">
        <v>93</v>
      </c>
      <c r="AH35" s="31">
        <f>SUM($AG$2:AG35)</f>
        <v>1232</v>
      </c>
      <c r="AI35" s="34">
        <f t="shared" si="12"/>
        <v>0.36</v>
      </c>
      <c r="AJ35" s="34">
        <f t="shared" si="13"/>
        <v>0.11</v>
      </c>
      <c r="AK35" s="22">
        <v>167</v>
      </c>
      <c r="AL35" s="31">
        <f>SUM($AK$2:AK35)</f>
        <v>2002</v>
      </c>
      <c r="AM35" s="34">
        <f t="shared" si="8"/>
        <v>0.64</v>
      </c>
      <c r="AN35" s="34">
        <f t="shared" si="14"/>
        <v>0.19</v>
      </c>
      <c r="AO35" s="30">
        <f t="shared" si="15"/>
        <v>260</v>
      </c>
      <c r="AP35" s="15" t="e">
        <f>IF(AO35=#REF!,"","ç")</f>
        <v>#REF!</v>
      </c>
    </row>
    <row r="36" spans="1:42" x14ac:dyDescent="0.3">
      <c r="A36" s="92" t="s">
        <v>29</v>
      </c>
      <c r="B36" s="84">
        <v>43933</v>
      </c>
      <c r="C36" s="23">
        <v>35</v>
      </c>
      <c r="D36" s="27">
        <v>166</v>
      </c>
      <c r="E36" s="86">
        <f t="shared" si="9"/>
        <v>201.71</v>
      </c>
      <c r="F36" s="27">
        <f>SUM($D$2:D36)</f>
        <v>3400</v>
      </c>
      <c r="G36" s="27"/>
      <c r="H36" s="27"/>
      <c r="I36" s="40">
        <v>8</v>
      </c>
      <c r="J36" s="69">
        <f t="shared" si="11"/>
        <v>4.71</v>
      </c>
      <c r="K36" s="73">
        <f>SUM($I$2:I36)</f>
        <v>87</v>
      </c>
      <c r="L36" s="73"/>
      <c r="M36" s="73"/>
      <c r="N36" s="41">
        <v>3</v>
      </c>
      <c r="O36" s="42">
        <v>5</v>
      </c>
      <c r="P36" s="53">
        <v>4</v>
      </c>
      <c r="Q36" s="53">
        <v>106</v>
      </c>
      <c r="R36" s="109">
        <v>10</v>
      </c>
      <c r="S36" s="109">
        <v>223</v>
      </c>
      <c r="T36" s="41"/>
      <c r="U36" s="42"/>
      <c r="V36" s="43">
        <v>48</v>
      </c>
      <c r="W36" s="79">
        <v>387</v>
      </c>
      <c r="X36" s="78">
        <v>172</v>
      </c>
      <c r="Y36" s="77">
        <f t="shared" si="0"/>
        <v>6</v>
      </c>
      <c r="Z36" s="80">
        <f t="shared" si="1"/>
        <v>559</v>
      </c>
      <c r="AA36" s="115">
        <f t="shared" si="2"/>
        <v>0.29699999999999999</v>
      </c>
      <c r="AB36" s="83">
        <f t="shared" si="10"/>
        <v>0.26400000000000001</v>
      </c>
      <c r="AC36" s="15" t="e">
        <f>IF(AA36=#REF!,"","ç")</f>
        <v>#REF!</v>
      </c>
      <c r="AD36" s="30">
        <v>459</v>
      </c>
      <c r="AE36" s="30">
        <v>166</v>
      </c>
      <c r="AF36" s="33">
        <f t="shared" si="3"/>
        <v>625</v>
      </c>
      <c r="AG36" s="22">
        <v>63</v>
      </c>
      <c r="AH36" s="31">
        <f>SUM($AG$2:AG36)</f>
        <v>1295</v>
      </c>
      <c r="AI36" s="34">
        <f t="shared" si="12"/>
        <v>0.38</v>
      </c>
      <c r="AJ36" s="34">
        <f t="shared" si="13"/>
        <v>0.1</v>
      </c>
      <c r="AK36" s="22">
        <v>103</v>
      </c>
      <c r="AL36" s="31">
        <f>SUM($AK$2:AK36)</f>
        <v>2105</v>
      </c>
      <c r="AM36" s="34">
        <f t="shared" si="8"/>
        <v>0.62</v>
      </c>
      <c r="AN36" s="34">
        <f t="shared" si="14"/>
        <v>0.16</v>
      </c>
      <c r="AO36" s="30">
        <f t="shared" si="15"/>
        <v>166</v>
      </c>
      <c r="AP36" s="15" t="e">
        <f>IF(AO36=#REF!,"","ç")</f>
        <v>#REF!</v>
      </c>
    </row>
    <row r="37" spans="1:42" x14ac:dyDescent="0.3">
      <c r="A37" s="90" t="s">
        <v>26</v>
      </c>
      <c r="B37" s="12">
        <v>43934</v>
      </c>
      <c r="C37" s="23">
        <v>36</v>
      </c>
      <c r="D37" s="25">
        <v>72</v>
      </c>
      <c r="E37" s="71">
        <f t="shared" si="9"/>
        <v>196</v>
      </c>
      <c r="F37" s="25">
        <f>SUM($D$2:D37)</f>
        <v>3472</v>
      </c>
      <c r="G37" s="25"/>
      <c r="H37" s="25"/>
      <c r="I37" s="40">
        <v>7</v>
      </c>
      <c r="J37" s="69">
        <f t="shared" si="11"/>
        <v>5.57</v>
      </c>
      <c r="K37" s="73">
        <f>SUM($I$2:I37)</f>
        <v>94</v>
      </c>
      <c r="L37" s="73"/>
      <c r="M37" s="73"/>
      <c r="N37" s="41">
        <v>3</v>
      </c>
      <c r="O37" s="42">
        <v>4</v>
      </c>
      <c r="P37" s="53">
        <v>-1</v>
      </c>
      <c r="Q37" s="53">
        <v>105</v>
      </c>
      <c r="R37" s="109">
        <v>6</v>
      </c>
      <c r="S37" s="109">
        <v>229</v>
      </c>
      <c r="T37" s="41"/>
      <c r="U37" s="42"/>
      <c r="V37" s="43">
        <v>49</v>
      </c>
      <c r="W37" s="79">
        <v>340</v>
      </c>
      <c r="X37" s="78">
        <v>80</v>
      </c>
      <c r="Y37" s="77">
        <f t="shared" si="0"/>
        <v>8</v>
      </c>
      <c r="Z37" s="80">
        <f t="shared" si="1"/>
        <v>420</v>
      </c>
      <c r="AA37" s="115">
        <f t="shared" si="2"/>
        <v>0.1714</v>
      </c>
      <c r="AB37" s="83">
        <f t="shared" si="10"/>
        <v>0.25800000000000001</v>
      </c>
      <c r="AC37" s="15" t="e">
        <f>IF(AA37=#REF!,"","ç")</f>
        <v>#REF!</v>
      </c>
      <c r="AD37" s="30">
        <v>340</v>
      </c>
      <c r="AE37" s="30">
        <v>72</v>
      </c>
      <c r="AF37" s="33">
        <f t="shared" si="3"/>
        <v>412</v>
      </c>
      <c r="AG37" s="18">
        <v>24</v>
      </c>
      <c r="AH37" s="31">
        <f>SUM($AG$2:AG37)</f>
        <v>1319</v>
      </c>
      <c r="AI37" s="34">
        <f t="shared" si="12"/>
        <v>0.33</v>
      </c>
      <c r="AJ37" s="34">
        <f t="shared" si="13"/>
        <v>0.06</v>
      </c>
      <c r="AK37" s="22">
        <v>48</v>
      </c>
      <c r="AL37" s="31">
        <f>SUM($AK$2:AK37)</f>
        <v>2153</v>
      </c>
      <c r="AM37" s="34">
        <f t="shared" si="8"/>
        <v>0.67</v>
      </c>
      <c r="AN37" s="34">
        <f t="shared" si="14"/>
        <v>0.12</v>
      </c>
      <c r="AO37" s="30">
        <f t="shared" si="15"/>
        <v>72</v>
      </c>
      <c r="AP37" s="15" t="e">
        <f>IF(AO37=#REF!,"","ç")</f>
        <v>#REF!</v>
      </c>
    </row>
    <row r="38" spans="1:42" x14ac:dyDescent="0.3">
      <c r="A38" s="90" t="s">
        <v>27</v>
      </c>
      <c r="B38" s="12">
        <v>43935</v>
      </c>
      <c r="C38" s="23">
        <v>37</v>
      </c>
      <c r="D38" s="25">
        <v>102</v>
      </c>
      <c r="E38" s="71">
        <f t="shared" si="9"/>
        <v>189.29</v>
      </c>
      <c r="F38" s="25">
        <f>SUM($D$2:D38)</f>
        <v>3574</v>
      </c>
      <c r="G38" s="25"/>
      <c r="H38" s="98">
        <v>-0.37921077959576532</v>
      </c>
      <c r="I38" s="40">
        <v>1</v>
      </c>
      <c r="J38" s="69">
        <f t="shared" si="11"/>
        <v>5.14</v>
      </c>
      <c r="K38" s="73">
        <f>SUM($I$2:I38)</f>
        <v>95</v>
      </c>
      <c r="L38" s="73"/>
      <c r="M38" s="108">
        <f>(M42-M35)/M42</f>
        <v>0.2424242424242424</v>
      </c>
      <c r="N38" s="41">
        <v>1</v>
      </c>
      <c r="O38" s="42">
        <v>0</v>
      </c>
      <c r="P38" s="53">
        <v>1</v>
      </c>
      <c r="Q38" s="53">
        <v>106</v>
      </c>
      <c r="R38" s="109">
        <v>1</v>
      </c>
      <c r="S38" s="109">
        <v>230</v>
      </c>
      <c r="T38" s="41"/>
      <c r="U38" s="42"/>
      <c r="V38" s="43">
        <v>50</v>
      </c>
      <c r="W38" s="79">
        <v>384</v>
      </c>
      <c r="X38" s="78">
        <v>102</v>
      </c>
      <c r="Y38" s="77">
        <f t="shared" si="0"/>
        <v>0</v>
      </c>
      <c r="Z38" s="80">
        <f t="shared" si="1"/>
        <v>486</v>
      </c>
      <c r="AA38" s="115">
        <f t="shared" si="2"/>
        <v>0.2099</v>
      </c>
      <c r="AB38" s="83">
        <f t="shared" si="10"/>
        <v>0.24199999999999999</v>
      </c>
      <c r="AC38" s="15" t="e">
        <f>IF(AA38=#REF!,"","ç")</f>
        <v>#REF!</v>
      </c>
      <c r="AD38" s="30">
        <v>384</v>
      </c>
      <c r="AE38" s="30">
        <v>102</v>
      </c>
      <c r="AF38" s="33">
        <f t="shared" si="3"/>
        <v>486</v>
      </c>
      <c r="AG38" s="22">
        <v>47</v>
      </c>
      <c r="AH38" s="31">
        <f>SUM($AG$2:AG38)</f>
        <v>1366</v>
      </c>
      <c r="AI38" s="34">
        <f t="shared" si="12"/>
        <v>0.46</v>
      </c>
      <c r="AJ38" s="34">
        <f t="shared" si="13"/>
        <v>0.1</v>
      </c>
      <c r="AK38" s="22">
        <v>55</v>
      </c>
      <c r="AL38" s="31">
        <f>SUM($AK$2:AK38)</f>
        <v>2208</v>
      </c>
      <c r="AM38" s="34">
        <f t="shared" si="8"/>
        <v>0.54</v>
      </c>
      <c r="AN38" s="34">
        <f t="shared" si="14"/>
        <v>0.11</v>
      </c>
      <c r="AO38" s="30">
        <f t="shared" si="15"/>
        <v>102</v>
      </c>
      <c r="AP38" s="15" t="e">
        <f>IF(AO38=#REF!,"","ç")</f>
        <v>#REF!</v>
      </c>
    </row>
    <row r="39" spans="1:42" x14ac:dyDescent="0.3">
      <c r="A39" s="90" t="s">
        <v>27</v>
      </c>
      <c r="B39" s="12">
        <v>43936</v>
      </c>
      <c r="C39" s="23">
        <v>38</v>
      </c>
      <c r="D39" s="25">
        <v>177</v>
      </c>
      <c r="E39" s="71">
        <f t="shared" si="9"/>
        <v>174.71</v>
      </c>
      <c r="F39" s="25">
        <f>SUM($D$2:D39)</f>
        <v>3751</v>
      </c>
      <c r="G39" s="25"/>
      <c r="H39" s="25"/>
      <c r="I39" s="40">
        <v>8</v>
      </c>
      <c r="J39" s="69">
        <f t="shared" si="11"/>
        <v>5.71</v>
      </c>
      <c r="K39" s="73">
        <f>SUM($I$2:I39)</f>
        <v>103</v>
      </c>
      <c r="L39" s="73"/>
      <c r="M39" s="73"/>
      <c r="N39" s="41">
        <v>2</v>
      </c>
      <c r="O39" s="42">
        <v>6</v>
      </c>
      <c r="P39" s="53">
        <v>0</v>
      </c>
      <c r="Q39" s="53">
        <v>106</v>
      </c>
      <c r="R39" s="109">
        <v>-3</v>
      </c>
      <c r="S39" s="109">
        <v>227</v>
      </c>
      <c r="T39" s="41"/>
      <c r="U39" s="42"/>
      <c r="V39" s="43">
        <v>51</v>
      </c>
      <c r="W39" s="79">
        <v>608</v>
      </c>
      <c r="X39" s="78">
        <v>193</v>
      </c>
      <c r="Y39" s="77">
        <f t="shared" si="0"/>
        <v>16</v>
      </c>
      <c r="Z39" s="80">
        <f t="shared" si="1"/>
        <v>801</v>
      </c>
      <c r="AA39" s="115">
        <f t="shared" si="2"/>
        <v>0.221</v>
      </c>
      <c r="AB39" s="83">
        <f t="shared" si="10"/>
        <v>0.23699999999999999</v>
      </c>
      <c r="AC39" s="15" t="e">
        <f>IF(AA39=#REF!,"","ç")</f>
        <v>#REF!</v>
      </c>
      <c r="AD39" s="30">
        <v>608</v>
      </c>
      <c r="AE39" s="30">
        <v>177</v>
      </c>
      <c r="AF39" s="33">
        <f t="shared" si="3"/>
        <v>785</v>
      </c>
      <c r="AG39" s="22">
        <v>63</v>
      </c>
      <c r="AH39" s="31">
        <f>SUM($AG$2:AG39)</f>
        <v>1429</v>
      </c>
      <c r="AI39" s="34">
        <f t="shared" si="12"/>
        <v>0.36</v>
      </c>
      <c r="AJ39" s="34">
        <f t="shared" si="13"/>
        <v>0.08</v>
      </c>
      <c r="AK39" s="22">
        <v>114</v>
      </c>
      <c r="AL39" s="31">
        <f>SUM($AK$2:AK39)</f>
        <v>2322</v>
      </c>
      <c r="AM39" s="34">
        <f t="shared" si="8"/>
        <v>0.64</v>
      </c>
      <c r="AN39" s="34">
        <f t="shared" si="14"/>
        <v>0.15</v>
      </c>
      <c r="AO39" s="30">
        <f t="shared" si="15"/>
        <v>177</v>
      </c>
      <c r="AP39" s="15" t="e">
        <f>IF(AO39=#REF!,"","ç")</f>
        <v>#REF!</v>
      </c>
    </row>
    <row r="40" spans="1:42" x14ac:dyDescent="0.3">
      <c r="A40" s="90" t="s">
        <v>28</v>
      </c>
      <c r="B40" s="12">
        <v>43937</v>
      </c>
      <c r="C40" s="23">
        <v>39</v>
      </c>
      <c r="D40" s="25">
        <v>265</v>
      </c>
      <c r="E40" s="71">
        <f t="shared" si="9"/>
        <v>180.57</v>
      </c>
      <c r="F40" s="25">
        <f>SUM($D$2:D40)</f>
        <v>4016</v>
      </c>
      <c r="G40" s="25"/>
      <c r="H40" s="25"/>
      <c r="I40" s="40">
        <v>6</v>
      </c>
      <c r="J40" s="69">
        <f t="shared" si="11"/>
        <v>6.14</v>
      </c>
      <c r="K40" s="73">
        <f>SUM($I$2:I40)</f>
        <v>109</v>
      </c>
      <c r="L40" s="73"/>
      <c r="M40" s="73"/>
      <c r="N40" s="41">
        <v>2</v>
      </c>
      <c r="O40" s="42">
        <v>4</v>
      </c>
      <c r="P40" s="53">
        <v>-7</v>
      </c>
      <c r="Q40" s="53">
        <v>99</v>
      </c>
      <c r="R40" s="109">
        <v>0</v>
      </c>
      <c r="S40" s="109">
        <v>227</v>
      </c>
      <c r="T40" s="41"/>
      <c r="U40" s="42"/>
      <c r="V40" s="43">
        <v>52</v>
      </c>
      <c r="W40" s="79">
        <v>697</v>
      </c>
      <c r="X40" s="78">
        <v>299</v>
      </c>
      <c r="Y40" s="77">
        <f t="shared" si="0"/>
        <v>34</v>
      </c>
      <c r="Z40" s="80">
        <f t="shared" si="1"/>
        <v>996</v>
      </c>
      <c r="AA40" s="115">
        <f t="shared" si="2"/>
        <v>0.2661</v>
      </c>
      <c r="AB40" s="83">
        <f t="shared" si="10"/>
        <v>0.23599999999999999</v>
      </c>
      <c r="AC40" s="15" t="e">
        <f>IF(AA40=#REF!,"","ç")</f>
        <v>#REF!</v>
      </c>
      <c r="AD40" s="30">
        <v>697</v>
      </c>
      <c r="AE40" s="30">
        <v>265</v>
      </c>
      <c r="AF40" s="33">
        <f t="shared" si="3"/>
        <v>962</v>
      </c>
      <c r="AG40" s="22">
        <v>90</v>
      </c>
      <c r="AH40" s="31">
        <f>SUM($AG$2:AG40)</f>
        <v>1519</v>
      </c>
      <c r="AI40" s="34">
        <f t="shared" si="12"/>
        <v>0.34</v>
      </c>
      <c r="AJ40" s="34">
        <f t="shared" si="13"/>
        <v>0.09</v>
      </c>
      <c r="AK40" s="22">
        <v>175</v>
      </c>
      <c r="AL40" s="31">
        <f>SUM($AK$2:AK40)</f>
        <v>2497</v>
      </c>
      <c r="AM40" s="34">
        <f t="shared" si="8"/>
        <v>0.66</v>
      </c>
      <c r="AN40" s="34">
        <f t="shared" si="14"/>
        <v>0.18</v>
      </c>
      <c r="AO40" s="30">
        <f t="shared" si="15"/>
        <v>265</v>
      </c>
      <c r="AP40" s="15" t="e">
        <f>IF(AO40=#REF!,"","ç")</f>
        <v>#REF!</v>
      </c>
    </row>
    <row r="41" spans="1:42" x14ac:dyDescent="0.3">
      <c r="A41" s="91" t="s">
        <v>30</v>
      </c>
      <c r="B41" s="12">
        <v>43938</v>
      </c>
      <c r="C41" s="23">
        <v>40</v>
      </c>
      <c r="D41" s="26">
        <v>194</v>
      </c>
      <c r="E41" s="85">
        <f t="shared" si="9"/>
        <v>176.57</v>
      </c>
      <c r="F41" s="26">
        <f>SUM($D$2:D41)</f>
        <v>4210</v>
      </c>
      <c r="G41" s="26"/>
      <c r="H41" s="26"/>
      <c r="I41" s="40">
        <v>7</v>
      </c>
      <c r="J41" s="69">
        <f t="shared" si="11"/>
        <v>6</v>
      </c>
      <c r="K41" s="73">
        <f>SUM($I$2:I41)</f>
        <v>116</v>
      </c>
      <c r="L41" s="73"/>
      <c r="M41" s="73"/>
      <c r="N41" s="41">
        <v>1</v>
      </c>
      <c r="O41" s="42">
        <v>6</v>
      </c>
      <c r="P41" s="53">
        <v>-5</v>
      </c>
      <c r="Q41" s="53">
        <v>94</v>
      </c>
      <c r="R41" s="109">
        <v>20</v>
      </c>
      <c r="S41" s="109">
        <v>247</v>
      </c>
      <c r="T41" s="41"/>
      <c r="U41" s="42"/>
      <c r="V41" s="43">
        <v>53</v>
      </c>
      <c r="W41" s="79">
        <v>517</v>
      </c>
      <c r="X41" s="78">
        <v>192</v>
      </c>
      <c r="Y41" s="77">
        <f t="shared" si="0"/>
        <v>-2</v>
      </c>
      <c r="Z41" s="80">
        <f t="shared" si="1"/>
        <v>709</v>
      </c>
      <c r="AA41" s="115">
        <f t="shared" si="2"/>
        <v>0.27360000000000001</v>
      </c>
      <c r="AB41" s="83">
        <f t="shared" si="10"/>
        <v>0.245</v>
      </c>
      <c r="AC41" s="15" t="e">
        <f>IF(AA41=#REF!,"","ç")</f>
        <v>#REF!</v>
      </c>
      <c r="AD41" s="30">
        <v>517</v>
      </c>
      <c r="AE41" s="30">
        <v>194</v>
      </c>
      <c r="AF41" s="33">
        <f t="shared" si="3"/>
        <v>711</v>
      </c>
      <c r="AG41" s="22">
        <v>71</v>
      </c>
      <c r="AH41" s="31">
        <f>SUM($AG$2:AG41)</f>
        <v>1590</v>
      </c>
      <c r="AI41" s="34">
        <f t="shared" si="12"/>
        <v>0.37</v>
      </c>
      <c r="AJ41" s="34">
        <f t="shared" si="13"/>
        <v>0.1</v>
      </c>
      <c r="AK41" s="22">
        <v>123</v>
      </c>
      <c r="AL41" s="31">
        <f>SUM($AK$2:AK41)</f>
        <v>2620</v>
      </c>
      <c r="AM41" s="34">
        <f t="shared" si="8"/>
        <v>0.63</v>
      </c>
      <c r="AN41" s="34">
        <f t="shared" si="14"/>
        <v>0.17</v>
      </c>
      <c r="AO41" s="30">
        <f t="shared" si="15"/>
        <v>194</v>
      </c>
      <c r="AP41" s="15" t="e">
        <f>IF(AO41=#REF!,"","ç")</f>
        <v>#REF!</v>
      </c>
    </row>
    <row r="42" spans="1:42" ht="15" thickBot="1" x14ac:dyDescent="0.35">
      <c r="A42" s="93" t="s">
        <v>31</v>
      </c>
      <c r="B42" s="89">
        <v>43939</v>
      </c>
      <c r="C42" s="23">
        <v>41</v>
      </c>
      <c r="D42" s="87">
        <v>63</v>
      </c>
      <c r="E42" s="88">
        <f t="shared" si="9"/>
        <v>148.43</v>
      </c>
      <c r="F42" s="87">
        <f>SUM($D$2:D42)</f>
        <v>4273</v>
      </c>
      <c r="G42" s="87">
        <f>SUM(D36:D42)</f>
        <v>1039</v>
      </c>
      <c r="H42" s="88">
        <v>148.42857142857142</v>
      </c>
      <c r="I42" s="103">
        <v>4</v>
      </c>
      <c r="J42" s="104">
        <f t="shared" si="11"/>
        <v>5.86</v>
      </c>
      <c r="K42" s="105">
        <f>SUM($I$2:I42)</f>
        <v>120</v>
      </c>
      <c r="L42" s="105">
        <f>SUM(I37:I42)</f>
        <v>33</v>
      </c>
      <c r="M42" s="104">
        <f>L42/7</f>
        <v>4.7142857142857144</v>
      </c>
      <c r="N42" s="106">
        <v>1</v>
      </c>
      <c r="O42" s="107">
        <v>3</v>
      </c>
      <c r="P42" s="53">
        <v>1</v>
      </c>
      <c r="Q42" s="53">
        <v>95</v>
      </c>
      <c r="R42" s="109">
        <v>7</v>
      </c>
      <c r="S42" s="109">
        <v>254</v>
      </c>
      <c r="T42" s="41"/>
      <c r="U42" s="42"/>
      <c r="V42" s="43">
        <v>54</v>
      </c>
      <c r="W42" s="79">
        <v>433</v>
      </c>
      <c r="X42" s="78">
        <v>99</v>
      </c>
      <c r="Y42" s="77">
        <f t="shared" si="0"/>
        <v>36</v>
      </c>
      <c r="Z42" s="80">
        <f t="shared" si="1"/>
        <v>532</v>
      </c>
      <c r="AA42" s="115">
        <f t="shared" si="2"/>
        <v>0.11840000000000001</v>
      </c>
      <c r="AB42" s="83">
        <f t="shared" si="10"/>
        <v>0.222</v>
      </c>
      <c r="AC42" s="15" t="e">
        <f>IF(AA42=#REF!,"","ç")</f>
        <v>#REF!</v>
      </c>
      <c r="AD42" s="30">
        <v>434</v>
      </c>
      <c r="AE42" s="30">
        <v>63</v>
      </c>
      <c r="AF42" s="33">
        <f t="shared" si="3"/>
        <v>497</v>
      </c>
      <c r="AG42" s="22">
        <v>25</v>
      </c>
      <c r="AH42" s="31">
        <f>SUM($AG$2:AG42)</f>
        <v>1615</v>
      </c>
      <c r="AI42" s="34">
        <f t="shared" si="12"/>
        <v>0.4</v>
      </c>
      <c r="AJ42" s="34">
        <f t="shared" si="13"/>
        <v>0.05</v>
      </c>
      <c r="AK42" s="22">
        <v>38</v>
      </c>
      <c r="AL42" s="31">
        <f>SUM($AK$2:AK42)</f>
        <v>2658</v>
      </c>
      <c r="AM42" s="34">
        <f t="shared" si="8"/>
        <v>0.6</v>
      </c>
      <c r="AN42" s="34">
        <f t="shared" si="14"/>
        <v>0.08</v>
      </c>
      <c r="AO42" s="30">
        <f t="shared" si="15"/>
        <v>63</v>
      </c>
      <c r="AP42" s="15" t="e">
        <f>IF(AO42=#REF!,"","ç")</f>
        <v>#REF!</v>
      </c>
    </row>
    <row r="43" spans="1:42" x14ac:dyDescent="0.3">
      <c r="A43" s="92" t="s">
        <v>29</v>
      </c>
      <c r="B43" s="84">
        <v>43940</v>
      </c>
      <c r="C43" s="23">
        <v>42</v>
      </c>
      <c r="D43" s="27">
        <v>194</v>
      </c>
      <c r="E43" s="86">
        <f t="shared" si="9"/>
        <v>152.43</v>
      </c>
      <c r="F43" s="27">
        <f>SUM($D$2:D43)</f>
        <v>4467</v>
      </c>
      <c r="G43" s="27"/>
      <c r="H43" s="27"/>
      <c r="I43" s="40">
        <v>6</v>
      </c>
      <c r="J43" s="69">
        <f t="shared" si="11"/>
        <v>5.57</v>
      </c>
      <c r="K43" s="73">
        <f>SUM($I$2:I43)</f>
        <v>126</v>
      </c>
      <c r="L43" s="73"/>
      <c r="M43" s="73"/>
      <c r="N43" s="41">
        <v>1</v>
      </c>
      <c r="O43" s="42">
        <v>5</v>
      </c>
      <c r="P43" s="53">
        <v>3</v>
      </c>
      <c r="Q43" s="53">
        <v>98</v>
      </c>
      <c r="R43" s="109">
        <v>5</v>
      </c>
      <c r="S43" s="109">
        <v>259</v>
      </c>
      <c r="T43" s="41"/>
      <c r="U43" s="42"/>
      <c r="V43" s="43">
        <v>55</v>
      </c>
      <c r="W43" s="79">
        <v>820</v>
      </c>
      <c r="X43" s="78">
        <v>226</v>
      </c>
      <c r="Y43" s="77">
        <f t="shared" si="0"/>
        <v>32</v>
      </c>
      <c r="Z43" s="80">
        <f t="shared" si="1"/>
        <v>1046</v>
      </c>
      <c r="AA43" s="115">
        <f t="shared" si="2"/>
        <v>0.1855</v>
      </c>
      <c r="AB43" s="83">
        <f t="shared" si="10"/>
        <v>0.20699999999999999</v>
      </c>
      <c r="AC43" s="15" t="e">
        <f>IF(AA43=#REF!,"","ç")</f>
        <v>#REF!</v>
      </c>
      <c r="AD43" s="30">
        <v>819</v>
      </c>
      <c r="AE43" s="30">
        <v>194</v>
      </c>
      <c r="AF43" s="33">
        <f t="shared" si="3"/>
        <v>1013</v>
      </c>
      <c r="AG43" s="22">
        <v>74</v>
      </c>
      <c r="AH43" s="31">
        <f>SUM($AG$2:AG43)</f>
        <v>1689</v>
      </c>
      <c r="AI43" s="34">
        <f t="shared" si="12"/>
        <v>0.38</v>
      </c>
      <c r="AJ43" s="34">
        <f t="shared" si="13"/>
        <v>7.0000000000000007E-2</v>
      </c>
      <c r="AK43" s="22">
        <v>120</v>
      </c>
      <c r="AL43" s="31">
        <f>SUM($AK$2:AK43)</f>
        <v>2778</v>
      </c>
      <c r="AM43" s="34">
        <f t="shared" si="8"/>
        <v>0.62</v>
      </c>
      <c r="AN43" s="34">
        <f t="shared" si="14"/>
        <v>0.12</v>
      </c>
      <c r="AO43" s="30">
        <f t="shared" si="15"/>
        <v>194</v>
      </c>
      <c r="AP43" s="15" t="e">
        <f>IF(AO43=#REF!,"","ç")</f>
        <v>#REF!</v>
      </c>
    </row>
    <row r="44" spans="1:42" x14ac:dyDescent="0.3">
      <c r="A44" s="90" t="s">
        <v>26</v>
      </c>
      <c r="B44" s="12">
        <v>43941</v>
      </c>
      <c r="C44" s="23">
        <v>43</v>
      </c>
      <c r="D44" s="25">
        <v>191</v>
      </c>
      <c r="E44" s="71">
        <f t="shared" si="9"/>
        <v>169.43</v>
      </c>
      <c r="F44" s="25">
        <f>SUM($D$2:D44)</f>
        <v>4658</v>
      </c>
      <c r="G44" s="25"/>
      <c r="H44" s="25"/>
      <c r="I44" s="40">
        <v>10</v>
      </c>
      <c r="J44" s="69">
        <f t="shared" si="11"/>
        <v>6</v>
      </c>
      <c r="K44" s="73">
        <f>SUM($I$2:I44)</f>
        <v>136</v>
      </c>
      <c r="L44" s="73"/>
      <c r="M44" s="73"/>
      <c r="N44" s="41">
        <v>2</v>
      </c>
      <c r="O44" s="42">
        <v>8</v>
      </c>
      <c r="P44" s="53">
        <v>0</v>
      </c>
      <c r="Q44" s="53">
        <v>98</v>
      </c>
      <c r="R44" s="109">
        <v>7</v>
      </c>
      <c r="S44" s="109">
        <v>266</v>
      </c>
      <c r="T44" s="41"/>
      <c r="U44" s="42"/>
      <c r="V44" s="43">
        <v>56</v>
      </c>
      <c r="W44" s="79">
        <v>639</v>
      </c>
      <c r="X44" s="78">
        <v>220</v>
      </c>
      <c r="Y44" s="77">
        <f t="shared" si="0"/>
        <v>29</v>
      </c>
      <c r="Z44" s="80">
        <f t="shared" si="1"/>
        <v>859</v>
      </c>
      <c r="AA44" s="115">
        <f t="shared" si="2"/>
        <v>0.22239999999999999</v>
      </c>
      <c r="AB44" s="83">
        <f t="shared" si="10"/>
        <v>0.214</v>
      </c>
      <c r="AC44" s="15" t="e">
        <f>IF(AA44=#REF!,"","ç")</f>
        <v>#REF!</v>
      </c>
      <c r="AD44" s="30">
        <v>639</v>
      </c>
      <c r="AE44" s="30">
        <v>191</v>
      </c>
      <c r="AF44" s="33">
        <f t="shared" si="3"/>
        <v>830</v>
      </c>
      <c r="AG44" s="22">
        <v>71</v>
      </c>
      <c r="AH44" s="31">
        <f>SUM($AG$2:AG44)</f>
        <v>1760</v>
      </c>
      <c r="AI44" s="34">
        <f t="shared" si="12"/>
        <v>0.37</v>
      </c>
      <c r="AJ44" s="34">
        <f t="shared" si="13"/>
        <v>0.09</v>
      </c>
      <c r="AK44" s="22">
        <v>120</v>
      </c>
      <c r="AL44" s="31">
        <f>SUM($AK$2:AK44)</f>
        <v>2898</v>
      </c>
      <c r="AM44" s="34">
        <f t="shared" si="8"/>
        <v>0.63</v>
      </c>
      <c r="AN44" s="34">
        <f t="shared" si="14"/>
        <v>0.14000000000000001</v>
      </c>
      <c r="AO44" s="30">
        <f t="shared" si="15"/>
        <v>191</v>
      </c>
      <c r="AP44" s="15" t="e">
        <f>IF(AO44=#REF!,"","ç")</f>
        <v>#REF!</v>
      </c>
    </row>
    <row r="45" spans="1:42" x14ac:dyDescent="0.3">
      <c r="A45" s="90" t="s">
        <v>27</v>
      </c>
      <c r="B45" s="12">
        <v>43942</v>
      </c>
      <c r="C45" s="23">
        <v>44</v>
      </c>
      <c r="D45" s="25">
        <v>163</v>
      </c>
      <c r="E45" s="71">
        <f t="shared" si="9"/>
        <v>178.14</v>
      </c>
      <c r="F45" s="25">
        <f>SUM($D$2:D45)</f>
        <v>4821</v>
      </c>
      <c r="G45" s="25"/>
      <c r="H45" s="98">
        <v>0.17865612648221355</v>
      </c>
      <c r="I45" s="40">
        <v>5</v>
      </c>
      <c r="J45" s="69">
        <f t="shared" si="11"/>
        <v>6.57</v>
      </c>
      <c r="K45" s="73">
        <f>SUM($I$2:I45)</f>
        <v>141</v>
      </c>
      <c r="L45" s="73"/>
      <c r="M45" s="108">
        <f>(M49-M42)/M49</f>
        <v>0</v>
      </c>
      <c r="N45" s="41">
        <v>1</v>
      </c>
      <c r="O45" s="42">
        <v>4</v>
      </c>
      <c r="P45" s="53">
        <v>-4</v>
      </c>
      <c r="Q45" s="53">
        <v>94</v>
      </c>
      <c r="R45" s="109">
        <v>-5</v>
      </c>
      <c r="S45" s="109">
        <v>261</v>
      </c>
      <c r="T45" s="41"/>
      <c r="U45" s="42"/>
      <c r="V45" s="43">
        <v>57</v>
      </c>
      <c r="W45" s="79">
        <v>708</v>
      </c>
      <c r="X45" s="78">
        <v>198</v>
      </c>
      <c r="Y45" s="77">
        <f t="shared" si="0"/>
        <v>35</v>
      </c>
      <c r="Z45" s="80">
        <f t="shared" si="1"/>
        <v>906</v>
      </c>
      <c r="AA45" s="115">
        <f t="shared" si="2"/>
        <v>0.1799</v>
      </c>
      <c r="AB45" s="83">
        <f t="shared" si="10"/>
        <v>0.21</v>
      </c>
      <c r="AC45" s="15" t="e">
        <f>IF(AA45=#REF!,"","ç")</f>
        <v>#REF!</v>
      </c>
      <c r="AD45" s="30">
        <v>708</v>
      </c>
      <c r="AE45" s="30">
        <v>163</v>
      </c>
      <c r="AF45" s="33">
        <f t="shared" si="3"/>
        <v>871</v>
      </c>
      <c r="AG45" s="22">
        <v>69</v>
      </c>
      <c r="AH45" s="31">
        <f>SUM($AG$2:AG45)</f>
        <v>1829</v>
      </c>
      <c r="AI45" s="34">
        <f t="shared" si="12"/>
        <v>0.42</v>
      </c>
      <c r="AJ45" s="34">
        <f t="shared" si="13"/>
        <v>0.08</v>
      </c>
      <c r="AK45" s="22">
        <v>94</v>
      </c>
      <c r="AL45" s="31">
        <f>SUM($AK$2:AK45)</f>
        <v>2992</v>
      </c>
      <c r="AM45" s="34">
        <f t="shared" si="8"/>
        <v>0.57999999999999996</v>
      </c>
      <c r="AN45" s="34">
        <f t="shared" si="14"/>
        <v>0.11</v>
      </c>
      <c r="AO45" s="30">
        <f t="shared" si="15"/>
        <v>163</v>
      </c>
      <c r="AP45" s="15" t="e">
        <f>IF(AO45=#REF!,"","ç")</f>
        <v>#REF!</v>
      </c>
    </row>
    <row r="46" spans="1:42" x14ac:dyDescent="0.3">
      <c r="A46" s="90" t="s">
        <v>27</v>
      </c>
      <c r="B46" s="12">
        <v>43943</v>
      </c>
      <c r="C46" s="23">
        <v>45</v>
      </c>
      <c r="D46" s="25">
        <v>171</v>
      </c>
      <c r="E46" s="71">
        <f t="shared" si="9"/>
        <v>177.29</v>
      </c>
      <c r="F46" s="25">
        <f>SUM($D$2:D46)</f>
        <v>4992</v>
      </c>
      <c r="G46" s="25"/>
      <c r="H46" s="25"/>
      <c r="I46" s="40">
        <v>3</v>
      </c>
      <c r="J46" s="69">
        <f t="shared" si="11"/>
        <v>5.86</v>
      </c>
      <c r="K46" s="73">
        <f>SUM($I$2:I46)</f>
        <v>144</v>
      </c>
      <c r="L46" s="73"/>
      <c r="M46" s="73"/>
      <c r="N46" s="41">
        <v>0</v>
      </c>
      <c r="O46" s="42">
        <v>3</v>
      </c>
      <c r="P46" s="53">
        <v>3</v>
      </c>
      <c r="Q46" s="53">
        <v>97</v>
      </c>
      <c r="R46" s="109">
        <v>-2</v>
      </c>
      <c r="S46" s="109">
        <v>259</v>
      </c>
      <c r="T46" s="41"/>
      <c r="U46" s="42"/>
      <c r="V46" s="43">
        <v>58</v>
      </c>
      <c r="W46" s="79">
        <v>611</v>
      </c>
      <c r="X46" s="78">
        <v>189</v>
      </c>
      <c r="Y46" s="77">
        <f t="shared" si="0"/>
        <v>18</v>
      </c>
      <c r="Z46" s="80">
        <f t="shared" si="1"/>
        <v>800</v>
      </c>
      <c r="AA46" s="115">
        <f t="shared" si="2"/>
        <v>0.21379999999999999</v>
      </c>
      <c r="AB46" s="83">
        <f t="shared" si="10"/>
        <v>0.20899999999999999</v>
      </c>
      <c r="AC46" s="15" t="e">
        <f>IF(AA46=#REF!,"","ç")</f>
        <v>#REF!</v>
      </c>
      <c r="AD46" s="30">
        <v>979</v>
      </c>
      <c r="AE46" s="30">
        <v>171</v>
      </c>
      <c r="AF46" s="33">
        <f t="shared" si="3"/>
        <v>1150</v>
      </c>
      <c r="AG46" s="22">
        <v>56</v>
      </c>
      <c r="AH46" s="31">
        <f>SUM($AG$2:AG46)</f>
        <v>1885</v>
      </c>
      <c r="AI46" s="34">
        <f t="shared" si="12"/>
        <v>0.33</v>
      </c>
      <c r="AJ46" s="34">
        <f t="shared" si="13"/>
        <v>0.05</v>
      </c>
      <c r="AK46" s="22">
        <v>115</v>
      </c>
      <c r="AL46" s="31">
        <f>SUM($AK$2:AK46)</f>
        <v>3107</v>
      </c>
      <c r="AM46" s="34">
        <f t="shared" si="8"/>
        <v>0.67</v>
      </c>
      <c r="AN46" s="34">
        <f t="shared" si="14"/>
        <v>0.1</v>
      </c>
      <c r="AO46" s="30">
        <f t="shared" si="15"/>
        <v>171</v>
      </c>
      <c r="AP46" s="15" t="e">
        <f>IF(AO46=#REF!,"","ç")</f>
        <v>#REF!</v>
      </c>
    </row>
    <row r="47" spans="1:42" x14ac:dyDescent="0.3">
      <c r="A47" s="90" t="s">
        <v>28</v>
      </c>
      <c r="B47" s="12">
        <v>43944</v>
      </c>
      <c r="C47" s="23">
        <v>46</v>
      </c>
      <c r="D47" s="25">
        <v>174</v>
      </c>
      <c r="E47" s="71">
        <f t="shared" si="9"/>
        <v>164.29</v>
      </c>
      <c r="F47" s="25">
        <f>SUM($D$2:D47)</f>
        <v>5166</v>
      </c>
      <c r="G47" s="25"/>
      <c r="H47" s="25"/>
      <c r="I47" s="40">
        <v>2</v>
      </c>
      <c r="J47" s="69">
        <f t="shared" si="11"/>
        <v>5.29</v>
      </c>
      <c r="K47" s="73">
        <f>SUM($I$2:I47)</f>
        <v>146</v>
      </c>
      <c r="L47" s="73"/>
      <c r="M47" s="73"/>
      <c r="N47" s="41">
        <v>2</v>
      </c>
      <c r="O47" s="42">
        <v>0</v>
      </c>
      <c r="P47" s="53">
        <v>-4</v>
      </c>
      <c r="Q47" s="53">
        <v>93</v>
      </c>
      <c r="R47" s="109">
        <v>4</v>
      </c>
      <c r="S47" s="109">
        <v>263</v>
      </c>
      <c r="T47" s="41"/>
      <c r="U47" s="42"/>
      <c r="V47" s="43">
        <v>59</v>
      </c>
      <c r="W47" s="79">
        <v>636</v>
      </c>
      <c r="X47" s="78">
        <v>196</v>
      </c>
      <c r="Y47" s="77">
        <f t="shared" si="0"/>
        <v>22</v>
      </c>
      <c r="Z47" s="80">
        <f t="shared" si="1"/>
        <v>832</v>
      </c>
      <c r="AA47" s="115">
        <f t="shared" si="2"/>
        <v>0.20910000000000001</v>
      </c>
      <c r="AB47" s="83">
        <f t="shared" si="10"/>
        <v>0.2</v>
      </c>
      <c r="AC47" s="15" t="e">
        <f>IF(AA47=#REF!,"","ç")</f>
        <v>#REF!</v>
      </c>
      <c r="AD47" s="30">
        <v>268</v>
      </c>
      <c r="AE47" s="30">
        <v>174</v>
      </c>
      <c r="AF47" s="33">
        <f t="shared" si="3"/>
        <v>442</v>
      </c>
      <c r="AG47" s="22">
        <v>74</v>
      </c>
      <c r="AH47" s="31">
        <f>SUM($AG$2:AG47)</f>
        <v>1959</v>
      </c>
      <c r="AI47" s="34">
        <f t="shared" si="12"/>
        <v>0.43</v>
      </c>
      <c r="AJ47" s="34">
        <f t="shared" si="13"/>
        <v>0.17</v>
      </c>
      <c r="AK47" s="22">
        <v>100</v>
      </c>
      <c r="AL47" s="31">
        <f>SUM($AK$2:AK47)</f>
        <v>3207</v>
      </c>
      <c r="AM47" s="34">
        <f t="shared" si="8"/>
        <v>0.56999999999999995</v>
      </c>
      <c r="AN47" s="34">
        <f t="shared" si="14"/>
        <v>0.23</v>
      </c>
      <c r="AO47" s="30">
        <f t="shared" si="15"/>
        <v>174</v>
      </c>
      <c r="AP47" s="15" t="e">
        <f>IF(AO47=#REF!,"","ç")</f>
        <v>#REF!</v>
      </c>
    </row>
    <row r="48" spans="1:42" x14ac:dyDescent="0.3">
      <c r="A48" s="91" t="s">
        <v>30</v>
      </c>
      <c r="B48" s="12">
        <v>43945</v>
      </c>
      <c r="C48" s="23">
        <v>47</v>
      </c>
      <c r="D48" s="26">
        <v>172</v>
      </c>
      <c r="E48" s="85">
        <f t="shared" si="9"/>
        <v>161.13999999999999</v>
      </c>
      <c r="F48" s="26">
        <f>SUM($D$2:D48)</f>
        <v>5338</v>
      </c>
      <c r="G48" s="26"/>
      <c r="H48" s="26"/>
      <c r="I48" s="40">
        <v>8</v>
      </c>
      <c r="J48" s="69">
        <f t="shared" si="11"/>
        <v>5.43</v>
      </c>
      <c r="K48" s="73">
        <f>SUM($I$2:I48)</f>
        <v>154</v>
      </c>
      <c r="L48" s="73"/>
      <c r="M48" s="73"/>
      <c r="N48" s="41">
        <v>2</v>
      </c>
      <c r="O48" s="42">
        <v>6</v>
      </c>
      <c r="P48" s="53">
        <v>-6</v>
      </c>
      <c r="Q48" s="53">
        <v>87</v>
      </c>
      <c r="R48" s="109">
        <v>-9</v>
      </c>
      <c r="S48" s="109">
        <v>254</v>
      </c>
      <c r="T48" s="41"/>
      <c r="U48" s="42"/>
      <c r="V48" s="43">
        <v>60</v>
      </c>
      <c r="W48" s="79">
        <v>587</v>
      </c>
      <c r="X48" s="78">
        <v>183</v>
      </c>
      <c r="Y48" s="77">
        <f t="shared" si="0"/>
        <v>11</v>
      </c>
      <c r="Z48" s="80">
        <f t="shared" si="1"/>
        <v>770</v>
      </c>
      <c r="AA48" s="115">
        <f t="shared" si="2"/>
        <v>0.22339999999999999</v>
      </c>
      <c r="AB48" s="83">
        <f t="shared" si="10"/>
        <v>0.193</v>
      </c>
      <c r="AC48" s="15" t="e">
        <f>IF(AA48=#REF!,"","ç")</f>
        <v>#REF!</v>
      </c>
      <c r="AD48" s="30">
        <v>587</v>
      </c>
      <c r="AE48" s="30">
        <v>172</v>
      </c>
      <c r="AF48" s="33">
        <f t="shared" si="3"/>
        <v>759</v>
      </c>
      <c r="AG48" s="22">
        <v>68</v>
      </c>
      <c r="AH48" s="31">
        <f>SUM($AG$2:AG48)</f>
        <v>2027</v>
      </c>
      <c r="AI48" s="34">
        <f t="shared" si="12"/>
        <v>0.4</v>
      </c>
      <c r="AJ48" s="34">
        <f t="shared" si="13"/>
        <v>0.09</v>
      </c>
      <c r="AK48" s="22">
        <v>104</v>
      </c>
      <c r="AL48" s="31">
        <f>SUM($AK$2:AK48)</f>
        <v>3311</v>
      </c>
      <c r="AM48" s="34">
        <f t="shared" si="8"/>
        <v>0.6</v>
      </c>
      <c r="AN48" s="34">
        <f t="shared" si="14"/>
        <v>0.14000000000000001</v>
      </c>
      <c r="AO48" s="30">
        <f t="shared" si="15"/>
        <v>172</v>
      </c>
      <c r="AP48" s="15" t="e">
        <f>IF(AO48=#REF!,"","ç")</f>
        <v>#REF!</v>
      </c>
    </row>
    <row r="49" spans="1:42" ht="15" thickBot="1" x14ac:dyDescent="0.35">
      <c r="A49" s="93" t="s">
        <v>31</v>
      </c>
      <c r="B49" s="89">
        <v>43946</v>
      </c>
      <c r="C49" s="23">
        <v>48</v>
      </c>
      <c r="D49" s="87">
        <v>200</v>
      </c>
      <c r="E49" s="88">
        <f t="shared" si="9"/>
        <v>180.71</v>
      </c>
      <c r="F49" s="87">
        <f>SUM($D$2:D49)</f>
        <v>5538</v>
      </c>
      <c r="G49" s="87">
        <f>SUM(D43:D49)</f>
        <v>1265</v>
      </c>
      <c r="H49" s="88">
        <v>180.71428571428572</v>
      </c>
      <c r="I49" s="103">
        <v>5</v>
      </c>
      <c r="J49" s="104">
        <f t="shared" si="11"/>
        <v>5.57</v>
      </c>
      <c r="K49" s="105">
        <f>SUM($I$2:I49)</f>
        <v>159</v>
      </c>
      <c r="L49" s="105">
        <f>SUM(I44:I49)</f>
        <v>33</v>
      </c>
      <c r="M49" s="104">
        <f>L49/7</f>
        <v>4.7142857142857144</v>
      </c>
      <c r="N49" s="106">
        <v>1</v>
      </c>
      <c r="O49" s="107">
        <v>4</v>
      </c>
      <c r="P49" s="53">
        <v>-2</v>
      </c>
      <c r="Q49" s="53">
        <v>85</v>
      </c>
      <c r="R49" s="109">
        <v>6</v>
      </c>
      <c r="S49" s="109">
        <v>260</v>
      </c>
      <c r="T49" s="41"/>
      <c r="U49" s="42"/>
      <c r="V49" s="43">
        <v>61</v>
      </c>
      <c r="W49" s="79">
        <v>821</v>
      </c>
      <c r="X49" s="78">
        <v>275</v>
      </c>
      <c r="Y49" s="77">
        <f t="shared" si="0"/>
        <v>75</v>
      </c>
      <c r="Z49" s="80">
        <f t="shared" si="1"/>
        <v>1096</v>
      </c>
      <c r="AA49" s="115">
        <f t="shared" si="2"/>
        <v>0.1825</v>
      </c>
      <c r="AB49" s="83">
        <f t="shared" si="10"/>
        <v>0.20200000000000001</v>
      </c>
      <c r="AC49" s="15" t="e">
        <f>IF(AA49=#REF!,"","ç")</f>
        <v>#REF!</v>
      </c>
      <c r="AD49" s="30">
        <v>821</v>
      </c>
      <c r="AE49" s="30">
        <v>200</v>
      </c>
      <c r="AF49" s="33">
        <f t="shared" si="3"/>
        <v>1021</v>
      </c>
      <c r="AG49" s="22">
        <v>76</v>
      </c>
      <c r="AH49" s="31">
        <f>SUM($AG$2:AG49)</f>
        <v>2103</v>
      </c>
      <c r="AI49" s="34">
        <f t="shared" si="12"/>
        <v>0.38</v>
      </c>
      <c r="AJ49" s="34">
        <f t="shared" si="13"/>
        <v>7.0000000000000007E-2</v>
      </c>
      <c r="AK49" s="22">
        <v>124</v>
      </c>
      <c r="AL49" s="31">
        <f>SUM($AK$2:AK49)</f>
        <v>3435</v>
      </c>
      <c r="AM49" s="34">
        <f t="shared" si="8"/>
        <v>0.62</v>
      </c>
      <c r="AN49" s="34">
        <f t="shared" si="14"/>
        <v>0.12</v>
      </c>
      <c r="AO49" s="30">
        <f t="shared" si="15"/>
        <v>200</v>
      </c>
      <c r="AP49" s="15" t="e">
        <f>IF(AO49=#REF!,"","ç")</f>
        <v>#REF!</v>
      </c>
    </row>
    <row r="50" spans="1:42" x14ac:dyDescent="0.3">
      <c r="A50" s="92" t="s">
        <v>29</v>
      </c>
      <c r="B50" s="84">
        <v>43947</v>
      </c>
      <c r="C50" s="23">
        <v>49</v>
      </c>
      <c r="D50" s="27">
        <v>241</v>
      </c>
      <c r="E50" s="86">
        <f t="shared" si="9"/>
        <v>187.43</v>
      </c>
      <c r="F50" s="27">
        <f>SUM($D$2:D50)</f>
        <v>5779</v>
      </c>
      <c r="G50" s="27"/>
      <c r="H50" s="27"/>
      <c r="I50" s="40">
        <v>6</v>
      </c>
      <c r="J50" s="69">
        <f t="shared" si="11"/>
        <v>5.57</v>
      </c>
      <c r="K50" s="73">
        <f>SUM($I$2:I50)</f>
        <v>165</v>
      </c>
      <c r="L50" s="73"/>
      <c r="M50" s="73"/>
      <c r="N50" s="41">
        <v>1</v>
      </c>
      <c r="O50" s="42">
        <v>5</v>
      </c>
      <c r="P50" s="53">
        <v>3</v>
      </c>
      <c r="Q50" s="53">
        <v>88</v>
      </c>
      <c r="R50" s="109">
        <v>-9</v>
      </c>
      <c r="S50" s="109">
        <v>251</v>
      </c>
      <c r="T50" s="41"/>
      <c r="U50" s="42"/>
      <c r="V50" s="43">
        <v>62</v>
      </c>
      <c r="W50" s="79">
        <v>958</v>
      </c>
      <c r="X50" s="78">
        <v>284</v>
      </c>
      <c r="Y50" s="77">
        <f t="shared" si="0"/>
        <v>43</v>
      </c>
      <c r="Z50" s="80">
        <f t="shared" si="1"/>
        <v>1242</v>
      </c>
      <c r="AA50" s="115">
        <f t="shared" si="2"/>
        <v>0.19400000000000001</v>
      </c>
      <c r="AB50" s="83">
        <f t="shared" si="10"/>
        <v>0.20399999999999999</v>
      </c>
      <c r="AC50" s="15" t="e">
        <f>IF(AA50=#REF!,"","ç")</f>
        <v>#REF!</v>
      </c>
      <c r="AD50" s="30">
        <v>958</v>
      </c>
      <c r="AE50" s="30">
        <v>241</v>
      </c>
      <c r="AF50" s="33">
        <f t="shared" si="3"/>
        <v>1199</v>
      </c>
      <c r="AG50" s="22">
        <v>87</v>
      </c>
      <c r="AH50" s="31">
        <f>SUM($AG$2:AG50)</f>
        <v>2190</v>
      </c>
      <c r="AI50" s="34">
        <f t="shared" si="12"/>
        <v>0.36</v>
      </c>
      <c r="AJ50" s="34">
        <f t="shared" si="13"/>
        <v>7.0000000000000007E-2</v>
      </c>
      <c r="AK50" s="22">
        <v>154</v>
      </c>
      <c r="AL50" s="31">
        <f>SUM($AK$2:AK50)</f>
        <v>3589</v>
      </c>
      <c r="AM50" s="34">
        <f t="shared" si="8"/>
        <v>0.64</v>
      </c>
      <c r="AN50" s="34">
        <f t="shared" si="14"/>
        <v>0.13</v>
      </c>
      <c r="AO50" s="30">
        <f t="shared" si="15"/>
        <v>241</v>
      </c>
      <c r="AP50" s="15" t="e">
        <f>IF(AO50=#REF!,"","ç")</f>
        <v>#REF!</v>
      </c>
    </row>
    <row r="51" spans="1:42" x14ac:dyDescent="0.3">
      <c r="A51" s="90" t="s">
        <v>26</v>
      </c>
      <c r="B51" s="12">
        <v>43948</v>
      </c>
      <c r="C51" s="23">
        <v>50</v>
      </c>
      <c r="D51" s="25">
        <v>242</v>
      </c>
      <c r="E51" s="71">
        <f t="shared" si="9"/>
        <v>194.71</v>
      </c>
      <c r="F51" s="25">
        <f>SUM($D$2:D51)</f>
        <v>6021</v>
      </c>
      <c r="G51" s="25"/>
      <c r="H51" s="25"/>
      <c r="I51" s="40">
        <v>2</v>
      </c>
      <c r="J51" s="69">
        <f t="shared" si="11"/>
        <v>4.43</v>
      </c>
      <c r="K51" s="73">
        <f>SUM($I$2:I51)</f>
        <v>167</v>
      </c>
      <c r="L51" s="73"/>
      <c r="M51" s="73"/>
      <c r="N51" s="41">
        <v>2</v>
      </c>
      <c r="O51" s="42">
        <v>0</v>
      </c>
      <c r="P51" s="53">
        <v>1</v>
      </c>
      <c r="Q51" s="53">
        <v>89</v>
      </c>
      <c r="R51" s="109">
        <v>15</v>
      </c>
      <c r="S51" s="109">
        <v>266</v>
      </c>
      <c r="T51" s="41"/>
      <c r="U51" s="42"/>
      <c r="V51" s="43">
        <v>63</v>
      </c>
      <c r="W51" s="79">
        <v>856</v>
      </c>
      <c r="X51" s="78">
        <v>336</v>
      </c>
      <c r="Y51" s="77">
        <f t="shared" si="0"/>
        <v>94</v>
      </c>
      <c r="Z51" s="80">
        <f t="shared" si="1"/>
        <v>1192</v>
      </c>
      <c r="AA51" s="115">
        <f t="shared" si="2"/>
        <v>0.20300000000000001</v>
      </c>
      <c r="AB51" s="83">
        <f t="shared" si="10"/>
        <v>0.20100000000000001</v>
      </c>
      <c r="AC51" s="15" t="e">
        <f>IF(AA51=#REF!,"","ç")</f>
        <v>#REF!</v>
      </c>
      <c r="AD51" s="30">
        <v>856</v>
      </c>
      <c r="AE51" s="30">
        <v>242</v>
      </c>
      <c r="AF51" s="33">
        <f t="shared" si="3"/>
        <v>1098</v>
      </c>
      <c r="AG51" s="22">
        <v>88</v>
      </c>
      <c r="AH51" s="31">
        <f>SUM($AG$2:AG51)</f>
        <v>2278</v>
      </c>
      <c r="AI51" s="34">
        <f t="shared" si="12"/>
        <v>0.36</v>
      </c>
      <c r="AJ51" s="34">
        <f t="shared" si="13"/>
        <v>0.08</v>
      </c>
      <c r="AK51" s="22">
        <v>154</v>
      </c>
      <c r="AL51" s="31">
        <f>SUM($AK$2:AK51)</f>
        <v>3743</v>
      </c>
      <c r="AM51" s="34">
        <f t="shared" si="8"/>
        <v>0.64</v>
      </c>
      <c r="AN51" s="34">
        <f t="shared" si="14"/>
        <v>0.14000000000000001</v>
      </c>
      <c r="AO51" s="30">
        <f t="shared" si="15"/>
        <v>242</v>
      </c>
      <c r="AP51" s="15" t="e">
        <f>IF(AO51=#REF!,"","ç")</f>
        <v>#REF!</v>
      </c>
    </row>
    <row r="52" spans="1:42" x14ac:dyDescent="0.3">
      <c r="A52" s="90" t="s">
        <v>27</v>
      </c>
      <c r="B52" s="12">
        <v>43949</v>
      </c>
      <c r="C52" s="23">
        <v>51</v>
      </c>
      <c r="D52" s="25">
        <v>179</v>
      </c>
      <c r="E52" s="71">
        <f t="shared" si="9"/>
        <v>197</v>
      </c>
      <c r="F52" s="25">
        <f>SUM($D$2:D52)</f>
        <v>6200</v>
      </c>
      <c r="G52" s="25"/>
      <c r="H52" s="98">
        <v>0.18492268041237112</v>
      </c>
      <c r="I52" s="40">
        <v>9</v>
      </c>
      <c r="J52" s="69">
        <f t="shared" si="11"/>
        <v>5</v>
      </c>
      <c r="K52" s="73">
        <f>SUM($I$2:I52)</f>
        <v>176</v>
      </c>
      <c r="L52" s="73"/>
      <c r="M52" s="108">
        <f>(M56-M49)/M56</f>
        <v>-3.1250000000000083E-2</v>
      </c>
      <c r="N52" s="41">
        <v>4</v>
      </c>
      <c r="O52" s="42">
        <v>5</v>
      </c>
      <c r="P52" s="53">
        <v>-1</v>
      </c>
      <c r="Q52" s="53">
        <v>88</v>
      </c>
      <c r="R52" s="109">
        <v>4</v>
      </c>
      <c r="S52" s="109">
        <v>270</v>
      </c>
      <c r="T52" s="41"/>
      <c r="U52" s="42"/>
      <c r="V52" s="43">
        <v>64</v>
      </c>
      <c r="W52" s="79">
        <v>734</v>
      </c>
      <c r="X52" s="78">
        <v>227</v>
      </c>
      <c r="Y52" s="77">
        <f t="shared" si="0"/>
        <v>48</v>
      </c>
      <c r="Z52" s="80">
        <f t="shared" si="1"/>
        <v>961</v>
      </c>
      <c r="AA52" s="115">
        <f t="shared" si="2"/>
        <v>0.18629999999999999</v>
      </c>
      <c r="AB52" s="83">
        <f t="shared" si="10"/>
        <v>0.20200000000000001</v>
      </c>
      <c r="AC52" s="15" t="e">
        <f>IF(AA52=#REF!,"","ç")</f>
        <v>#REF!</v>
      </c>
      <c r="AD52" s="30">
        <v>734</v>
      </c>
      <c r="AE52" s="30">
        <v>179</v>
      </c>
      <c r="AF52" s="33">
        <f t="shared" si="3"/>
        <v>913</v>
      </c>
      <c r="AG52" s="22">
        <v>80</v>
      </c>
      <c r="AH52" s="31">
        <f>SUM($AG$2:AG52)</f>
        <v>2358</v>
      </c>
      <c r="AI52" s="34">
        <f t="shared" si="12"/>
        <v>0.45</v>
      </c>
      <c r="AJ52" s="34">
        <f t="shared" si="13"/>
        <v>0.09</v>
      </c>
      <c r="AK52" s="22">
        <v>99</v>
      </c>
      <c r="AL52" s="31">
        <f>SUM($AK$2:AK52)</f>
        <v>3842</v>
      </c>
      <c r="AM52" s="34">
        <f t="shared" si="8"/>
        <v>0.55000000000000004</v>
      </c>
      <c r="AN52" s="34">
        <f t="shared" si="14"/>
        <v>0.11</v>
      </c>
      <c r="AO52" s="30">
        <f t="shared" si="15"/>
        <v>179</v>
      </c>
      <c r="AP52" s="15" t="e">
        <f>IF(AO52=#REF!,"","ç")</f>
        <v>#REF!</v>
      </c>
    </row>
    <row r="53" spans="1:42" x14ac:dyDescent="0.3">
      <c r="A53" s="90" t="s">
        <v>27</v>
      </c>
      <c r="B53" s="12">
        <v>43950</v>
      </c>
      <c r="C53" s="23">
        <v>52</v>
      </c>
      <c r="D53" s="25">
        <v>178</v>
      </c>
      <c r="E53" s="71">
        <f t="shared" si="9"/>
        <v>198</v>
      </c>
      <c r="F53" s="25">
        <f>SUM($D$2:D53)</f>
        <v>6378</v>
      </c>
      <c r="G53" s="25"/>
      <c r="H53" s="25"/>
      <c r="I53" s="40">
        <v>2</v>
      </c>
      <c r="J53" s="69">
        <f t="shared" si="11"/>
        <v>4.8600000000000003</v>
      </c>
      <c r="K53" s="73">
        <f>SUM($I$2:I53)</f>
        <v>178</v>
      </c>
      <c r="L53" s="73"/>
      <c r="M53" s="73"/>
      <c r="N53" s="41">
        <v>0</v>
      </c>
      <c r="O53" s="42">
        <v>2</v>
      </c>
      <c r="P53" s="53">
        <v>4</v>
      </c>
      <c r="Q53" s="53">
        <v>92</v>
      </c>
      <c r="R53" s="109">
        <v>5</v>
      </c>
      <c r="S53" s="109">
        <v>275</v>
      </c>
      <c r="T53" s="41"/>
      <c r="U53" s="42"/>
      <c r="V53" s="43">
        <v>65</v>
      </c>
      <c r="W53" s="79">
        <v>833</v>
      </c>
      <c r="X53" s="78">
        <v>209</v>
      </c>
      <c r="Y53" s="77">
        <f t="shared" si="0"/>
        <v>31</v>
      </c>
      <c r="Z53" s="80">
        <f t="shared" si="1"/>
        <v>1042</v>
      </c>
      <c r="AA53" s="115">
        <f t="shared" si="2"/>
        <v>0.17080000000000001</v>
      </c>
      <c r="AB53" s="83">
        <f t="shared" si="10"/>
        <v>0.19600000000000001</v>
      </c>
      <c r="AC53" s="15" t="e">
        <f>IF(AA53=#REF!,"","ç")</f>
        <v>#REF!</v>
      </c>
      <c r="AD53" s="30">
        <v>833</v>
      </c>
      <c r="AE53" s="30">
        <v>178</v>
      </c>
      <c r="AF53" s="33">
        <f t="shared" si="3"/>
        <v>1011</v>
      </c>
      <c r="AG53" s="22">
        <v>73</v>
      </c>
      <c r="AH53" s="31">
        <f>SUM($AG$2:AG53)</f>
        <v>2431</v>
      </c>
      <c r="AI53" s="34">
        <f t="shared" si="12"/>
        <v>0.41</v>
      </c>
      <c r="AJ53" s="34">
        <f t="shared" si="13"/>
        <v>7.0000000000000007E-2</v>
      </c>
      <c r="AK53" s="22">
        <v>105</v>
      </c>
      <c r="AL53" s="31">
        <f>SUM($AK$2:AK53)</f>
        <v>3947</v>
      </c>
      <c r="AM53" s="34">
        <f t="shared" si="8"/>
        <v>0.59</v>
      </c>
      <c r="AN53" s="34">
        <f t="shared" si="14"/>
        <v>0.1</v>
      </c>
      <c r="AO53" s="30">
        <f t="shared" si="15"/>
        <v>178</v>
      </c>
      <c r="AP53" s="15" t="e">
        <f>IF(AO53=#REF!,"","ç")</f>
        <v>#REF!</v>
      </c>
    </row>
    <row r="54" spans="1:42" x14ac:dyDescent="0.3">
      <c r="A54" s="90" t="s">
        <v>28</v>
      </c>
      <c r="B54" s="12">
        <v>43951</v>
      </c>
      <c r="C54" s="23">
        <v>53</v>
      </c>
      <c r="D54" s="25">
        <v>154</v>
      </c>
      <c r="E54" s="71">
        <f t="shared" si="9"/>
        <v>195.14</v>
      </c>
      <c r="F54" s="25">
        <f>SUM($D$2:D54)</f>
        <v>6532</v>
      </c>
      <c r="G54" s="25"/>
      <c r="H54" s="25"/>
      <c r="I54" s="40">
        <v>10</v>
      </c>
      <c r="J54" s="69">
        <f t="shared" si="11"/>
        <v>6</v>
      </c>
      <c r="K54" s="73">
        <f>SUM($I$2:I54)</f>
        <v>188</v>
      </c>
      <c r="L54" s="73"/>
      <c r="M54" s="73"/>
      <c r="N54" s="41">
        <v>3</v>
      </c>
      <c r="O54" s="42">
        <v>7</v>
      </c>
      <c r="P54" s="53">
        <v>-6</v>
      </c>
      <c r="Q54" s="53">
        <v>86</v>
      </c>
      <c r="R54" s="109">
        <v>7</v>
      </c>
      <c r="S54" s="109">
        <v>282</v>
      </c>
      <c r="T54" s="41"/>
      <c r="U54" s="42"/>
      <c r="V54" s="43">
        <v>66</v>
      </c>
      <c r="W54" s="79">
        <v>730</v>
      </c>
      <c r="X54" s="78">
        <v>182</v>
      </c>
      <c r="Y54" s="77">
        <f t="shared" si="0"/>
        <v>28</v>
      </c>
      <c r="Z54" s="80">
        <f t="shared" si="1"/>
        <v>912</v>
      </c>
      <c r="AA54" s="115">
        <f t="shared" si="2"/>
        <v>0.16889999999999999</v>
      </c>
      <c r="AB54" s="83">
        <f t="shared" si="10"/>
        <v>0.19</v>
      </c>
      <c r="AC54" s="15" t="e">
        <f>IF(AA54=#REF!,"","ç")</f>
        <v>#REF!</v>
      </c>
      <c r="AD54" s="30">
        <v>730</v>
      </c>
      <c r="AE54" s="30">
        <v>154</v>
      </c>
      <c r="AF54" s="33">
        <f t="shared" si="3"/>
        <v>884</v>
      </c>
      <c r="AG54" s="22">
        <v>72</v>
      </c>
      <c r="AH54" s="31">
        <f>SUM($AG$2:AG54)</f>
        <v>2503</v>
      </c>
      <c r="AI54" s="34">
        <f t="shared" si="12"/>
        <v>0.47</v>
      </c>
      <c r="AJ54" s="34">
        <f t="shared" si="13"/>
        <v>0.08</v>
      </c>
      <c r="AK54" s="22">
        <v>82</v>
      </c>
      <c r="AL54" s="31">
        <f>SUM($AK$2:AK54)</f>
        <v>4029</v>
      </c>
      <c r="AM54" s="34">
        <f t="shared" si="8"/>
        <v>0.53</v>
      </c>
      <c r="AN54" s="34">
        <f t="shared" si="14"/>
        <v>0.09</v>
      </c>
      <c r="AO54" s="30">
        <f t="shared" si="15"/>
        <v>154</v>
      </c>
      <c r="AP54" s="15" t="e">
        <f>IF(AO54=#REF!,"","ç")</f>
        <v>#REF!</v>
      </c>
    </row>
    <row r="55" spans="1:42" x14ac:dyDescent="0.3">
      <c r="A55" s="91" t="s">
        <v>30</v>
      </c>
      <c r="B55" s="12">
        <v>43952</v>
      </c>
      <c r="C55" s="23">
        <v>54</v>
      </c>
      <c r="D55" s="26">
        <v>188</v>
      </c>
      <c r="E55" s="85">
        <f t="shared" si="9"/>
        <v>197.43</v>
      </c>
      <c r="F55" s="26">
        <f>SUM($D$2:D55)</f>
        <v>6720</v>
      </c>
      <c r="G55" s="26"/>
      <c r="H55" s="26"/>
      <c r="I55" s="40">
        <v>4</v>
      </c>
      <c r="J55" s="69">
        <f t="shared" si="11"/>
        <v>5.43</v>
      </c>
      <c r="K55" s="73">
        <f>SUM($I$2:I55)</f>
        <v>192</v>
      </c>
      <c r="L55" s="73"/>
      <c r="M55" s="73"/>
      <c r="N55" s="41">
        <v>1</v>
      </c>
      <c r="O55" s="42">
        <v>3</v>
      </c>
      <c r="P55" s="53">
        <v>-1</v>
      </c>
      <c r="Q55" s="53">
        <v>85</v>
      </c>
      <c r="R55" s="109">
        <v>-6</v>
      </c>
      <c r="S55" s="109">
        <v>276</v>
      </c>
      <c r="T55" s="41"/>
      <c r="U55" s="42"/>
      <c r="V55" s="43">
        <v>67</v>
      </c>
      <c r="W55" s="79">
        <v>860</v>
      </c>
      <c r="X55" s="78">
        <v>286</v>
      </c>
      <c r="Y55" s="77">
        <f t="shared" si="0"/>
        <v>98</v>
      </c>
      <c r="Z55" s="80">
        <f t="shared" si="1"/>
        <v>1146</v>
      </c>
      <c r="AA55" s="115">
        <f t="shared" si="2"/>
        <v>0.16400000000000001</v>
      </c>
      <c r="AB55" s="83">
        <f t="shared" si="10"/>
        <v>0.18099999999999999</v>
      </c>
      <c r="AC55" s="15" t="e">
        <f>IF(AA55=#REF!,"","ç")</f>
        <v>#REF!</v>
      </c>
      <c r="AD55" s="30">
        <v>860</v>
      </c>
      <c r="AE55" s="30">
        <v>188</v>
      </c>
      <c r="AF55" s="33">
        <f t="shared" si="3"/>
        <v>1048</v>
      </c>
      <c r="AG55" s="22">
        <v>92</v>
      </c>
      <c r="AH55" s="31">
        <f>SUM($AG$2:AG55)</f>
        <v>2595</v>
      </c>
      <c r="AI55" s="34">
        <f t="shared" si="12"/>
        <v>0.49</v>
      </c>
      <c r="AJ55" s="34">
        <f t="shared" si="13"/>
        <v>0.09</v>
      </c>
      <c r="AK55" s="22">
        <v>96</v>
      </c>
      <c r="AL55" s="31">
        <f>SUM($AK$2:AK55)</f>
        <v>4125</v>
      </c>
      <c r="AM55" s="34">
        <f t="shared" si="8"/>
        <v>0.51</v>
      </c>
      <c r="AN55" s="34">
        <f t="shared" si="14"/>
        <v>0.09</v>
      </c>
      <c r="AO55" s="30">
        <f t="shared" si="15"/>
        <v>188</v>
      </c>
      <c r="AP55" s="15" t="e">
        <f>IF(AO55=#REF!,"","ç")</f>
        <v>#REF!</v>
      </c>
    </row>
    <row r="56" spans="1:42" ht="15" thickBot="1" x14ac:dyDescent="0.35">
      <c r="A56" s="93" t="s">
        <v>31</v>
      </c>
      <c r="B56" s="89">
        <v>43953</v>
      </c>
      <c r="C56" s="23">
        <v>55</v>
      </c>
      <c r="D56" s="87">
        <v>370</v>
      </c>
      <c r="E56" s="88">
        <f t="shared" si="9"/>
        <v>221.71</v>
      </c>
      <c r="F56" s="87">
        <f>SUM($D$2:D56)</f>
        <v>7090</v>
      </c>
      <c r="G56" s="87">
        <f>SUM(D50:D56)</f>
        <v>1552</v>
      </c>
      <c r="H56" s="88">
        <v>221.71428571428572</v>
      </c>
      <c r="I56" s="103">
        <v>5</v>
      </c>
      <c r="J56" s="104">
        <f t="shared" si="11"/>
        <v>5.43</v>
      </c>
      <c r="K56" s="105">
        <f>SUM($I$2:I56)</f>
        <v>197</v>
      </c>
      <c r="L56" s="105">
        <f>SUM(I51:I56)</f>
        <v>32</v>
      </c>
      <c r="M56" s="104">
        <f>L56/7</f>
        <v>4.5714285714285712</v>
      </c>
      <c r="N56" s="106">
        <v>2</v>
      </c>
      <c r="O56" s="107">
        <v>3</v>
      </c>
      <c r="P56" s="53">
        <v>4</v>
      </c>
      <c r="Q56" s="53">
        <v>89</v>
      </c>
      <c r="R56" s="109">
        <v>9</v>
      </c>
      <c r="S56" s="109">
        <v>285</v>
      </c>
      <c r="T56" s="41"/>
      <c r="U56" s="42"/>
      <c r="V56" s="43">
        <v>68</v>
      </c>
      <c r="W56" s="79">
        <v>1097</v>
      </c>
      <c r="X56" s="78">
        <v>362</v>
      </c>
      <c r="Y56" s="77">
        <f t="shared" si="0"/>
        <v>-8</v>
      </c>
      <c r="Z56" s="80">
        <f t="shared" si="1"/>
        <v>1459</v>
      </c>
      <c r="AA56" s="115">
        <f t="shared" si="2"/>
        <v>0.25359999999999999</v>
      </c>
      <c r="AB56" s="83">
        <f t="shared" si="10"/>
        <v>0.192</v>
      </c>
      <c r="AC56" s="15" t="e">
        <f>IF(AA56=#REF!,"","ç")</f>
        <v>#REF!</v>
      </c>
      <c r="AD56" s="30">
        <v>1097</v>
      </c>
      <c r="AE56" s="30">
        <v>370</v>
      </c>
      <c r="AF56" s="33">
        <f t="shared" si="3"/>
        <v>1467</v>
      </c>
      <c r="AG56" s="22">
        <v>176</v>
      </c>
      <c r="AH56" s="31">
        <f>SUM($AG$2:AG56)</f>
        <v>2771</v>
      </c>
      <c r="AI56" s="34">
        <f t="shared" si="12"/>
        <v>0.48</v>
      </c>
      <c r="AJ56" s="34">
        <f t="shared" si="13"/>
        <v>0.12</v>
      </c>
      <c r="AK56" s="22">
        <v>194</v>
      </c>
      <c r="AL56" s="31">
        <f>SUM($AK$2:AK56)</f>
        <v>4319</v>
      </c>
      <c r="AM56" s="34">
        <f t="shared" si="8"/>
        <v>0.52</v>
      </c>
      <c r="AN56" s="34">
        <f t="shared" si="14"/>
        <v>0.13</v>
      </c>
      <c r="AO56" s="30">
        <f t="shared" si="15"/>
        <v>370</v>
      </c>
      <c r="AP56" s="15" t="e">
        <f>IF(AO56=#REF!,"","ç")</f>
        <v>#REF!</v>
      </c>
    </row>
    <row r="57" spans="1:42" x14ac:dyDescent="0.3">
      <c r="A57" s="92" t="s">
        <v>29</v>
      </c>
      <c r="B57" s="84">
        <v>43954</v>
      </c>
      <c r="C57" s="23">
        <v>56</v>
      </c>
      <c r="D57" s="96">
        <v>107</v>
      </c>
      <c r="E57" s="86">
        <f t="shared" si="9"/>
        <v>202.57</v>
      </c>
      <c r="F57" s="27">
        <f>SUM($D$2:D57)</f>
        <v>7197</v>
      </c>
      <c r="G57" s="96"/>
      <c r="H57" s="96"/>
      <c r="I57" s="40">
        <v>3</v>
      </c>
      <c r="J57" s="69">
        <f t="shared" si="11"/>
        <v>5</v>
      </c>
      <c r="K57" s="73">
        <f>SUM($I$2:I57)</f>
        <v>200</v>
      </c>
      <c r="L57" s="73"/>
      <c r="M57" s="73"/>
      <c r="N57" s="41">
        <v>1</v>
      </c>
      <c r="O57" s="42">
        <v>2</v>
      </c>
      <c r="P57" s="53">
        <v>2</v>
      </c>
      <c r="Q57" s="53">
        <v>91</v>
      </c>
      <c r="R57" s="109">
        <v>-3</v>
      </c>
      <c r="S57" s="109">
        <v>282</v>
      </c>
      <c r="T57" s="41"/>
      <c r="U57" s="42"/>
      <c r="V57" s="43">
        <v>69</v>
      </c>
      <c r="W57" s="79">
        <v>890</v>
      </c>
      <c r="X57" s="78">
        <v>215</v>
      </c>
      <c r="Y57" s="77">
        <f t="shared" si="0"/>
        <v>108</v>
      </c>
      <c r="Z57" s="80">
        <f t="shared" si="1"/>
        <v>1105</v>
      </c>
      <c r="AA57" s="115">
        <f t="shared" si="2"/>
        <v>9.6799999999999997E-2</v>
      </c>
      <c r="AB57" s="83">
        <f t="shared" si="10"/>
        <v>0.17799999999999999</v>
      </c>
      <c r="AC57" s="15" t="e">
        <f>IF(AA57=#REF!,"","ç")</f>
        <v>#REF!</v>
      </c>
      <c r="AD57" s="30">
        <v>890</v>
      </c>
      <c r="AE57" s="32">
        <v>107</v>
      </c>
      <c r="AF57" s="33">
        <f t="shared" si="3"/>
        <v>997</v>
      </c>
      <c r="AG57" s="22">
        <v>65</v>
      </c>
      <c r="AH57" s="31">
        <f>SUM($AG$2:AG57)</f>
        <v>2836</v>
      </c>
      <c r="AI57" s="34">
        <f t="shared" si="12"/>
        <v>0.61</v>
      </c>
      <c r="AJ57" s="34">
        <f t="shared" si="13"/>
        <v>7.0000000000000007E-2</v>
      </c>
      <c r="AK57" s="22">
        <v>42</v>
      </c>
      <c r="AL57" s="31">
        <f>SUM($AK$2:AK57)</f>
        <v>4361</v>
      </c>
      <c r="AM57" s="34">
        <f t="shared" si="8"/>
        <v>0.39</v>
      </c>
      <c r="AN57" s="34">
        <f t="shared" si="14"/>
        <v>0.04</v>
      </c>
      <c r="AO57" s="30">
        <f t="shared" si="15"/>
        <v>107</v>
      </c>
      <c r="AP57" s="15" t="e">
        <f>IF(AO57=#REF!,"","ç")</f>
        <v>#REF!</v>
      </c>
    </row>
    <row r="58" spans="1:42" x14ac:dyDescent="0.3">
      <c r="A58" s="90" t="s">
        <v>26</v>
      </c>
      <c r="B58" s="12">
        <v>43955</v>
      </c>
      <c r="C58" s="23">
        <v>57</v>
      </c>
      <c r="D58" s="29">
        <v>190</v>
      </c>
      <c r="E58" s="71">
        <f t="shared" si="9"/>
        <v>195.14</v>
      </c>
      <c r="F58" s="25">
        <f>SUM($D$2:D58)</f>
        <v>7387</v>
      </c>
      <c r="G58" s="29"/>
      <c r="H58" s="29"/>
      <c r="I58" s="40">
        <v>3</v>
      </c>
      <c r="J58" s="69">
        <f t="shared" si="11"/>
        <v>5.14</v>
      </c>
      <c r="K58" s="73">
        <f>SUM($I$2:I58)</f>
        <v>203</v>
      </c>
      <c r="L58" s="73"/>
      <c r="M58" s="73"/>
      <c r="N58" s="41">
        <v>1</v>
      </c>
      <c r="O58" s="42">
        <v>2</v>
      </c>
      <c r="P58" s="53">
        <v>2</v>
      </c>
      <c r="Q58" s="53">
        <v>93</v>
      </c>
      <c r="R58" s="109">
        <v>6</v>
      </c>
      <c r="S58" s="109">
        <v>288</v>
      </c>
      <c r="T58" s="41"/>
      <c r="U58" s="42"/>
      <c r="V58" s="43">
        <v>70</v>
      </c>
      <c r="W58" s="79">
        <v>801</v>
      </c>
      <c r="X58" s="78">
        <v>296</v>
      </c>
      <c r="Y58" s="77">
        <f t="shared" si="0"/>
        <v>106</v>
      </c>
      <c r="Z58" s="80">
        <f t="shared" si="1"/>
        <v>1097</v>
      </c>
      <c r="AA58" s="115">
        <f t="shared" si="2"/>
        <v>0.17319999999999999</v>
      </c>
      <c r="AB58" s="83">
        <f t="shared" si="10"/>
        <v>0.17299999999999999</v>
      </c>
      <c r="AC58" s="15" t="e">
        <f>IF(AA58=#REF!,"","ç")</f>
        <v>#REF!</v>
      </c>
      <c r="AD58" s="30">
        <v>801</v>
      </c>
      <c r="AE58" s="32">
        <v>190</v>
      </c>
      <c r="AF58" s="33">
        <f t="shared" si="3"/>
        <v>991</v>
      </c>
      <c r="AG58" s="18">
        <v>98</v>
      </c>
      <c r="AH58" s="31">
        <f>SUM($AG$2:AG58)</f>
        <v>2934</v>
      </c>
      <c r="AI58" s="34">
        <f t="shared" si="12"/>
        <v>0.52</v>
      </c>
      <c r="AJ58" s="34">
        <f t="shared" si="13"/>
        <v>0.1</v>
      </c>
      <c r="AK58" s="18">
        <v>92</v>
      </c>
      <c r="AL58" s="31">
        <f>SUM($AK$2:AK58)</f>
        <v>4453</v>
      </c>
      <c r="AM58" s="34">
        <f t="shared" si="8"/>
        <v>0.48</v>
      </c>
      <c r="AN58" s="34">
        <f t="shared" si="14"/>
        <v>0.09</v>
      </c>
      <c r="AO58" s="30">
        <f t="shared" si="15"/>
        <v>190</v>
      </c>
      <c r="AP58" s="15" t="e">
        <f>IF(AO58=#REF!,"","ç")</f>
        <v>#REF!</v>
      </c>
    </row>
    <row r="59" spans="1:42" x14ac:dyDescent="0.3">
      <c r="A59" s="90" t="s">
        <v>27</v>
      </c>
      <c r="B59" s="12">
        <v>43956</v>
      </c>
      <c r="C59" s="23">
        <v>58</v>
      </c>
      <c r="D59" s="25">
        <v>136</v>
      </c>
      <c r="E59" s="71">
        <f t="shared" si="9"/>
        <v>189</v>
      </c>
      <c r="F59" s="25">
        <f>SUM($D$2:D59)</f>
        <v>7523</v>
      </c>
      <c r="G59" s="25"/>
      <c r="H59" s="98">
        <v>-0.30201342281879207</v>
      </c>
      <c r="I59" s="40">
        <v>7</v>
      </c>
      <c r="J59" s="69">
        <f t="shared" si="11"/>
        <v>4.8600000000000003</v>
      </c>
      <c r="K59" s="73">
        <f>SUM($I$2:I59)</f>
        <v>210</v>
      </c>
      <c r="L59" s="73"/>
      <c r="M59" s="108">
        <f>(M63-M56)/M63</f>
        <v>0.13513513513513517</v>
      </c>
      <c r="N59" s="41">
        <v>2</v>
      </c>
      <c r="O59" s="42">
        <v>5</v>
      </c>
      <c r="P59" s="53">
        <v>-5</v>
      </c>
      <c r="Q59" s="53">
        <v>88</v>
      </c>
      <c r="R59" s="109">
        <v>-10</v>
      </c>
      <c r="S59" s="109">
        <v>278</v>
      </c>
      <c r="T59" s="41"/>
      <c r="U59" s="42"/>
      <c r="V59" s="43">
        <v>71</v>
      </c>
      <c r="W59" s="79">
        <v>779</v>
      </c>
      <c r="X59" s="78">
        <v>148</v>
      </c>
      <c r="Y59" s="77">
        <f t="shared" si="0"/>
        <v>12</v>
      </c>
      <c r="Z59" s="80">
        <f t="shared" si="1"/>
        <v>927</v>
      </c>
      <c r="AA59" s="115">
        <f t="shared" si="2"/>
        <v>0.1467</v>
      </c>
      <c r="AB59" s="83">
        <f t="shared" si="10"/>
        <v>0.16800000000000001</v>
      </c>
      <c r="AC59" s="15" t="e">
        <f>IF(AA59=#REF!,"","ç")</f>
        <v>#REF!</v>
      </c>
      <c r="AD59" s="30">
        <v>779</v>
      </c>
      <c r="AE59" s="30">
        <v>136</v>
      </c>
      <c r="AF59" s="33">
        <f t="shared" si="3"/>
        <v>915</v>
      </c>
      <c r="AG59" s="18">
        <v>69</v>
      </c>
      <c r="AH59" s="31">
        <f>SUM($AG$2:AG59)</f>
        <v>3003</v>
      </c>
      <c r="AI59" s="34">
        <f t="shared" si="12"/>
        <v>0.51</v>
      </c>
      <c r="AJ59" s="34">
        <f t="shared" si="13"/>
        <v>0.08</v>
      </c>
      <c r="AK59" s="22">
        <v>67</v>
      </c>
      <c r="AL59" s="31">
        <f>SUM($AK$2:AK59)</f>
        <v>4520</v>
      </c>
      <c r="AM59" s="34">
        <f t="shared" si="8"/>
        <v>0.49</v>
      </c>
      <c r="AN59" s="34">
        <f t="shared" si="14"/>
        <v>7.0000000000000007E-2</v>
      </c>
      <c r="AO59" s="30">
        <f t="shared" si="15"/>
        <v>136</v>
      </c>
      <c r="AP59" s="15" t="e">
        <f>IF(AO59=#REF!,"","ç")</f>
        <v>#REF!</v>
      </c>
    </row>
    <row r="60" spans="1:42" x14ac:dyDescent="0.3">
      <c r="A60" s="90" t="s">
        <v>27</v>
      </c>
      <c r="B60" s="12">
        <v>43957</v>
      </c>
      <c r="C60" s="23">
        <v>59</v>
      </c>
      <c r="D60" s="25">
        <v>208</v>
      </c>
      <c r="E60" s="71">
        <f t="shared" si="9"/>
        <v>193.29</v>
      </c>
      <c r="F60" s="25">
        <f>SUM($D$2:D60)</f>
        <v>7731</v>
      </c>
      <c r="G60" s="25"/>
      <c r="H60" s="25"/>
      <c r="I60" s="40">
        <v>8</v>
      </c>
      <c r="J60" s="69">
        <f t="shared" si="11"/>
        <v>5.71</v>
      </c>
      <c r="K60" s="73">
        <f>SUM($I$2:I60)</f>
        <v>218</v>
      </c>
      <c r="L60" s="73"/>
      <c r="M60" s="73"/>
      <c r="N60" s="41">
        <v>4</v>
      </c>
      <c r="O60" s="42">
        <v>4</v>
      </c>
      <c r="P60" s="53">
        <v>0</v>
      </c>
      <c r="Q60" s="53">
        <v>88</v>
      </c>
      <c r="R60" s="109">
        <v>-8</v>
      </c>
      <c r="S60" s="109">
        <v>270</v>
      </c>
      <c r="T60" s="41"/>
      <c r="U60" s="42"/>
      <c r="V60" s="43">
        <v>72</v>
      </c>
      <c r="W60" s="79">
        <v>1204</v>
      </c>
      <c r="X60" s="78">
        <v>327</v>
      </c>
      <c r="Y60" s="77">
        <f t="shared" si="0"/>
        <v>119</v>
      </c>
      <c r="Z60" s="80">
        <f t="shared" si="1"/>
        <v>1531</v>
      </c>
      <c r="AA60" s="115">
        <f t="shared" si="2"/>
        <v>0.13589999999999999</v>
      </c>
      <c r="AB60" s="83">
        <f t="shared" si="10"/>
        <v>0.16300000000000001</v>
      </c>
      <c r="AC60" s="15" t="e">
        <f>IF(AA60=#REF!,"","ç")</f>
        <v>#REF!</v>
      </c>
      <c r="AD60" s="30">
        <v>1204</v>
      </c>
      <c r="AE60" s="30">
        <v>208</v>
      </c>
      <c r="AF60" s="33">
        <f t="shared" si="3"/>
        <v>1412</v>
      </c>
      <c r="AG60" s="22">
        <v>90</v>
      </c>
      <c r="AH60" s="31">
        <f>SUM($AG$2:AG60)</f>
        <v>3093</v>
      </c>
      <c r="AI60" s="34">
        <f t="shared" si="12"/>
        <v>0.43</v>
      </c>
      <c r="AJ60" s="34">
        <f t="shared" si="13"/>
        <v>0.06</v>
      </c>
      <c r="AK60" s="22">
        <v>118</v>
      </c>
      <c r="AL60" s="31">
        <f>SUM($AK$2:AK60)</f>
        <v>4638</v>
      </c>
      <c r="AM60" s="34">
        <f t="shared" si="8"/>
        <v>0.56999999999999995</v>
      </c>
      <c r="AN60" s="34">
        <f t="shared" si="14"/>
        <v>0.08</v>
      </c>
      <c r="AO60" s="30">
        <f t="shared" si="15"/>
        <v>208</v>
      </c>
      <c r="AP60" s="15" t="e">
        <f>IF(AO60=#REF!,"","ç")</f>
        <v>#REF!</v>
      </c>
    </row>
    <row r="61" spans="1:42" x14ac:dyDescent="0.3">
      <c r="A61" s="90" t="s">
        <v>28</v>
      </c>
      <c r="B61" s="12">
        <v>43958</v>
      </c>
      <c r="C61" s="23">
        <v>60</v>
      </c>
      <c r="D61" s="25">
        <v>137</v>
      </c>
      <c r="E61" s="71">
        <f t="shared" si="9"/>
        <v>190.86</v>
      </c>
      <c r="F61" s="25">
        <f>SUM($D$2:D61)</f>
        <v>7868</v>
      </c>
      <c r="G61" s="25"/>
      <c r="H61" s="25"/>
      <c r="I61" s="40">
        <v>7</v>
      </c>
      <c r="J61" s="69">
        <f t="shared" si="11"/>
        <v>5.29</v>
      </c>
      <c r="K61" s="73">
        <f>SUM($I$2:I61)</f>
        <v>225</v>
      </c>
      <c r="L61" s="73"/>
      <c r="M61" s="73"/>
      <c r="N61" s="41">
        <v>3</v>
      </c>
      <c r="O61" s="42">
        <v>4</v>
      </c>
      <c r="P61" s="53">
        <v>-3</v>
      </c>
      <c r="Q61" s="53">
        <v>85</v>
      </c>
      <c r="R61" s="109">
        <v>-20</v>
      </c>
      <c r="S61" s="109">
        <v>250</v>
      </c>
      <c r="T61" s="41"/>
      <c r="U61" s="42"/>
      <c r="V61" s="43">
        <v>73</v>
      </c>
      <c r="W61" s="79">
        <v>907</v>
      </c>
      <c r="X61" s="78">
        <v>172</v>
      </c>
      <c r="Y61" s="77">
        <f t="shared" si="0"/>
        <v>35</v>
      </c>
      <c r="Z61" s="80">
        <f t="shared" si="1"/>
        <v>1079</v>
      </c>
      <c r="AA61" s="115">
        <f t="shared" si="2"/>
        <v>0.127</v>
      </c>
      <c r="AB61" s="83">
        <f t="shared" si="10"/>
        <v>0.157</v>
      </c>
      <c r="AC61" s="15" t="e">
        <f>IF(AA61=#REF!,"","ç")</f>
        <v>#REF!</v>
      </c>
      <c r="AD61" s="30">
        <v>907</v>
      </c>
      <c r="AE61" s="30">
        <v>137</v>
      </c>
      <c r="AF61" s="33">
        <f t="shared" si="3"/>
        <v>1044</v>
      </c>
      <c r="AG61" s="22">
        <v>67</v>
      </c>
      <c r="AH61" s="31">
        <f>SUM($AG$2:AG61)</f>
        <v>3160</v>
      </c>
      <c r="AI61" s="34">
        <f t="shared" si="12"/>
        <v>0.49</v>
      </c>
      <c r="AJ61" s="34">
        <f t="shared" si="13"/>
        <v>0.06</v>
      </c>
      <c r="AK61" s="22">
        <v>70</v>
      </c>
      <c r="AL61" s="31">
        <f>SUM($AK$2:AK61)</f>
        <v>4708</v>
      </c>
      <c r="AM61" s="34">
        <f t="shared" si="8"/>
        <v>0.51</v>
      </c>
      <c r="AN61" s="34">
        <f t="shared" si="14"/>
        <v>7.0000000000000007E-2</v>
      </c>
      <c r="AO61" s="30">
        <f t="shared" si="15"/>
        <v>137</v>
      </c>
      <c r="AP61" s="15" t="e">
        <f>IF(AO61=#REF!,"","ç")</f>
        <v>#REF!</v>
      </c>
    </row>
    <row r="62" spans="1:42" x14ac:dyDescent="0.3">
      <c r="A62" s="91" t="s">
        <v>30</v>
      </c>
      <c r="B62" s="12">
        <v>43959</v>
      </c>
      <c r="C62" s="23">
        <v>61</v>
      </c>
      <c r="D62" s="26">
        <v>202</v>
      </c>
      <c r="E62" s="85">
        <f t="shared" si="9"/>
        <v>192.86</v>
      </c>
      <c r="F62" s="26">
        <f>SUM($D$2:D62)</f>
        <v>8070</v>
      </c>
      <c r="G62" s="26"/>
      <c r="H62" s="26"/>
      <c r="I62" s="40">
        <v>6</v>
      </c>
      <c r="J62" s="69">
        <f t="shared" si="11"/>
        <v>5.57</v>
      </c>
      <c r="K62" s="73">
        <f>SUM($I$2:I62)</f>
        <v>231</v>
      </c>
      <c r="L62" s="73"/>
      <c r="M62" s="73"/>
      <c r="N62" s="41">
        <v>2</v>
      </c>
      <c r="O62" s="42">
        <v>4</v>
      </c>
      <c r="P62" s="53">
        <v>0</v>
      </c>
      <c r="Q62" s="53">
        <v>85</v>
      </c>
      <c r="R62" s="109">
        <v>-2</v>
      </c>
      <c r="S62" s="109">
        <v>248</v>
      </c>
      <c r="T62" s="41"/>
      <c r="U62" s="42"/>
      <c r="V62" s="43">
        <v>74</v>
      </c>
      <c r="W62" s="79">
        <v>995</v>
      </c>
      <c r="X62" s="78">
        <v>268</v>
      </c>
      <c r="Y62" s="77">
        <f t="shared" si="0"/>
        <v>66</v>
      </c>
      <c r="Z62" s="80">
        <f t="shared" si="1"/>
        <v>1263</v>
      </c>
      <c r="AA62" s="115">
        <f t="shared" si="2"/>
        <v>0.15989999999999999</v>
      </c>
      <c r="AB62" s="83">
        <f t="shared" si="10"/>
        <v>0.156</v>
      </c>
      <c r="AC62" s="15" t="e">
        <f>IF(AA62=#REF!,"","ç")</f>
        <v>#REF!</v>
      </c>
      <c r="AD62" s="30">
        <v>995</v>
      </c>
      <c r="AE62" s="30">
        <v>202</v>
      </c>
      <c r="AF62" s="33">
        <f t="shared" si="3"/>
        <v>1197</v>
      </c>
      <c r="AG62" s="22">
        <v>92</v>
      </c>
      <c r="AH62" s="31">
        <f>SUM($AG$2:AG62)</f>
        <v>3252</v>
      </c>
      <c r="AI62" s="34">
        <f t="shared" si="12"/>
        <v>0.46</v>
      </c>
      <c r="AJ62" s="34">
        <f t="shared" si="13"/>
        <v>0.08</v>
      </c>
      <c r="AK62" s="22">
        <v>110</v>
      </c>
      <c r="AL62" s="31">
        <f>SUM($AK$2:AK62)</f>
        <v>4818</v>
      </c>
      <c r="AM62" s="34">
        <f t="shared" si="8"/>
        <v>0.54</v>
      </c>
      <c r="AN62" s="34">
        <f t="shared" si="14"/>
        <v>0.09</v>
      </c>
      <c r="AO62" s="30">
        <f t="shared" si="15"/>
        <v>202</v>
      </c>
      <c r="AP62" s="15" t="e">
        <f>IF(AO62=#REF!,"","ç")</f>
        <v>#REF!</v>
      </c>
    </row>
    <row r="63" spans="1:42" ht="15" thickBot="1" x14ac:dyDescent="0.35">
      <c r="A63" s="93" t="s">
        <v>31</v>
      </c>
      <c r="B63" s="89">
        <v>43960</v>
      </c>
      <c r="C63" s="23">
        <v>62</v>
      </c>
      <c r="D63" s="87">
        <v>212</v>
      </c>
      <c r="E63" s="88">
        <f t="shared" si="9"/>
        <v>170.29</v>
      </c>
      <c r="F63" s="87">
        <f>SUM($D$2:D63)</f>
        <v>8282</v>
      </c>
      <c r="G63" s="87">
        <f>SUM(D57:D63)</f>
        <v>1192</v>
      </c>
      <c r="H63" s="88">
        <v>170.28571428571428</v>
      </c>
      <c r="I63" s="103">
        <v>6</v>
      </c>
      <c r="J63" s="104">
        <f t="shared" si="11"/>
        <v>5.71</v>
      </c>
      <c r="K63" s="105">
        <f>SUM($I$2:I63)</f>
        <v>237</v>
      </c>
      <c r="L63" s="105">
        <f>SUM(I58:I63)</f>
        <v>37</v>
      </c>
      <c r="M63" s="104">
        <f>L63/7</f>
        <v>5.2857142857142856</v>
      </c>
      <c r="N63" s="106">
        <v>3</v>
      </c>
      <c r="O63" s="107">
        <v>3</v>
      </c>
      <c r="P63" s="53">
        <v>0</v>
      </c>
      <c r="Q63" s="53">
        <v>85</v>
      </c>
      <c r="R63" s="109">
        <v>-7</v>
      </c>
      <c r="S63" s="109">
        <v>241</v>
      </c>
      <c r="T63" s="41"/>
      <c r="U63" s="42"/>
      <c r="V63" s="43">
        <v>75</v>
      </c>
      <c r="W63" s="79">
        <v>1053</v>
      </c>
      <c r="X63" s="78">
        <v>240</v>
      </c>
      <c r="Y63" s="77">
        <f t="shared" si="0"/>
        <v>28</v>
      </c>
      <c r="Z63" s="80">
        <f t="shared" si="1"/>
        <v>1293</v>
      </c>
      <c r="AA63" s="115">
        <f t="shared" si="2"/>
        <v>0.16400000000000001</v>
      </c>
      <c r="AB63" s="83">
        <f t="shared" si="10"/>
        <v>0.14299999999999999</v>
      </c>
      <c r="AC63" s="15" t="e">
        <f>IF(AA63=#REF!,"","ç")</f>
        <v>#REF!</v>
      </c>
      <c r="AD63" s="30">
        <v>1053</v>
      </c>
      <c r="AE63" s="30">
        <v>212</v>
      </c>
      <c r="AF63" s="33">
        <f t="shared" si="3"/>
        <v>1265</v>
      </c>
      <c r="AG63" s="22">
        <v>96</v>
      </c>
      <c r="AH63" s="31">
        <f>SUM($AG$2:AG63)</f>
        <v>3348</v>
      </c>
      <c r="AI63" s="34">
        <f t="shared" si="12"/>
        <v>0.45</v>
      </c>
      <c r="AJ63" s="34">
        <f t="shared" si="13"/>
        <v>0.08</v>
      </c>
      <c r="AK63" s="22">
        <v>116</v>
      </c>
      <c r="AL63" s="31">
        <f>SUM($AK$2:AK63)</f>
        <v>4934</v>
      </c>
      <c r="AM63" s="34">
        <f t="shared" si="8"/>
        <v>0.55000000000000004</v>
      </c>
      <c r="AN63" s="34">
        <f t="shared" si="14"/>
        <v>0.09</v>
      </c>
      <c r="AO63" s="30">
        <f t="shared" si="15"/>
        <v>212</v>
      </c>
      <c r="AP63" s="15" t="e">
        <f>IF(AO63=#REF!,"","ç")</f>
        <v>#REF!</v>
      </c>
    </row>
    <row r="64" spans="1:42" x14ac:dyDescent="0.3">
      <c r="A64" s="92" t="s">
        <v>29</v>
      </c>
      <c r="B64" s="84">
        <v>43961</v>
      </c>
      <c r="C64" s="23">
        <v>63</v>
      </c>
      <c r="D64" s="27">
        <v>166</v>
      </c>
      <c r="E64" s="86">
        <f t="shared" si="9"/>
        <v>178.71</v>
      </c>
      <c r="F64" s="27">
        <f>SUM($D$2:D64)</f>
        <v>8448</v>
      </c>
      <c r="G64" s="27"/>
      <c r="H64" s="27"/>
      <c r="I64" s="40">
        <v>7</v>
      </c>
      <c r="J64" s="69">
        <f t="shared" si="11"/>
        <v>6.29</v>
      </c>
      <c r="K64" s="73">
        <f>SUM($I$2:I64)</f>
        <v>244</v>
      </c>
      <c r="L64" s="73"/>
      <c r="M64" s="73"/>
      <c r="N64" s="41">
        <v>3</v>
      </c>
      <c r="O64" s="42">
        <v>4</v>
      </c>
      <c r="P64" s="53">
        <v>2</v>
      </c>
      <c r="Q64" s="53">
        <v>87</v>
      </c>
      <c r="R64" s="109">
        <v>1</v>
      </c>
      <c r="S64" s="109">
        <v>242</v>
      </c>
      <c r="T64" s="41"/>
      <c r="U64" s="42"/>
      <c r="V64" s="43">
        <v>76</v>
      </c>
      <c r="W64" s="79">
        <v>661</v>
      </c>
      <c r="X64" s="78">
        <v>347</v>
      </c>
      <c r="Y64" s="77">
        <f t="shared" si="0"/>
        <v>181</v>
      </c>
      <c r="Z64" s="80">
        <f t="shared" si="1"/>
        <v>1008</v>
      </c>
      <c r="AA64" s="115">
        <f t="shared" si="2"/>
        <v>0.16470000000000001</v>
      </c>
      <c r="AB64" s="83">
        <f t="shared" si="10"/>
        <v>0.153</v>
      </c>
      <c r="AC64" s="15" t="e">
        <f>IF(AA64=#REF!,"","ç")</f>
        <v>#REF!</v>
      </c>
      <c r="AD64" s="30">
        <v>661</v>
      </c>
      <c r="AE64" s="30">
        <v>166</v>
      </c>
      <c r="AF64" s="33">
        <f t="shared" si="3"/>
        <v>827</v>
      </c>
      <c r="AG64" s="22">
        <v>86</v>
      </c>
      <c r="AH64" s="31">
        <f>SUM($AG$2:AG64)</f>
        <v>3434</v>
      </c>
      <c r="AI64" s="34">
        <f t="shared" si="12"/>
        <v>0.52</v>
      </c>
      <c r="AJ64" s="34">
        <f t="shared" si="13"/>
        <v>0.1</v>
      </c>
      <c r="AK64" s="22">
        <v>80</v>
      </c>
      <c r="AL64" s="31">
        <f>SUM($AK$2:AK64)</f>
        <v>5014</v>
      </c>
      <c r="AM64" s="34">
        <f t="shared" si="8"/>
        <v>0.48</v>
      </c>
      <c r="AN64" s="34">
        <f t="shared" si="14"/>
        <v>0.1</v>
      </c>
      <c r="AO64" s="30">
        <f t="shared" si="15"/>
        <v>166</v>
      </c>
      <c r="AP64" s="15" t="e">
        <f>IF(AO64=#REF!,"","ç")</f>
        <v>#REF!</v>
      </c>
    </row>
    <row r="65" spans="1:42" x14ac:dyDescent="0.3">
      <c r="A65" s="90" t="s">
        <v>26</v>
      </c>
      <c r="B65" s="12">
        <v>43962</v>
      </c>
      <c r="C65" s="23">
        <v>64</v>
      </c>
      <c r="D65" s="25">
        <v>168</v>
      </c>
      <c r="E65" s="71">
        <f t="shared" si="9"/>
        <v>175.57</v>
      </c>
      <c r="F65" s="25">
        <f>SUM($D$2:D65)</f>
        <v>8616</v>
      </c>
      <c r="G65" s="25"/>
      <c r="H65" s="25"/>
      <c r="I65" s="40">
        <v>5</v>
      </c>
      <c r="J65" s="69">
        <f t="shared" si="11"/>
        <v>6.57</v>
      </c>
      <c r="K65" s="73">
        <f>SUM($I$2:I65)</f>
        <v>249</v>
      </c>
      <c r="L65" s="73"/>
      <c r="M65" s="73"/>
      <c r="N65" s="41">
        <v>2</v>
      </c>
      <c r="O65" s="42">
        <v>3</v>
      </c>
      <c r="P65" s="53">
        <v>0</v>
      </c>
      <c r="Q65" s="53">
        <v>87</v>
      </c>
      <c r="R65" s="109">
        <v>5</v>
      </c>
      <c r="S65" s="109">
        <v>247</v>
      </c>
      <c r="T65" s="41"/>
      <c r="U65" s="42"/>
      <c r="V65" s="43">
        <v>77</v>
      </c>
      <c r="W65" s="79">
        <v>812</v>
      </c>
      <c r="X65" s="78">
        <v>194</v>
      </c>
      <c r="Y65" s="77">
        <f t="shared" si="0"/>
        <v>26</v>
      </c>
      <c r="Z65" s="80">
        <f t="shared" si="1"/>
        <v>1006</v>
      </c>
      <c r="AA65" s="115">
        <f t="shared" si="2"/>
        <v>0.16700000000000001</v>
      </c>
      <c r="AB65" s="83">
        <f t="shared" si="10"/>
        <v>0.152</v>
      </c>
      <c r="AC65" s="15" t="e">
        <f>IF(AA65=#REF!,"","ç")</f>
        <v>#REF!</v>
      </c>
      <c r="AD65" s="30">
        <v>812</v>
      </c>
      <c r="AE65" s="30">
        <v>168</v>
      </c>
      <c r="AF65" s="33">
        <f t="shared" si="3"/>
        <v>980</v>
      </c>
      <c r="AG65" s="22">
        <v>72</v>
      </c>
      <c r="AH65" s="31">
        <f>SUM($AG$2:AG65)</f>
        <v>3506</v>
      </c>
      <c r="AI65" s="34">
        <f t="shared" si="12"/>
        <v>0.43</v>
      </c>
      <c r="AJ65" s="34">
        <f t="shared" si="13"/>
        <v>7.0000000000000007E-2</v>
      </c>
      <c r="AK65" s="22">
        <v>96</v>
      </c>
      <c r="AL65" s="31">
        <f>SUM($AK$2:AK65)</f>
        <v>5110</v>
      </c>
      <c r="AM65" s="34">
        <f t="shared" si="8"/>
        <v>0.56999999999999995</v>
      </c>
      <c r="AN65" s="34">
        <f t="shared" si="14"/>
        <v>0.1</v>
      </c>
      <c r="AO65" s="30">
        <f t="shared" si="15"/>
        <v>168</v>
      </c>
      <c r="AP65" s="15" t="e">
        <f>IF(AO65=#REF!,"","ç")</f>
        <v>#REF!</v>
      </c>
    </row>
    <row r="66" spans="1:42" x14ac:dyDescent="0.3">
      <c r="A66" s="90" t="s">
        <v>27</v>
      </c>
      <c r="B66" s="12">
        <v>43963</v>
      </c>
      <c r="C66" s="23">
        <v>65</v>
      </c>
      <c r="D66" s="25">
        <v>167</v>
      </c>
      <c r="E66" s="71">
        <f t="shared" si="9"/>
        <v>180</v>
      </c>
      <c r="F66" s="25">
        <f>SUM($D$2:D66)</f>
        <v>8783</v>
      </c>
      <c r="G66" s="25"/>
      <c r="H66" s="98">
        <v>-2.1422450728363227E-2</v>
      </c>
      <c r="I66" s="40">
        <v>3</v>
      </c>
      <c r="J66" s="69">
        <f t="shared" si="11"/>
        <v>6</v>
      </c>
      <c r="K66" s="73">
        <f>SUM($I$2:I66)</f>
        <v>252</v>
      </c>
      <c r="L66" s="73"/>
      <c r="M66" s="108">
        <f>(M70-M63)/M70</f>
        <v>-0.47999999999999987</v>
      </c>
      <c r="N66" s="41">
        <v>1</v>
      </c>
      <c r="O66" s="42">
        <v>2</v>
      </c>
      <c r="P66" s="53">
        <v>-7</v>
      </c>
      <c r="Q66" s="53">
        <v>80</v>
      </c>
      <c r="R66" s="109">
        <v>48</v>
      </c>
      <c r="S66" s="109">
        <v>295</v>
      </c>
      <c r="T66" s="41"/>
      <c r="U66" s="42"/>
      <c r="V66" s="44" t="s">
        <v>12</v>
      </c>
      <c r="W66" s="79">
        <v>784</v>
      </c>
      <c r="X66" s="78">
        <v>204</v>
      </c>
      <c r="Y66" s="77">
        <f t="shared" ref="Y66:Y129" si="16">X66-D66</f>
        <v>37</v>
      </c>
      <c r="Z66" s="80">
        <f t="shared" ref="Z66:Z129" si="17">SUM(W66+X66)</f>
        <v>988</v>
      </c>
      <c r="AA66" s="115">
        <f t="shared" ref="AA66:AA129" si="18">ROUND($D66/$Z66,4)</f>
        <v>0.16900000000000001</v>
      </c>
      <c r="AB66" s="83">
        <f t="shared" si="10"/>
        <v>0.155</v>
      </c>
      <c r="AC66" s="15" t="e">
        <f>IF(AA66=#REF!,"","ç")</f>
        <v>#REF!</v>
      </c>
      <c r="AD66" s="30">
        <v>1802</v>
      </c>
      <c r="AE66" s="30">
        <v>167</v>
      </c>
      <c r="AF66" s="33">
        <f t="shared" ref="AF66:AF129" si="19">SUM(AD66:AE66)</f>
        <v>1969</v>
      </c>
      <c r="AG66" s="22">
        <v>87</v>
      </c>
      <c r="AH66" s="31">
        <f>SUM($AG$2:AG66)</f>
        <v>3593</v>
      </c>
      <c r="AI66" s="34">
        <f t="shared" ref="AI66:AI97" si="20">ROUND(AG66/AO66,2)</f>
        <v>0.52</v>
      </c>
      <c r="AJ66" s="34">
        <f t="shared" ref="AJ66:AJ97" si="21">ROUND(AG66/AF66,2)</f>
        <v>0.04</v>
      </c>
      <c r="AK66" s="22">
        <v>80</v>
      </c>
      <c r="AL66" s="31">
        <f>SUM($AK$2:AK66)</f>
        <v>5190</v>
      </c>
      <c r="AM66" s="34">
        <f t="shared" si="8"/>
        <v>0.48</v>
      </c>
      <c r="AN66" s="34">
        <f t="shared" ref="AN66:AN97" si="22">ROUND(AK66/AF66,2)</f>
        <v>0.04</v>
      </c>
      <c r="AO66" s="30">
        <f t="shared" ref="AO66:AO97" si="23">AG66+AK66</f>
        <v>167</v>
      </c>
      <c r="AP66" s="15" t="e">
        <f>IF(AO66=#REF!,"","ç")</f>
        <v>#REF!</v>
      </c>
    </row>
    <row r="67" spans="1:42" x14ac:dyDescent="0.3">
      <c r="A67" s="90" t="s">
        <v>27</v>
      </c>
      <c r="B67" s="12">
        <v>43964</v>
      </c>
      <c r="C67" s="23">
        <v>66</v>
      </c>
      <c r="D67" s="25">
        <v>161</v>
      </c>
      <c r="E67" s="71">
        <f t="shared" si="9"/>
        <v>173.29</v>
      </c>
      <c r="F67" s="25">
        <f>SUM($D$2:D67)</f>
        <v>8944</v>
      </c>
      <c r="G67" s="25"/>
      <c r="H67" s="25"/>
      <c r="I67" s="40">
        <v>4</v>
      </c>
      <c r="J67" s="69">
        <f t="shared" si="11"/>
        <v>5.43</v>
      </c>
      <c r="K67" s="73">
        <f>SUM($I$2:I67)</f>
        <v>256</v>
      </c>
      <c r="L67" s="73"/>
      <c r="M67" s="73"/>
      <c r="N67" s="41">
        <v>1</v>
      </c>
      <c r="O67" s="42">
        <v>3</v>
      </c>
      <c r="P67" s="53">
        <v>-3</v>
      </c>
      <c r="Q67" s="53">
        <v>77</v>
      </c>
      <c r="R67" s="109">
        <v>1</v>
      </c>
      <c r="S67" s="109">
        <v>296</v>
      </c>
      <c r="T67" s="41"/>
      <c r="U67" s="42"/>
      <c r="V67" s="43">
        <v>79</v>
      </c>
      <c r="W67" s="79">
        <v>1018</v>
      </c>
      <c r="X67" s="78">
        <v>204</v>
      </c>
      <c r="Y67" s="77">
        <f t="shared" si="16"/>
        <v>43</v>
      </c>
      <c r="Z67" s="80">
        <f t="shared" si="17"/>
        <v>1222</v>
      </c>
      <c r="AA67" s="115">
        <f t="shared" si="18"/>
        <v>0.1318</v>
      </c>
      <c r="AB67" s="83">
        <f t="shared" si="10"/>
        <v>0.155</v>
      </c>
      <c r="AC67" s="15" t="e">
        <f>IF(AA67=#REF!,"","ç")</f>
        <v>#REF!</v>
      </c>
      <c r="AD67" s="30">
        <v>420</v>
      </c>
      <c r="AE67" s="30">
        <v>161</v>
      </c>
      <c r="AF67" s="33">
        <f t="shared" si="19"/>
        <v>581</v>
      </c>
      <c r="AG67" s="22">
        <v>82</v>
      </c>
      <c r="AH67" s="31">
        <f>SUM($AG$2:AG67)</f>
        <v>3675</v>
      </c>
      <c r="AI67" s="34">
        <f t="shared" si="20"/>
        <v>0.51</v>
      </c>
      <c r="AJ67" s="34">
        <f t="shared" si="21"/>
        <v>0.14000000000000001</v>
      </c>
      <c r="AK67" s="22">
        <v>79</v>
      </c>
      <c r="AL67" s="31">
        <f>SUM($AK$2:AK67)</f>
        <v>5269</v>
      </c>
      <c r="AM67" s="34">
        <f t="shared" ref="AM67:AM152" si="24">ROUND(AK67/AO67,2)</f>
        <v>0.49</v>
      </c>
      <c r="AN67" s="34">
        <f t="shared" si="22"/>
        <v>0.14000000000000001</v>
      </c>
      <c r="AO67" s="30">
        <f t="shared" si="23"/>
        <v>161</v>
      </c>
      <c r="AP67" s="15" t="e">
        <f>IF(AO67=#REF!,"","ç")</f>
        <v>#REF!</v>
      </c>
    </row>
    <row r="68" spans="1:42" x14ac:dyDescent="0.3">
      <c r="A68" s="90" t="s">
        <v>28</v>
      </c>
      <c r="B68" s="12">
        <v>43965</v>
      </c>
      <c r="C68" s="23">
        <v>67</v>
      </c>
      <c r="D68" s="25">
        <v>174</v>
      </c>
      <c r="E68" s="71">
        <f t="shared" si="9"/>
        <v>178.57</v>
      </c>
      <c r="F68" s="25">
        <f>SUM($D$2:D68)</f>
        <v>9118</v>
      </c>
      <c r="G68" s="25"/>
      <c r="H68" s="25"/>
      <c r="I68" s="40">
        <v>4</v>
      </c>
      <c r="J68" s="69">
        <f t="shared" si="11"/>
        <v>5</v>
      </c>
      <c r="K68" s="73">
        <f>SUM($I$2:I68)</f>
        <v>260</v>
      </c>
      <c r="L68" s="73"/>
      <c r="M68" s="73"/>
      <c r="N68" s="41">
        <v>2</v>
      </c>
      <c r="O68" s="42">
        <v>2</v>
      </c>
      <c r="P68" s="53">
        <v>-5</v>
      </c>
      <c r="Q68" s="53">
        <v>72</v>
      </c>
      <c r="R68" s="109">
        <v>-12</v>
      </c>
      <c r="S68" s="109">
        <v>284</v>
      </c>
      <c r="T68" s="41"/>
      <c r="U68" s="42"/>
      <c r="V68" s="43">
        <v>80</v>
      </c>
      <c r="W68" s="79">
        <v>745</v>
      </c>
      <c r="X68" s="78">
        <v>280</v>
      </c>
      <c r="Y68" s="77">
        <f t="shared" si="16"/>
        <v>106</v>
      </c>
      <c r="Z68" s="80">
        <f t="shared" si="17"/>
        <v>1025</v>
      </c>
      <c r="AA68" s="115">
        <f t="shared" si="18"/>
        <v>0.16980000000000001</v>
      </c>
      <c r="AB68" s="83">
        <f t="shared" si="10"/>
        <v>0.161</v>
      </c>
      <c r="AC68" s="15" t="e">
        <f>IF(AA68=#REF!,"","ç")</f>
        <v>#REF!</v>
      </c>
      <c r="AD68" s="30">
        <v>325</v>
      </c>
      <c r="AE68" s="30">
        <v>174</v>
      </c>
      <c r="AF68" s="33">
        <f t="shared" si="19"/>
        <v>499</v>
      </c>
      <c r="AG68" s="22">
        <v>75</v>
      </c>
      <c r="AH68" s="31">
        <f>SUM($AG$2:AG68)</f>
        <v>3750</v>
      </c>
      <c r="AI68" s="34">
        <f t="shared" si="20"/>
        <v>0.43</v>
      </c>
      <c r="AJ68" s="34">
        <f t="shared" si="21"/>
        <v>0.15</v>
      </c>
      <c r="AK68" s="22">
        <v>99</v>
      </c>
      <c r="AL68" s="31">
        <f>SUM($AK$2:AK68)</f>
        <v>5368</v>
      </c>
      <c r="AM68" s="34">
        <f t="shared" si="24"/>
        <v>0.56999999999999995</v>
      </c>
      <c r="AN68" s="34">
        <f t="shared" si="22"/>
        <v>0.2</v>
      </c>
      <c r="AO68" s="30">
        <f t="shared" si="23"/>
        <v>174</v>
      </c>
      <c r="AP68" s="15" t="e">
        <f>IF(AO68=#REF!,"","ç")</f>
        <v>#REF!</v>
      </c>
    </row>
    <row r="69" spans="1:42" x14ac:dyDescent="0.3">
      <c r="A69" s="91" t="s">
        <v>30</v>
      </c>
      <c r="B69" s="12">
        <v>43966</v>
      </c>
      <c r="C69" s="23">
        <v>68</v>
      </c>
      <c r="D69" s="26">
        <v>150</v>
      </c>
      <c r="E69" s="85">
        <f t="shared" si="9"/>
        <v>171.14</v>
      </c>
      <c r="F69" s="26">
        <f>SUM($D$2:D69)</f>
        <v>9268</v>
      </c>
      <c r="G69" s="26"/>
      <c r="H69" s="26"/>
      <c r="I69" s="40">
        <v>6</v>
      </c>
      <c r="J69" s="69">
        <f t="shared" si="11"/>
        <v>5</v>
      </c>
      <c r="K69" s="73">
        <f>SUM($I$2:I69)</f>
        <v>266</v>
      </c>
      <c r="L69" s="73"/>
      <c r="M69" s="73"/>
      <c r="N69" s="41">
        <v>2</v>
      </c>
      <c r="O69" s="42">
        <v>4</v>
      </c>
      <c r="P69" s="53">
        <v>1</v>
      </c>
      <c r="Q69" s="53">
        <v>73</v>
      </c>
      <c r="R69" s="109">
        <v>-3</v>
      </c>
      <c r="S69" s="109">
        <v>281</v>
      </c>
      <c r="T69" s="41"/>
      <c r="U69" s="42"/>
      <c r="V69" s="43">
        <v>81</v>
      </c>
      <c r="W69" s="79">
        <v>718</v>
      </c>
      <c r="X69" s="78">
        <v>152</v>
      </c>
      <c r="Y69" s="77">
        <f t="shared" si="16"/>
        <v>2</v>
      </c>
      <c r="Z69" s="80">
        <f t="shared" si="17"/>
        <v>870</v>
      </c>
      <c r="AA69" s="115">
        <f t="shared" si="18"/>
        <v>0.1724</v>
      </c>
      <c r="AB69" s="83">
        <f t="shared" si="10"/>
        <v>0.16300000000000001</v>
      </c>
      <c r="AC69" s="15" t="e">
        <f>IF(AA69=#REF!,"","ç")</f>
        <v>#REF!</v>
      </c>
      <c r="AD69" s="30">
        <v>718</v>
      </c>
      <c r="AE69" s="30">
        <v>150</v>
      </c>
      <c r="AF69" s="33">
        <f t="shared" si="19"/>
        <v>868</v>
      </c>
      <c r="AG69" s="22">
        <v>66</v>
      </c>
      <c r="AH69" s="31">
        <f>SUM($AG$2:AG69)</f>
        <v>3816</v>
      </c>
      <c r="AI69" s="34">
        <f t="shared" si="20"/>
        <v>0.44</v>
      </c>
      <c r="AJ69" s="34">
        <f t="shared" si="21"/>
        <v>0.08</v>
      </c>
      <c r="AK69" s="22">
        <v>84</v>
      </c>
      <c r="AL69" s="31">
        <f>SUM($AK$2:AK69)</f>
        <v>5452</v>
      </c>
      <c r="AM69" s="34">
        <f t="shared" si="24"/>
        <v>0.56000000000000005</v>
      </c>
      <c r="AN69" s="34">
        <f t="shared" si="22"/>
        <v>0.1</v>
      </c>
      <c r="AO69" s="30">
        <f t="shared" si="23"/>
        <v>150</v>
      </c>
      <c r="AP69" s="15" t="e">
        <f>IF(AO69=#REF!,"","ç")</f>
        <v>#REF!</v>
      </c>
    </row>
    <row r="70" spans="1:42" ht="15" thickBot="1" x14ac:dyDescent="0.35">
      <c r="A70" s="93" t="s">
        <v>31</v>
      </c>
      <c r="B70" s="89">
        <v>43967</v>
      </c>
      <c r="C70" s="23">
        <v>69</v>
      </c>
      <c r="D70" s="87">
        <v>181</v>
      </c>
      <c r="E70" s="88">
        <f t="shared" si="9"/>
        <v>166.71</v>
      </c>
      <c r="F70" s="87">
        <f>SUM($D$2:D70)</f>
        <v>9449</v>
      </c>
      <c r="G70" s="87">
        <f>SUM(D64:D70)</f>
        <v>1167</v>
      </c>
      <c r="H70" s="88">
        <v>166.71428571428572</v>
      </c>
      <c r="I70" s="103">
        <v>3</v>
      </c>
      <c r="J70" s="104">
        <f t="shared" si="11"/>
        <v>4.57</v>
      </c>
      <c r="K70" s="105">
        <f>SUM($I$2:I70)</f>
        <v>269</v>
      </c>
      <c r="L70" s="105">
        <f>SUM(I65:I70)</f>
        <v>25</v>
      </c>
      <c r="M70" s="104">
        <f>L70/7</f>
        <v>3.5714285714285716</v>
      </c>
      <c r="N70" s="106">
        <v>2</v>
      </c>
      <c r="O70" s="107">
        <v>1</v>
      </c>
      <c r="P70" s="53">
        <v>-1</v>
      </c>
      <c r="Q70" s="53">
        <v>72</v>
      </c>
      <c r="R70" s="109">
        <v>-10</v>
      </c>
      <c r="S70" s="109">
        <v>271</v>
      </c>
      <c r="T70" s="41"/>
      <c r="U70" s="42"/>
      <c r="V70" s="43">
        <v>82</v>
      </c>
      <c r="W70" s="79">
        <v>1114</v>
      </c>
      <c r="X70" s="78">
        <v>222</v>
      </c>
      <c r="Y70" s="77">
        <f t="shared" si="16"/>
        <v>41</v>
      </c>
      <c r="Z70" s="80">
        <f t="shared" si="17"/>
        <v>1336</v>
      </c>
      <c r="AA70" s="115">
        <f t="shared" si="18"/>
        <v>0.13550000000000001</v>
      </c>
      <c r="AB70" s="83">
        <f t="shared" si="10"/>
        <v>0.159</v>
      </c>
      <c r="AC70" s="15" t="e">
        <f>IF(AA70=#REF!,"","ç")</f>
        <v>#REF!</v>
      </c>
      <c r="AD70" s="30">
        <v>1114</v>
      </c>
      <c r="AE70" s="30">
        <v>181</v>
      </c>
      <c r="AF70" s="33">
        <f t="shared" si="19"/>
        <v>1295</v>
      </c>
      <c r="AG70" s="22">
        <v>95</v>
      </c>
      <c r="AH70" s="31">
        <f>SUM($AG$2:AG70)</f>
        <v>3911</v>
      </c>
      <c r="AI70" s="34">
        <f t="shared" si="20"/>
        <v>0.52</v>
      </c>
      <c r="AJ70" s="34">
        <f t="shared" si="21"/>
        <v>7.0000000000000007E-2</v>
      </c>
      <c r="AK70" s="22">
        <v>86</v>
      </c>
      <c r="AL70" s="31">
        <f>SUM($AK$2:AK70)</f>
        <v>5538</v>
      </c>
      <c r="AM70" s="34">
        <f t="shared" si="24"/>
        <v>0.48</v>
      </c>
      <c r="AN70" s="34">
        <f t="shared" si="22"/>
        <v>7.0000000000000007E-2</v>
      </c>
      <c r="AO70" s="30">
        <f t="shared" si="23"/>
        <v>181</v>
      </c>
      <c r="AP70" s="15" t="e">
        <f>IF(AO70=#REF!,"","ç")</f>
        <v>#REF!</v>
      </c>
    </row>
    <row r="71" spans="1:42" x14ac:dyDescent="0.3">
      <c r="A71" s="92" t="s">
        <v>29</v>
      </c>
      <c r="B71" s="84">
        <v>43968</v>
      </c>
      <c r="C71" s="23">
        <v>70</v>
      </c>
      <c r="D71" s="27">
        <v>157</v>
      </c>
      <c r="E71" s="86">
        <f t="shared" si="9"/>
        <v>165.43</v>
      </c>
      <c r="F71" s="27">
        <f>SUM($D$2:D71)</f>
        <v>9606</v>
      </c>
      <c r="G71" s="27"/>
      <c r="H71" s="27"/>
      <c r="I71" s="40">
        <v>6</v>
      </c>
      <c r="J71" s="69">
        <f t="shared" si="11"/>
        <v>4.43</v>
      </c>
      <c r="K71" s="73">
        <f>SUM($I$2:I71)</f>
        <v>275</v>
      </c>
      <c r="L71" s="73"/>
      <c r="M71" s="73"/>
      <c r="N71" s="41">
        <v>3</v>
      </c>
      <c r="O71" s="42">
        <v>3</v>
      </c>
      <c r="P71" s="53">
        <v>-3</v>
      </c>
      <c r="Q71" s="53">
        <v>69</v>
      </c>
      <c r="R71" s="109">
        <v>-4</v>
      </c>
      <c r="S71" s="109">
        <v>267</v>
      </c>
      <c r="T71" s="41"/>
      <c r="U71" s="42"/>
      <c r="V71" s="43">
        <v>83</v>
      </c>
      <c r="W71" s="79">
        <v>1058</v>
      </c>
      <c r="X71" s="78">
        <v>186</v>
      </c>
      <c r="Y71" s="77">
        <f t="shared" si="16"/>
        <v>29</v>
      </c>
      <c r="Z71" s="80">
        <f t="shared" si="17"/>
        <v>1244</v>
      </c>
      <c r="AA71" s="115">
        <f t="shared" si="18"/>
        <v>0.12620000000000001</v>
      </c>
      <c r="AB71" s="83">
        <f t="shared" si="10"/>
        <v>0.153</v>
      </c>
      <c r="AC71" s="15" t="e">
        <f>IF(AA71=#REF!,"","ç")</f>
        <v>#REF!</v>
      </c>
      <c r="AD71" s="30">
        <v>1058</v>
      </c>
      <c r="AE71" s="30">
        <v>157</v>
      </c>
      <c r="AF71" s="33">
        <f t="shared" si="19"/>
        <v>1215</v>
      </c>
      <c r="AG71" s="22">
        <v>76</v>
      </c>
      <c r="AH71" s="31">
        <f>SUM($AG$2:AG71)</f>
        <v>3987</v>
      </c>
      <c r="AI71" s="34">
        <f t="shared" si="20"/>
        <v>0.48</v>
      </c>
      <c r="AJ71" s="34">
        <f t="shared" si="21"/>
        <v>0.06</v>
      </c>
      <c r="AK71" s="22">
        <v>81</v>
      </c>
      <c r="AL71" s="31">
        <f>SUM($AK$2:AK71)</f>
        <v>5619</v>
      </c>
      <c r="AM71" s="34">
        <f t="shared" si="24"/>
        <v>0.52</v>
      </c>
      <c r="AN71" s="34">
        <f t="shared" si="22"/>
        <v>7.0000000000000007E-2</v>
      </c>
      <c r="AO71" s="30">
        <f t="shared" si="23"/>
        <v>157</v>
      </c>
      <c r="AP71" s="15" t="e">
        <f>IF(AO71=#REF!,"","ç")</f>
        <v>#REF!</v>
      </c>
    </row>
    <row r="72" spans="1:42" x14ac:dyDescent="0.3">
      <c r="A72" s="90" t="s">
        <v>26</v>
      </c>
      <c r="B72" s="12">
        <v>43969</v>
      </c>
      <c r="C72" s="23">
        <v>71</v>
      </c>
      <c r="D72" s="25">
        <v>120</v>
      </c>
      <c r="E72" s="71">
        <f t="shared" ref="E72:E135" si="25">ROUND(SUM(D66:D72)/7,2)</f>
        <v>158.57</v>
      </c>
      <c r="F72" s="25">
        <f>SUM($D$2:D72)</f>
        <v>9726</v>
      </c>
      <c r="G72" s="25"/>
      <c r="H72" s="25"/>
      <c r="I72" s="40">
        <v>4</v>
      </c>
      <c r="J72" s="69">
        <f t="shared" si="11"/>
        <v>4.29</v>
      </c>
      <c r="K72" s="73">
        <f>SUM($I$2:I72)</f>
        <v>279</v>
      </c>
      <c r="L72" s="73"/>
      <c r="M72" s="73"/>
      <c r="N72" s="41">
        <v>0</v>
      </c>
      <c r="O72" s="42">
        <v>4</v>
      </c>
      <c r="P72" s="53">
        <v>2</v>
      </c>
      <c r="Q72" s="53">
        <v>71</v>
      </c>
      <c r="R72" s="109">
        <v>5</v>
      </c>
      <c r="S72" s="109">
        <v>272</v>
      </c>
      <c r="T72" s="41"/>
      <c r="U72" s="42"/>
      <c r="V72" s="43">
        <v>84</v>
      </c>
      <c r="W72" s="79">
        <v>596</v>
      </c>
      <c r="X72" s="78">
        <v>161</v>
      </c>
      <c r="Y72" s="77">
        <f t="shared" si="16"/>
        <v>41</v>
      </c>
      <c r="Z72" s="80">
        <f t="shared" si="17"/>
        <v>757</v>
      </c>
      <c r="AA72" s="115">
        <f t="shared" si="18"/>
        <v>0.1585</v>
      </c>
      <c r="AB72" s="83">
        <f t="shared" ref="AB72:AB135" si="26">ROUND(SUM(AA66:AA72)/7,3)</f>
        <v>0.152</v>
      </c>
      <c r="AC72" s="15" t="e">
        <f>IF(AA72=#REF!,"","ç")</f>
        <v>#REF!</v>
      </c>
      <c r="AD72" s="30">
        <v>593</v>
      </c>
      <c r="AE72" s="30">
        <v>120</v>
      </c>
      <c r="AF72" s="33">
        <f t="shared" si="19"/>
        <v>713</v>
      </c>
      <c r="AG72" s="22">
        <v>55</v>
      </c>
      <c r="AH72" s="31">
        <f>SUM($AG$2:AG72)</f>
        <v>4042</v>
      </c>
      <c r="AI72" s="34">
        <f t="shared" si="20"/>
        <v>0.46</v>
      </c>
      <c r="AJ72" s="34">
        <f t="shared" si="21"/>
        <v>0.08</v>
      </c>
      <c r="AK72" s="22">
        <v>65</v>
      </c>
      <c r="AL72" s="31">
        <f>SUM($AK$2:AK72)</f>
        <v>5684</v>
      </c>
      <c r="AM72" s="34">
        <f t="shared" si="24"/>
        <v>0.54</v>
      </c>
      <c r="AN72" s="34">
        <f t="shared" si="22"/>
        <v>0.09</v>
      </c>
      <c r="AO72" s="30">
        <f t="shared" si="23"/>
        <v>120</v>
      </c>
      <c r="AP72" s="15" t="e">
        <f>IF(AO72=#REF!,"","ç")</f>
        <v>#REF!</v>
      </c>
    </row>
    <row r="73" spans="1:42" x14ac:dyDescent="0.3">
      <c r="A73" s="90" t="s">
        <v>27</v>
      </c>
      <c r="B73" s="12">
        <v>43970</v>
      </c>
      <c r="C73" s="23">
        <v>72</v>
      </c>
      <c r="D73" s="25">
        <v>141</v>
      </c>
      <c r="E73" s="71">
        <f t="shared" si="25"/>
        <v>154.86000000000001</v>
      </c>
      <c r="F73" s="25">
        <f>SUM($D$2:D73)</f>
        <v>9867</v>
      </c>
      <c r="G73" s="25"/>
      <c r="H73" s="98">
        <v>-3.4574468085106461E-2</v>
      </c>
      <c r="I73" s="40">
        <v>2</v>
      </c>
      <c r="J73" s="69">
        <f t="shared" ref="J73:J136" si="27">ROUND(SUM(I67:I73)/7,2)</f>
        <v>4.1399999999999997</v>
      </c>
      <c r="K73" s="73">
        <f>SUM($I$2:I73)</f>
        <v>281</v>
      </c>
      <c r="L73" s="73"/>
      <c r="M73" s="108">
        <f>(M77-M70)/M77</f>
        <v>-4.1666666666666782E-2</v>
      </c>
      <c r="N73" s="41">
        <v>0</v>
      </c>
      <c r="O73" s="42">
        <v>2</v>
      </c>
      <c r="P73" s="53">
        <v>-1</v>
      </c>
      <c r="Q73" s="53">
        <v>70</v>
      </c>
      <c r="R73" s="109">
        <v>-5</v>
      </c>
      <c r="S73" s="109">
        <v>267</v>
      </c>
      <c r="T73" s="41"/>
      <c r="U73" s="42"/>
      <c r="V73" s="43">
        <v>85</v>
      </c>
      <c r="W73" s="79">
        <v>553</v>
      </c>
      <c r="X73" s="78">
        <v>157</v>
      </c>
      <c r="Y73" s="77">
        <f t="shared" si="16"/>
        <v>16</v>
      </c>
      <c r="Z73" s="80">
        <f t="shared" si="17"/>
        <v>710</v>
      </c>
      <c r="AA73" s="115">
        <f t="shared" si="18"/>
        <v>0.1986</v>
      </c>
      <c r="AB73" s="83">
        <f t="shared" si="26"/>
        <v>0.156</v>
      </c>
      <c r="AC73" s="15" t="e">
        <f>IF(AA73=#REF!,"","ç")</f>
        <v>#REF!</v>
      </c>
      <c r="AD73" s="30">
        <v>556</v>
      </c>
      <c r="AE73" s="30">
        <v>141</v>
      </c>
      <c r="AF73" s="33">
        <f t="shared" si="19"/>
        <v>697</v>
      </c>
      <c r="AG73" s="22">
        <v>60</v>
      </c>
      <c r="AH73" s="31">
        <f>SUM($AG$2:AG73)</f>
        <v>4102</v>
      </c>
      <c r="AI73" s="34">
        <f t="shared" si="20"/>
        <v>0.43</v>
      </c>
      <c r="AJ73" s="34">
        <f t="shared" si="21"/>
        <v>0.09</v>
      </c>
      <c r="AK73" s="22">
        <v>81</v>
      </c>
      <c r="AL73" s="31">
        <f>SUM($AK$2:AK73)</f>
        <v>5765</v>
      </c>
      <c r="AM73" s="34">
        <f t="shared" si="24"/>
        <v>0.56999999999999995</v>
      </c>
      <c r="AN73" s="34">
        <f t="shared" si="22"/>
        <v>0.12</v>
      </c>
      <c r="AO73" s="30">
        <f t="shared" si="23"/>
        <v>141</v>
      </c>
      <c r="AP73" s="15" t="e">
        <f>IF(AO73=#REF!,"","ç")</f>
        <v>#REF!</v>
      </c>
    </row>
    <row r="74" spans="1:42" x14ac:dyDescent="0.3">
      <c r="A74" s="90" t="s">
        <v>27</v>
      </c>
      <c r="B74" s="12">
        <v>43971</v>
      </c>
      <c r="C74" s="23">
        <v>73</v>
      </c>
      <c r="D74" s="25">
        <v>110</v>
      </c>
      <c r="E74" s="71">
        <f t="shared" si="25"/>
        <v>147.57</v>
      </c>
      <c r="F74" s="25">
        <f>SUM($D$2:D74)</f>
        <v>9977</v>
      </c>
      <c r="G74" s="25"/>
      <c r="H74" s="25"/>
      <c r="I74" s="40">
        <v>6</v>
      </c>
      <c r="J74" s="69">
        <f t="shared" si="27"/>
        <v>4.43</v>
      </c>
      <c r="K74" s="73">
        <f>SUM($I$2:I74)</f>
        <v>287</v>
      </c>
      <c r="L74" s="73"/>
      <c r="M74" s="73"/>
      <c r="N74" s="41">
        <v>4</v>
      </c>
      <c r="O74" s="42">
        <v>2</v>
      </c>
      <c r="P74" s="53">
        <v>-2</v>
      </c>
      <c r="Q74" s="53">
        <v>68</v>
      </c>
      <c r="R74" s="109">
        <v>-3</v>
      </c>
      <c r="S74" s="109">
        <v>264</v>
      </c>
      <c r="T74" s="41"/>
      <c r="U74" s="42"/>
      <c r="V74" s="43">
        <v>86</v>
      </c>
      <c r="W74" s="79">
        <v>679</v>
      </c>
      <c r="X74" s="78">
        <v>147</v>
      </c>
      <c r="Y74" s="77">
        <f t="shared" si="16"/>
        <v>37</v>
      </c>
      <c r="Z74" s="80">
        <f t="shared" si="17"/>
        <v>826</v>
      </c>
      <c r="AA74" s="115">
        <f t="shared" si="18"/>
        <v>0.13320000000000001</v>
      </c>
      <c r="AB74" s="83">
        <f t="shared" si="26"/>
        <v>0.156</v>
      </c>
      <c r="AC74" s="15" t="e">
        <f>IF(AA74=#REF!,"","ç")</f>
        <v>#REF!</v>
      </c>
      <c r="AD74" s="30">
        <v>679</v>
      </c>
      <c r="AE74" s="30">
        <v>110</v>
      </c>
      <c r="AF74" s="33">
        <f t="shared" si="19"/>
        <v>789</v>
      </c>
      <c r="AG74" s="22">
        <v>49</v>
      </c>
      <c r="AH74" s="31">
        <f>SUM($AG$2:AG74)</f>
        <v>4151</v>
      </c>
      <c r="AI74" s="34">
        <f t="shared" si="20"/>
        <v>0.45</v>
      </c>
      <c r="AJ74" s="34">
        <f t="shared" si="21"/>
        <v>0.06</v>
      </c>
      <c r="AK74" s="22">
        <v>61</v>
      </c>
      <c r="AL74" s="31">
        <f>SUM($AK$2:AK74)</f>
        <v>5826</v>
      </c>
      <c r="AM74" s="34">
        <f t="shared" si="24"/>
        <v>0.55000000000000004</v>
      </c>
      <c r="AN74" s="34">
        <f t="shared" si="22"/>
        <v>0.08</v>
      </c>
      <c r="AO74" s="30">
        <f t="shared" si="23"/>
        <v>110</v>
      </c>
      <c r="AP74" s="15" t="e">
        <f>IF(AO74=#REF!,"","ç")</f>
        <v>#REF!</v>
      </c>
    </row>
    <row r="75" spans="1:42" x14ac:dyDescent="0.3">
      <c r="A75" s="90" t="s">
        <v>28</v>
      </c>
      <c r="B75" s="12">
        <v>43972</v>
      </c>
      <c r="C75" s="23">
        <v>74</v>
      </c>
      <c r="D75" s="25">
        <v>139</v>
      </c>
      <c r="E75" s="71">
        <f t="shared" si="25"/>
        <v>142.57</v>
      </c>
      <c r="F75" s="25">
        <f>SUM($D$2:D75)</f>
        <v>10116</v>
      </c>
      <c r="G75" s="25"/>
      <c r="H75" s="25"/>
      <c r="I75" s="40">
        <v>4</v>
      </c>
      <c r="J75" s="69">
        <f t="shared" si="27"/>
        <v>4.43</v>
      </c>
      <c r="K75" s="73">
        <f>SUM($I$2:I75)</f>
        <v>291</v>
      </c>
      <c r="L75" s="73"/>
      <c r="M75" s="73"/>
      <c r="N75" s="41">
        <v>0</v>
      </c>
      <c r="O75" s="42">
        <v>4</v>
      </c>
      <c r="P75" s="53">
        <v>-2</v>
      </c>
      <c r="Q75" s="53">
        <v>66</v>
      </c>
      <c r="R75" s="109">
        <v>14</v>
      </c>
      <c r="S75" s="109">
        <v>278</v>
      </c>
      <c r="T75" s="41"/>
      <c r="U75" s="42"/>
      <c r="V75" s="43">
        <v>87</v>
      </c>
      <c r="W75" s="79">
        <v>1111</v>
      </c>
      <c r="X75" s="78">
        <v>176</v>
      </c>
      <c r="Y75" s="77">
        <f t="shared" si="16"/>
        <v>37</v>
      </c>
      <c r="Z75" s="80">
        <f t="shared" si="17"/>
        <v>1287</v>
      </c>
      <c r="AA75" s="115">
        <f t="shared" si="18"/>
        <v>0.108</v>
      </c>
      <c r="AB75" s="83">
        <f t="shared" si="26"/>
        <v>0.14699999999999999</v>
      </c>
      <c r="AC75" s="15" t="e">
        <f>IF(AA75=#REF!,"","ç")</f>
        <v>#REF!</v>
      </c>
      <c r="AD75" s="30">
        <v>1111</v>
      </c>
      <c r="AE75" s="30">
        <v>139</v>
      </c>
      <c r="AF75" s="33">
        <f t="shared" si="19"/>
        <v>1250</v>
      </c>
      <c r="AG75" s="22">
        <v>58</v>
      </c>
      <c r="AH75" s="31">
        <f>SUM($AG$2:AG75)</f>
        <v>4209</v>
      </c>
      <c r="AI75" s="34">
        <f t="shared" si="20"/>
        <v>0.42</v>
      </c>
      <c r="AJ75" s="34">
        <f t="shared" si="21"/>
        <v>0.05</v>
      </c>
      <c r="AK75" s="22">
        <v>81</v>
      </c>
      <c r="AL75" s="31">
        <f>SUM($AK$2:AK75)</f>
        <v>5907</v>
      </c>
      <c r="AM75" s="34">
        <f t="shared" si="24"/>
        <v>0.57999999999999996</v>
      </c>
      <c r="AN75" s="34">
        <f t="shared" si="22"/>
        <v>0.06</v>
      </c>
      <c r="AO75" s="30">
        <f t="shared" si="23"/>
        <v>139</v>
      </c>
      <c r="AP75" s="15" t="e">
        <f>IF(AO75=#REF!,"","ç")</f>
        <v>#REF!</v>
      </c>
    </row>
    <row r="76" spans="1:42" x14ac:dyDescent="0.3">
      <c r="A76" s="91" t="s">
        <v>30</v>
      </c>
      <c r="B76" s="12">
        <v>43973</v>
      </c>
      <c r="C76" s="23">
        <v>75</v>
      </c>
      <c r="D76" s="26">
        <v>151</v>
      </c>
      <c r="E76" s="85">
        <f t="shared" si="25"/>
        <v>142.71</v>
      </c>
      <c r="F76" s="26">
        <f>SUM($D$2:D76)</f>
        <v>10267</v>
      </c>
      <c r="G76" s="26"/>
      <c r="H76" s="26"/>
      <c r="I76" s="40">
        <v>4</v>
      </c>
      <c r="J76" s="69">
        <f t="shared" si="27"/>
        <v>4.1399999999999997</v>
      </c>
      <c r="K76" s="73">
        <f>SUM($I$2:I76)</f>
        <v>295</v>
      </c>
      <c r="L76" s="73"/>
      <c r="M76" s="73"/>
      <c r="N76" s="41">
        <v>1</v>
      </c>
      <c r="O76" s="42">
        <v>3</v>
      </c>
      <c r="P76" s="53">
        <v>2</v>
      </c>
      <c r="Q76" s="53">
        <v>68</v>
      </c>
      <c r="R76" s="109">
        <v>-7</v>
      </c>
      <c r="S76" s="109">
        <v>271</v>
      </c>
      <c r="T76" s="41"/>
      <c r="U76" s="42"/>
      <c r="V76" s="43">
        <v>88</v>
      </c>
      <c r="W76" s="79">
        <v>874</v>
      </c>
      <c r="X76" s="78">
        <v>216</v>
      </c>
      <c r="Y76" s="77">
        <f t="shared" si="16"/>
        <v>65</v>
      </c>
      <c r="Z76" s="80">
        <f t="shared" si="17"/>
        <v>1090</v>
      </c>
      <c r="AA76" s="115">
        <f t="shared" si="18"/>
        <v>0.13850000000000001</v>
      </c>
      <c r="AB76" s="83">
        <f t="shared" si="26"/>
        <v>0.14299999999999999</v>
      </c>
      <c r="AC76" s="15" t="e">
        <f>IF(AA76=#REF!,"","ç")</f>
        <v>#REF!</v>
      </c>
      <c r="AD76" s="30">
        <v>874</v>
      </c>
      <c r="AE76" s="30">
        <v>151</v>
      </c>
      <c r="AF76" s="33">
        <f t="shared" si="19"/>
        <v>1025</v>
      </c>
      <c r="AG76" s="22">
        <v>63</v>
      </c>
      <c r="AH76" s="31">
        <f>SUM($AG$2:AG76)</f>
        <v>4272</v>
      </c>
      <c r="AI76" s="34">
        <f t="shared" si="20"/>
        <v>0.42</v>
      </c>
      <c r="AJ76" s="34">
        <f t="shared" si="21"/>
        <v>0.06</v>
      </c>
      <c r="AK76" s="22">
        <v>88</v>
      </c>
      <c r="AL76" s="31">
        <f>SUM($AK$2:AK76)</f>
        <v>5995</v>
      </c>
      <c r="AM76" s="34">
        <f t="shared" si="24"/>
        <v>0.57999999999999996</v>
      </c>
      <c r="AN76" s="34">
        <f t="shared" si="22"/>
        <v>0.09</v>
      </c>
      <c r="AO76" s="30">
        <f t="shared" si="23"/>
        <v>151</v>
      </c>
      <c r="AP76" s="15" t="e">
        <f>IF(AO76=#REF!,"","ç")</f>
        <v>#REF!</v>
      </c>
    </row>
    <row r="77" spans="1:42" ht="15" thickBot="1" x14ac:dyDescent="0.35">
      <c r="A77" s="93" t="s">
        <v>31</v>
      </c>
      <c r="B77" s="89">
        <v>43974</v>
      </c>
      <c r="C77" s="23">
        <v>76</v>
      </c>
      <c r="D77" s="87">
        <v>310</v>
      </c>
      <c r="E77" s="88">
        <f t="shared" si="25"/>
        <v>161.13999999999999</v>
      </c>
      <c r="F77" s="87">
        <f>SUM($D$2:D77)</f>
        <v>10577</v>
      </c>
      <c r="G77" s="87">
        <f>SUM(D71:D77)</f>
        <v>1128</v>
      </c>
      <c r="H77" s="88">
        <v>161.14285714285714</v>
      </c>
      <c r="I77" s="103">
        <v>4</v>
      </c>
      <c r="J77" s="104">
        <f t="shared" si="27"/>
        <v>4.29</v>
      </c>
      <c r="K77" s="105">
        <f>SUM($I$2:I77)</f>
        <v>299</v>
      </c>
      <c r="L77" s="105">
        <f>SUM(I72:I77)</f>
        <v>24</v>
      </c>
      <c r="M77" s="104">
        <f>L77/7</f>
        <v>3.4285714285714284</v>
      </c>
      <c r="N77" s="106">
        <v>3</v>
      </c>
      <c r="O77" s="107">
        <v>1</v>
      </c>
      <c r="P77" s="53">
        <v>-2</v>
      </c>
      <c r="Q77" s="53">
        <v>66</v>
      </c>
      <c r="R77" s="109">
        <v>-6</v>
      </c>
      <c r="S77" s="109">
        <v>265</v>
      </c>
      <c r="T77" s="41"/>
      <c r="U77" s="42"/>
      <c r="V77" s="43">
        <v>89</v>
      </c>
      <c r="W77" s="79">
        <v>1359</v>
      </c>
      <c r="X77" s="78">
        <v>378</v>
      </c>
      <c r="Y77" s="77">
        <f t="shared" si="16"/>
        <v>68</v>
      </c>
      <c r="Z77" s="80">
        <f t="shared" si="17"/>
        <v>1737</v>
      </c>
      <c r="AA77" s="115">
        <f t="shared" si="18"/>
        <v>0.17849999999999999</v>
      </c>
      <c r="AB77" s="83">
        <f t="shared" si="26"/>
        <v>0.14899999999999999</v>
      </c>
      <c r="AC77" s="15" t="e">
        <f>IF(AA77=#REF!,"","ç")</f>
        <v>#REF!</v>
      </c>
      <c r="AD77" s="30">
        <v>1359</v>
      </c>
      <c r="AE77" s="30">
        <v>310</v>
      </c>
      <c r="AF77" s="33">
        <f t="shared" si="19"/>
        <v>1669</v>
      </c>
      <c r="AG77" s="22">
        <v>134</v>
      </c>
      <c r="AH77" s="31">
        <f>SUM($AG$2:AG77)</f>
        <v>4406</v>
      </c>
      <c r="AI77" s="34">
        <f t="shared" si="20"/>
        <v>0.43</v>
      </c>
      <c r="AJ77" s="34">
        <f t="shared" si="21"/>
        <v>0.08</v>
      </c>
      <c r="AK77" s="22">
        <v>176</v>
      </c>
      <c r="AL77" s="31">
        <f>SUM($AK$2:AK77)</f>
        <v>6171</v>
      </c>
      <c r="AM77" s="34">
        <f t="shared" si="24"/>
        <v>0.56999999999999995</v>
      </c>
      <c r="AN77" s="34">
        <f t="shared" si="22"/>
        <v>0.11</v>
      </c>
      <c r="AO77" s="30">
        <f t="shared" si="23"/>
        <v>310</v>
      </c>
      <c r="AP77" s="15" t="e">
        <f>IF(AO77=#REF!,"","ç")</f>
        <v>#REF!</v>
      </c>
    </row>
    <row r="78" spans="1:42" x14ac:dyDescent="0.3">
      <c r="A78" s="92" t="s">
        <v>29</v>
      </c>
      <c r="B78" s="84">
        <v>43975</v>
      </c>
      <c r="C78" s="23">
        <v>77</v>
      </c>
      <c r="D78" s="27">
        <v>349</v>
      </c>
      <c r="E78" s="86">
        <f t="shared" si="25"/>
        <v>188.57</v>
      </c>
      <c r="F78" s="27">
        <f>SUM($D$2:D78)</f>
        <v>10926</v>
      </c>
      <c r="G78" s="27"/>
      <c r="H78" s="27"/>
      <c r="I78" s="40">
        <v>7</v>
      </c>
      <c r="J78" s="69">
        <f t="shared" si="27"/>
        <v>4.43</v>
      </c>
      <c r="K78" s="73">
        <f>SUM($I$2:I78)</f>
        <v>306</v>
      </c>
      <c r="L78" s="73"/>
      <c r="M78" s="73"/>
      <c r="N78" s="41">
        <v>3</v>
      </c>
      <c r="O78" s="42">
        <v>4</v>
      </c>
      <c r="P78" s="53">
        <v>-2</v>
      </c>
      <c r="Q78" s="53">
        <v>64</v>
      </c>
      <c r="R78" s="109">
        <v>1</v>
      </c>
      <c r="S78" s="109">
        <v>266</v>
      </c>
      <c r="T78" s="41"/>
      <c r="U78" s="42"/>
      <c r="V78" s="43">
        <v>90</v>
      </c>
      <c r="W78" s="79">
        <v>1107</v>
      </c>
      <c r="X78" s="78">
        <v>378</v>
      </c>
      <c r="Y78" s="77">
        <f t="shared" si="16"/>
        <v>29</v>
      </c>
      <c r="Z78" s="80">
        <f t="shared" si="17"/>
        <v>1485</v>
      </c>
      <c r="AA78" s="115">
        <f t="shared" si="18"/>
        <v>0.23499999999999999</v>
      </c>
      <c r="AB78" s="83">
        <f t="shared" si="26"/>
        <v>0.16400000000000001</v>
      </c>
      <c r="AC78" s="15" t="e">
        <f>IF(AA78=#REF!,"","ç")</f>
        <v>#REF!</v>
      </c>
      <c r="AD78" s="30">
        <v>1107</v>
      </c>
      <c r="AE78" s="30">
        <v>349</v>
      </c>
      <c r="AF78" s="33">
        <f t="shared" si="19"/>
        <v>1456</v>
      </c>
      <c r="AG78" s="22">
        <v>109</v>
      </c>
      <c r="AH78" s="31">
        <f>SUM($AG$2:AG78)</f>
        <v>4515</v>
      </c>
      <c r="AI78" s="34">
        <f t="shared" si="20"/>
        <v>0.31</v>
      </c>
      <c r="AJ78" s="34">
        <f t="shared" si="21"/>
        <v>7.0000000000000007E-2</v>
      </c>
      <c r="AK78" s="22">
        <v>240</v>
      </c>
      <c r="AL78" s="31">
        <f>SUM($AK$2:AK78)</f>
        <v>6411</v>
      </c>
      <c r="AM78" s="34">
        <f t="shared" si="24"/>
        <v>0.69</v>
      </c>
      <c r="AN78" s="34">
        <f t="shared" si="22"/>
        <v>0.16</v>
      </c>
      <c r="AO78" s="30">
        <f t="shared" si="23"/>
        <v>349</v>
      </c>
      <c r="AP78" s="15" t="e">
        <f>IF(AO78=#REF!,"","ç")</f>
        <v>#REF!</v>
      </c>
    </row>
    <row r="79" spans="1:42" x14ac:dyDescent="0.3">
      <c r="A79" s="90" t="s">
        <v>26</v>
      </c>
      <c r="B79" s="12">
        <v>43976</v>
      </c>
      <c r="C79" s="23">
        <v>78</v>
      </c>
      <c r="D79" s="25">
        <v>257</v>
      </c>
      <c r="E79" s="71">
        <f t="shared" si="25"/>
        <v>208.14</v>
      </c>
      <c r="F79" s="25">
        <f>SUM($D$2:D79)</f>
        <v>11183</v>
      </c>
      <c r="G79" s="25"/>
      <c r="H79" s="25"/>
      <c r="I79" s="40">
        <v>4</v>
      </c>
      <c r="J79" s="69">
        <f t="shared" si="27"/>
        <v>4.43</v>
      </c>
      <c r="K79" s="73">
        <f>SUM($I$2:I79)</f>
        <v>310</v>
      </c>
      <c r="L79" s="73"/>
      <c r="M79" s="73"/>
      <c r="N79" s="41">
        <v>1</v>
      </c>
      <c r="O79" s="42">
        <v>3</v>
      </c>
      <c r="P79" s="53">
        <v>3</v>
      </c>
      <c r="Q79" s="53">
        <v>67</v>
      </c>
      <c r="R79" s="109">
        <v>15</v>
      </c>
      <c r="S79" s="109">
        <v>281</v>
      </c>
      <c r="T79" s="41"/>
      <c r="U79" s="42"/>
      <c r="V79" s="43">
        <v>91</v>
      </c>
      <c r="W79" s="79">
        <v>799</v>
      </c>
      <c r="X79" s="78">
        <v>300</v>
      </c>
      <c r="Y79" s="77">
        <f t="shared" si="16"/>
        <v>43</v>
      </c>
      <c r="Z79" s="80">
        <f t="shared" si="17"/>
        <v>1099</v>
      </c>
      <c r="AA79" s="115">
        <f t="shared" si="18"/>
        <v>0.23380000000000001</v>
      </c>
      <c r="AB79" s="83">
        <f t="shared" si="26"/>
        <v>0.17499999999999999</v>
      </c>
      <c r="AC79" s="15" t="e">
        <f>IF(AA79=#REF!,"","ç")</f>
        <v>#REF!</v>
      </c>
      <c r="AD79" s="30">
        <v>799</v>
      </c>
      <c r="AE79" s="30">
        <v>257</v>
      </c>
      <c r="AF79" s="33">
        <f t="shared" si="19"/>
        <v>1056</v>
      </c>
      <c r="AG79" s="22">
        <v>89</v>
      </c>
      <c r="AH79" s="31">
        <f>SUM($AG$2:AG79)</f>
        <v>4604</v>
      </c>
      <c r="AI79" s="34">
        <f t="shared" si="20"/>
        <v>0.35</v>
      </c>
      <c r="AJ79" s="34">
        <f t="shared" si="21"/>
        <v>0.08</v>
      </c>
      <c r="AK79" s="22">
        <v>168</v>
      </c>
      <c r="AL79" s="31">
        <f>SUM($AK$2:AK79)</f>
        <v>6579</v>
      </c>
      <c r="AM79" s="34">
        <f t="shared" si="24"/>
        <v>0.65</v>
      </c>
      <c r="AN79" s="34">
        <f t="shared" si="22"/>
        <v>0.16</v>
      </c>
      <c r="AO79" s="30">
        <f t="shared" si="23"/>
        <v>257</v>
      </c>
      <c r="AP79" s="15" t="e">
        <f>IF(AO79=#REF!,"","ç")</f>
        <v>#REF!</v>
      </c>
    </row>
    <row r="80" spans="1:42" x14ac:dyDescent="0.3">
      <c r="A80" s="90" t="s">
        <v>27</v>
      </c>
      <c r="B80" s="12">
        <v>43977</v>
      </c>
      <c r="C80" s="23">
        <v>79</v>
      </c>
      <c r="D80" s="25">
        <v>264</v>
      </c>
      <c r="E80" s="71">
        <f t="shared" si="25"/>
        <v>225.71</v>
      </c>
      <c r="F80" s="25">
        <f>SUM($D$2:D80)</f>
        <v>11447</v>
      </c>
      <c r="G80" s="25"/>
      <c r="H80" s="98">
        <v>0.53789430561245388</v>
      </c>
      <c r="I80" s="40">
        <v>3</v>
      </c>
      <c r="J80" s="69">
        <f t="shared" si="27"/>
        <v>4.57</v>
      </c>
      <c r="K80" s="73">
        <f>SUM($I$2:I80)</f>
        <v>313</v>
      </c>
      <c r="L80" s="73"/>
      <c r="M80" s="108">
        <f>(M84-M77)/M84</f>
        <v>0</v>
      </c>
      <c r="N80" s="41">
        <v>1</v>
      </c>
      <c r="O80" s="42">
        <v>2</v>
      </c>
      <c r="P80" s="53">
        <v>5</v>
      </c>
      <c r="Q80" s="53">
        <v>72</v>
      </c>
      <c r="R80" s="109">
        <v>4</v>
      </c>
      <c r="S80" s="109">
        <v>285</v>
      </c>
      <c r="T80" s="41"/>
      <c r="U80" s="42"/>
      <c r="V80" s="43">
        <v>92</v>
      </c>
      <c r="W80" s="79">
        <v>949</v>
      </c>
      <c r="X80" s="78">
        <v>310</v>
      </c>
      <c r="Y80" s="77">
        <f t="shared" si="16"/>
        <v>46</v>
      </c>
      <c r="Z80" s="80">
        <f t="shared" si="17"/>
        <v>1259</v>
      </c>
      <c r="AA80" s="115">
        <f t="shared" si="18"/>
        <v>0.2097</v>
      </c>
      <c r="AB80" s="83">
        <f t="shared" si="26"/>
        <v>0.17699999999999999</v>
      </c>
      <c r="AC80" s="15" t="e">
        <f>IF(AA80=#REF!,"","ç")</f>
        <v>#REF!</v>
      </c>
      <c r="AD80" s="30">
        <v>949</v>
      </c>
      <c r="AE80" s="30">
        <v>264</v>
      </c>
      <c r="AF80" s="33">
        <f t="shared" si="19"/>
        <v>1213</v>
      </c>
      <c r="AG80" s="22">
        <v>117</v>
      </c>
      <c r="AH80" s="31">
        <f>SUM($AG$2:AG80)</f>
        <v>4721</v>
      </c>
      <c r="AI80" s="34">
        <f t="shared" si="20"/>
        <v>0.44</v>
      </c>
      <c r="AJ80" s="34">
        <f t="shared" si="21"/>
        <v>0.1</v>
      </c>
      <c r="AK80" s="22">
        <v>147</v>
      </c>
      <c r="AL80" s="31">
        <f>SUM($AK$2:AK80)</f>
        <v>6726</v>
      </c>
      <c r="AM80" s="34">
        <f t="shared" si="24"/>
        <v>0.56000000000000005</v>
      </c>
      <c r="AN80" s="34">
        <f t="shared" si="22"/>
        <v>0.12</v>
      </c>
      <c r="AO80" s="30">
        <f t="shared" si="23"/>
        <v>264</v>
      </c>
      <c r="AP80" s="15" t="e">
        <f>IF(AO80=#REF!,"","ç")</f>
        <v>#REF!</v>
      </c>
    </row>
    <row r="81" spans="1:44" x14ac:dyDescent="0.3">
      <c r="A81" s="90" t="s">
        <v>27</v>
      </c>
      <c r="B81" s="12">
        <v>43978</v>
      </c>
      <c r="C81" s="23">
        <v>80</v>
      </c>
      <c r="D81" s="25">
        <v>281</v>
      </c>
      <c r="E81" s="71">
        <f t="shared" si="25"/>
        <v>250.14</v>
      </c>
      <c r="F81" s="25">
        <f>SUM($D$2:D81)</f>
        <v>11728</v>
      </c>
      <c r="G81" s="25"/>
      <c r="H81" s="25"/>
      <c r="I81" s="40">
        <v>2</v>
      </c>
      <c r="J81" s="69">
        <f t="shared" si="27"/>
        <v>4</v>
      </c>
      <c r="K81" s="73">
        <f>SUM($I$2:I81)</f>
        <v>315</v>
      </c>
      <c r="L81" s="73"/>
      <c r="M81" s="73"/>
      <c r="N81" s="41">
        <v>0</v>
      </c>
      <c r="O81" s="42">
        <v>2</v>
      </c>
      <c r="P81" s="53">
        <v>2</v>
      </c>
      <c r="Q81" s="53">
        <v>74</v>
      </c>
      <c r="R81" s="109">
        <v>-7</v>
      </c>
      <c r="S81" s="109">
        <v>278</v>
      </c>
      <c r="T81" s="41"/>
      <c r="U81" s="42"/>
      <c r="V81" s="43">
        <v>93</v>
      </c>
      <c r="W81" s="79">
        <v>972</v>
      </c>
      <c r="X81" s="78">
        <v>325</v>
      </c>
      <c r="Y81" s="77">
        <f t="shared" si="16"/>
        <v>44</v>
      </c>
      <c r="Z81" s="80">
        <f t="shared" si="17"/>
        <v>1297</v>
      </c>
      <c r="AA81" s="115">
        <f t="shared" si="18"/>
        <v>0.2167</v>
      </c>
      <c r="AB81" s="83">
        <f t="shared" si="26"/>
        <v>0.189</v>
      </c>
      <c r="AC81" s="15" t="e">
        <f>IF(AA81=#REF!,"","ç")</f>
        <v>#REF!</v>
      </c>
      <c r="AD81" s="30">
        <v>972</v>
      </c>
      <c r="AE81" s="30">
        <v>281</v>
      </c>
      <c r="AF81" s="33">
        <f t="shared" si="19"/>
        <v>1253</v>
      </c>
      <c r="AG81" s="22">
        <v>115</v>
      </c>
      <c r="AH81" s="31">
        <f>SUM($AG$2:AG81)</f>
        <v>4836</v>
      </c>
      <c r="AI81" s="34">
        <f t="shared" si="20"/>
        <v>0.41</v>
      </c>
      <c r="AJ81" s="34">
        <f t="shared" si="21"/>
        <v>0.09</v>
      </c>
      <c r="AK81" s="22">
        <v>166</v>
      </c>
      <c r="AL81" s="31">
        <f>SUM($AK$2:AK81)</f>
        <v>6892</v>
      </c>
      <c r="AM81" s="34">
        <f t="shared" si="24"/>
        <v>0.59</v>
      </c>
      <c r="AN81" s="34">
        <f t="shared" si="22"/>
        <v>0.13</v>
      </c>
      <c r="AO81" s="30">
        <f t="shared" si="23"/>
        <v>281</v>
      </c>
      <c r="AP81" s="15" t="e">
        <f>IF(AO81=#REF!,"","ç")</f>
        <v>#REF!</v>
      </c>
    </row>
    <row r="82" spans="1:44" x14ac:dyDescent="0.3">
      <c r="A82" s="90" t="s">
        <v>28</v>
      </c>
      <c r="B82" s="12">
        <v>43979</v>
      </c>
      <c r="C82" s="23">
        <v>81</v>
      </c>
      <c r="D82" s="25">
        <v>403</v>
      </c>
      <c r="E82" s="71">
        <f t="shared" si="25"/>
        <v>287.86</v>
      </c>
      <c r="F82" s="25">
        <f>SUM($D$2:D82)</f>
        <v>12131</v>
      </c>
      <c r="G82" s="25"/>
      <c r="H82" s="25"/>
      <c r="I82" s="40">
        <v>5</v>
      </c>
      <c r="J82" s="69">
        <f t="shared" si="27"/>
        <v>4.1399999999999997</v>
      </c>
      <c r="K82" s="73">
        <f>SUM($I$2:I82)</f>
        <v>320</v>
      </c>
      <c r="L82" s="73"/>
      <c r="M82" s="73"/>
      <c r="N82" s="41">
        <v>1</v>
      </c>
      <c r="O82" s="42">
        <v>4</v>
      </c>
      <c r="P82" s="53">
        <v>5</v>
      </c>
      <c r="Q82" s="53">
        <v>79</v>
      </c>
      <c r="R82" s="109">
        <v>3</v>
      </c>
      <c r="S82" s="109">
        <v>281</v>
      </c>
      <c r="T82" s="41"/>
      <c r="U82" s="42"/>
      <c r="V82" s="43">
        <v>94</v>
      </c>
      <c r="W82" s="79">
        <v>850</v>
      </c>
      <c r="X82" s="78">
        <v>457</v>
      </c>
      <c r="Y82" s="77">
        <f t="shared" si="16"/>
        <v>54</v>
      </c>
      <c r="Z82" s="80">
        <f t="shared" si="17"/>
        <v>1307</v>
      </c>
      <c r="AA82" s="115">
        <f t="shared" si="18"/>
        <v>0.30830000000000002</v>
      </c>
      <c r="AB82" s="83">
        <f t="shared" si="26"/>
        <v>0.217</v>
      </c>
      <c r="AC82" s="15" t="e">
        <f>IF(AA82=#REF!,"","ç")</f>
        <v>#REF!</v>
      </c>
      <c r="AD82" s="30">
        <v>850</v>
      </c>
      <c r="AE82" s="30">
        <v>403</v>
      </c>
      <c r="AF82" s="33">
        <f t="shared" si="19"/>
        <v>1253</v>
      </c>
      <c r="AG82" s="22">
        <v>131</v>
      </c>
      <c r="AH82" s="31">
        <f>SUM($AG$2:AG82)</f>
        <v>4967</v>
      </c>
      <c r="AI82" s="34">
        <f t="shared" si="20"/>
        <v>0.33</v>
      </c>
      <c r="AJ82" s="34">
        <f t="shared" si="21"/>
        <v>0.1</v>
      </c>
      <c r="AK82" s="22">
        <v>272</v>
      </c>
      <c r="AL82" s="31">
        <f>SUM($AK$2:AK82)</f>
        <v>7164</v>
      </c>
      <c r="AM82" s="34">
        <f t="shared" si="24"/>
        <v>0.67</v>
      </c>
      <c r="AN82" s="34">
        <f t="shared" si="22"/>
        <v>0.22</v>
      </c>
      <c r="AO82" s="30">
        <f t="shared" si="23"/>
        <v>403</v>
      </c>
      <c r="AP82" s="15" t="e">
        <f>IF(AO82=#REF!,"","ç")</f>
        <v>#REF!</v>
      </c>
    </row>
    <row r="83" spans="1:44" x14ac:dyDescent="0.3">
      <c r="A83" s="91" t="s">
        <v>30</v>
      </c>
      <c r="B83" s="12">
        <v>43980</v>
      </c>
      <c r="C83" s="23">
        <v>82</v>
      </c>
      <c r="D83" s="26">
        <v>400</v>
      </c>
      <c r="E83" s="85">
        <f t="shared" si="25"/>
        <v>323.43</v>
      </c>
      <c r="F83" s="26">
        <f>SUM($D$2:D83)</f>
        <v>12531</v>
      </c>
      <c r="G83" s="26"/>
      <c r="H83" s="26"/>
      <c r="I83" s="40">
        <v>6</v>
      </c>
      <c r="J83" s="69">
        <f t="shared" si="27"/>
        <v>4.43</v>
      </c>
      <c r="K83" s="73">
        <f>SUM($I$2:I83)</f>
        <v>326</v>
      </c>
      <c r="L83" s="73"/>
      <c r="M83" s="73"/>
      <c r="N83" s="41">
        <v>2</v>
      </c>
      <c r="O83" s="42">
        <v>4</v>
      </c>
      <c r="P83" s="53">
        <v>0</v>
      </c>
      <c r="Q83" s="53">
        <v>79</v>
      </c>
      <c r="R83" s="109">
        <v>-8</v>
      </c>
      <c r="S83" s="109">
        <v>273</v>
      </c>
      <c r="T83" s="41"/>
      <c r="U83" s="42"/>
      <c r="V83" s="43">
        <v>95</v>
      </c>
      <c r="W83" s="79">
        <v>1007</v>
      </c>
      <c r="X83" s="78">
        <v>432</v>
      </c>
      <c r="Y83" s="77">
        <f t="shared" si="16"/>
        <v>32</v>
      </c>
      <c r="Z83" s="80">
        <f t="shared" si="17"/>
        <v>1439</v>
      </c>
      <c r="AA83" s="115">
        <f t="shared" si="18"/>
        <v>0.27800000000000002</v>
      </c>
      <c r="AB83" s="83">
        <f t="shared" si="26"/>
        <v>0.23699999999999999</v>
      </c>
      <c r="AC83" s="15" t="e">
        <f>IF(AA83=#REF!,"","ç")</f>
        <v>#REF!</v>
      </c>
      <c r="AD83" s="30">
        <v>1007</v>
      </c>
      <c r="AE83" s="30">
        <v>400</v>
      </c>
      <c r="AF83" s="33">
        <f t="shared" si="19"/>
        <v>1407</v>
      </c>
      <c r="AG83" s="22">
        <v>178</v>
      </c>
      <c r="AH83" s="31">
        <f>SUM($AG$2:AG83)</f>
        <v>5145</v>
      </c>
      <c r="AI83" s="34">
        <f t="shared" si="20"/>
        <v>0.45</v>
      </c>
      <c r="AJ83" s="34">
        <f t="shared" si="21"/>
        <v>0.13</v>
      </c>
      <c r="AK83" s="22">
        <v>222</v>
      </c>
      <c r="AL83" s="31">
        <f>SUM($AK$2:AK83)</f>
        <v>7386</v>
      </c>
      <c r="AM83" s="34">
        <f t="shared" si="24"/>
        <v>0.56000000000000005</v>
      </c>
      <c r="AN83" s="34">
        <f t="shared" si="22"/>
        <v>0.16</v>
      </c>
      <c r="AO83" s="30">
        <f t="shared" si="23"/>
        <v>400</v>
      </c>
      <c r="AP83" s="15" t="e">
        <f>IF(AO83=#REF!,"","ç")</f>
        <v>#REF!</v>
      </c>
    </row>
    <row r="84" spans="1:44" ht="15" thickBot="1" x14ac:dyDescent="0.35">
      <c r="A84" s="93" t="s">
        <v>31</v>
      </c>
      <c r="B84" s="89">
        <v>43981</v>
      </c>
      <c r="C84" s="23">
        <v>83</v>
      </c>
      <c r="D84" s="87">
        <v>487</v>
      </c>
      <c r="E84" s="88">
        <f t="shared" si="25"/>
        <v>348.71</v>
      </c>
      <c r="F84" s="87">
        <f>SUM($D$2:D84)</f>
        <v>13018</v>
      </c>
      <c r="G84" s="87">
        <f>SUM(D78:D84)</f>
        <v>2441</v>
      </c>
      <c r="H84" s="88">
        <v>348.71428571428572</v>
      </c>
      <c r="I84" s="103">
        <v>4</v>
      </c>
      <c r="J84" s="104">
        <f t="shared" si="27"/>
        <v>4.43</v>
      </c>
      <c r="K84" s="105">
        <f>SUM($I$2:I84)</f>
        <v>330</v>
      </c>
      <c r="L84" s="105">
        <f>SUM(I79:I84)</f>
        <v>24</v>
      </c>
      <c r="M84" s="104">
        <f>L84/7</f>
        <v>3.4285714285714284</v>
      </c>
      <c r="N84" s="106">
        <v>1</v>
      </c>
      <c r="O84" s="107">
        <v>3</v>
      </c>
      <c r="P84" s="53">
        <v>-1</v>
      </c>
      <c r="Q84" s="53">
        <v>78</v>
      </c>
      <c r="R84" s="109">
        <v>-1</v>
      </c>
      <c r="S84" s="109">
        <v>272</v>
      </c>
      <c r="T84" s="41"/>
      <c r="U84" s="42"/>
      <c r="V84" s="43">
        <v>96</v>
      </c>
      <c r="W84" s="79">
        <v>1000</v>
      </c>
      <c r="X84" s="78">
        <v>551</v>
      </c>
      <c r="Y84" s="77">
        <f t="shared" si="16"/>
        <v>64</v>
      </c>
      <c r="Z84" s="80">
        <f t="shared" si="17"/>
        <v>1551</v>
      </c>
      <c r="AA84" s="115">
        <f t="shared" si="18"/>
        <v>0.314</v>
      </c>
      <c r="AB84" s="83">
        <f t="shared" si="26"/>
        <v>0.25700000000000001</v>
      </c>
      <c r="AC84" s="15" t="e">
        <f>IF(AA84=#REF!,"","ç")</f>
        <v>#REF!</v>
      </c>
      <c r="AD84" s="30">
        <v>1000</v>
      </c>
      <c r="AE84" s="30">
        <v>487</v>
      </c>
      <c r="AF84" s="33">
        <f t="shared" si="19"/>
        <v>1487</v>
      </c>
      <c r="AG84" s="18">
        <v>211</v>
      </c>
      <c r="AH84" s="31">
        <f>SUM($AG$2:AG84)</f>
        <v>5356</v>
      </c>
      <c r="AI84" s="34">
        <f t="shared" si="20"/>
        <v>0.43</v>
      </c>
      <c r="AJ84" s="34">
        <f t="shared" si="21"/>
        <v>0.14000000000000001</v>
      </c>
      <c r="AK84" s="18">
        <v>276</v>
      </c>
      <c r="AL84" s="31">
        <f>SUM($AK$2:AK84)</f>
        <v>7662</v>
      </c>
      <c r="AM84" s="34">
        <f t="shared" si="24"/>
        <v>0.56999999999999995</v>
      </c>
      <c r="AN84" s="34">
        <f t="shared" si="22"/>
        <v>0.19</v>
      </c>
      <c r="AO84" s="30">
        <f t="shared" si="23"/>
        <v>487</v>
      </c>
      <c r="AP84" s="15" t="e">
        <f>IF(AO84=#REF!,"","ç")</f>
        <v>#REF!</v>
      </c>
    </row>
    <row r="85" spans="1:44" x14ac:dyDescent="0.3">
      <c r="A85" s="92" t="s">
        <v>29</v>
      </c>
      <c r="B85" s="84">
        <v>43982</v>
      </c>
      <c r="C85" s="23">
        <v>84</v>
      </c>
      <c r="D85" s="27">
        <v>445</v>
      </c>
      <c r="E85" s="86">
        <f t="shared" si="25"/>
        <v>362.43</v>
      </c>
      <c r="F85" s="27">
        <f>SUM($D$2:D85)</f>
        <v>13463</v>
      </c>
      <c r="G85" s="27"/>
      <c r="H85" s="27"/>
      <c r="I85" s="40">
        <v>6</v>
      </c>
      <c r="J85" s="69">
        <f t="shared" si="27"/>
        <v>4.29</v>
      </c>
      <c r="K85" s="73">
        <f>SUM($I$2:I85)</f>
        <v>336</v>
      </c>
      <c r="L85" s="73"/>
      <c r="M85" s="73"/>
      <c r="N85" s="41">
        <v>4</v>
      </c>
      <c r="O85" s="42">
        <v>2</v>
      </c>
      <c r="P85" s="53">
        <v>1</v>
      </c>
      <c r="Q85" s="53">
        <v>79</v>
      </c>
      <c r="R85" s="109">
        <v>19</v>
      </c>
      <c r="S85" s="109">
        <v>291</v>
      </c>
      <c r="T85" s="41"/>
      <c r="U85" s="42"/>
      <c r="V85" s="43">
        <v>97</v>
      </c>
      <c r="W85" s="79">
        <v>1025</v>
      </c>
      <c r="X85" s="78">
        <v>513</v>
      </c>
      <c r="Y85" s="77">
        <f t="shared" si="16"/>
        <v>68</v>
      </c>
      <c r="Z85" s="80">
        <f t="shared" si="17"/>
        <v>1538</v>
      </c>
      <c r="AA85" s="115">
        <f t="shared" si="18"/>
        <v>0.2893</v>
      </c>
      <c r="AB85" s="83">
        <f t="shared" si="26"/>
        <v>0.26400000000000001</v>
      </c>
      <c r="AC85" s="15" t="e">
        <f>IF(AA85=#REF!,"","ç")</f>
        <v>#REF!</v>
      </c>
      <c r="AD85" s="30">
        <v>1025</v>
      </c>
      <c r="AE85" s="30">
        <v>445</v>
      </c>
      <c r="AF85" s="33">
        <f t="shared" si="19"/>
        <v>1470</v>
      </c>
      <c r="AG85" s="18">
        <v>190</v>
      </c>
      <c r="AH85" s="31">
        <f>SUM($AG$2:AG85)</f>
        <v>5546</v>
      </c>
      <c r="AI85" s="34">
        <f t="shared" si="20"/>
        <v>0.43</v>
      </c>
      <c r="AJ85" s="34">
        <f t="shared" si="21"/>
        <v>0.13</v>
      </c>
      <c r="AK85" s="18">
        <v>255</v>
      </c>
      <c r="AL85" s="31">
        <f>SUM($AK$2:AK85)</f>
        <v>7917</v>
      </c>
      <c r="AM85" s="34">
        <f t="shared" si="24"/>
        <v>0.56999999999999995</v>
      </c>
      <c r="AN85" s="34">
        <f t="shared" si="22"/>
        <v>0.17</v>
      </c>
      <c r="AO85" s="30">
        <f t="shared" si="23"/>
        <v>445</v>
      </c>
      <c r="AP85" s="15" t="e">
        <f>IF(AO85=#REF!,"","ç")</f>
        <v>#REF!</v>
      </c>
    </row>
    <row r="86" spans="1:44" x14ac:dyDescent="0.3">
      <c r="A86" s="90" t="s">
        <v>26</v>
      </c>
      <c r="B86" s="12">
        <v>43983</v>
      </c>
      <c r="C86" s="23">
        <v>85</v>
      </c>
      <c r="D86" s="25">
        <v>374</v>
      </c>
      <c r="E86" s="71">
        <f t="shared" si="25"/>
        <v>379.14</v>
      </c>
      <c r="F86" s="25">
        <f>SUM($D$2:D86)</f>
        <v>13837</v>
      </c>
      <c r="G86" s="25"/>
      <c r="H86" s="25"/>
      <c r="I86" s="40">
        <v>8</v>
      </c>
      <c r="J86" s="69">
        <f t="shared" si="27"/>
        <v>4.8600000000000003</v>
      </c>
      <c r="K86" s="73">
        <f>SUM($I$2:I86)</f>
        <v>344</v>
      </c>
      <c r="L86" s="73"/>
      <c r="M86" s="73"/>
      <c r="N86" s="41">
        <v>1</v>
      </c>
      <c r="O86" s="42">
        <v>7</v>
      </c>
      <c r="P86" s="53">
        <v>-1</v>
      </c>
      <c r="Q86" s="53">
        <v>78</v>
      </c>
      <c r="R86" s="109">
        <v>14</v>
      </c>
      <c r="S86" s="109">
        <v>305</v>
      </c>
      <c r="T86" s="41"/>
      <c r="U86" s="42"/>
      <c r="V86" s="43" t="s">
        <v>11</v>
      </c>
      <c r="W86" s="79">
        <v>554</v>
      </c>
      <c r="X86" s="78">
        <v>351</v>
      </c>
      <c r="Y86" s="77">
        <f t="shared" si="16"/>
        <v>-23</v>
      </c>
      <c r="Z86" s="80">
        <f t="shared" si="17"/>
        <v>905</v>
      </c>
      <c r="AA86" s="115">
        <f t="shared" si="18"/>
        <v>0.4133</v>
      </c>
      <c r="AB86" s="83">
        <f t="shared" si="26"/>
        <v>0.28999999999999998</v>
      </c>
      <c r="AC86" s="15" t="e">
        <f>IF(AA86=#REF!,"","ç")</f>
        <v>#REF!</v>
      </c>
      <c r="AD86" s="30">
        <v>554</v>
      </c>
      <c r="AE86" s="30">
        <v>374</v>
      </c>
      <c r="AF86" s="33">
        <f t="shared" si="19"/>
        <v>928</v>
      </c>
      <c r="AG86" s="18">
        <v>145</v>
      </c>
      <c r="AH86" s="31">
        <f>SUM($AG$2:AG86)</f>
        <v>5691</v>
      </c>
      <c r="AI86" s="34">
        <f t="shared" si="20"/>
        <v>0.39</v>
      </c>
      <c r="AJ86" s="34">
        <f t="shared" si="21"/>
        <v>0.16</v>
      </c>
      <c r="AK86" s="18">
        <v>229</v>
      </c>
      <c r="AL86" s="31">
        <f>SUM($AK$2:AK86)</f>
        <v>8146</v>
      </c>
      <c r="AM86" s="34">
        <f t="shared" si="24"/>
        <v>0.61</v>
      </c>
      <c r="AN86" s="34">
        <f t="shared" si="22"/>
        <v>0.25</v>
      </c>
      <c r="AO86" s="30">
        <f t="shared" si="23"/>
        <v>374</v>
      </c>
      <c r="AP86" s="15" t="e">
        <f>IF(AO86=#REF!,"","ç")</f>
        <v>#REF!</v>
      </c>
    </row>
    <row r="87" spans="1:44" x14ac:dyDescent="0.3">
      <c r="A87" s="90" t="s">
        <v>27</v>
      </c>
      <c r="B87" s="12">
        <v>43984</v>
      </c>
      <c r="C87" s="23">
        <v>86</v>
      </c>
      <c r="D87" s="25">
        <v>258</v>
      </c>
      <c r="E87" s="71">
        <f t="shared" si="25"/>
        <v>378.29</v>
      </c>
      <c r="F87" s="25">
        <f>SUM($D$2:D87)</f>
        <v>14095</v>
      </c>
      <c r="G87" s="25"/>
      <c r="H87" s="98">
        <v>0.18251841929002005</v>
      </c>
      <c r="I87" s="40">
        <v>8</v>
      </c>
      <c r="J87" s="69">
        <f t="shared" si="27"/>
        <v>5.57</v>
      </c>
      <c r="K87" s="73">
        <f>SUM($I$2:I87)</f>
        <v>352</v>
      </c>
      <c r="L87" s="73"/>
      <c r="M87" s="108">
        <f>(M91-M84)/M91</f>
        <v>0.52</v>
      </c>
      <c r="N87" s="41">
        <v>3</v>
      </c>
      <c r="O87" s="42">
        <v>5</v>
      </c>
      <c r="P87" s="53">
        <v>-1</v>
      </c>
      <c r="Q87" s="53">
        <v>77</v>
      </c>
      <c r="R87" s="109">
        <v>9</v>
      </c>
      <c r="S87" s="109">
        <v>314</v>
      </c>
      <c r="T87" s="41"/>
      <c r="U87" s="42"/>
      <c r="V87" s="43">
        <v>99</v>
      </c>
      <c r="W87" s="79">
        <v>572</v>
      </c>
      <c r="X87" s="78">
        <v>276</v>
      </c>
      <c r="Y87" s="77">
        <f t="shared" si="16"/>
        <v>18</v>
      </c>
      <c r="Z87" s="80">
        <f t="shared" si="17"/>
        <v>848</v>
      </c>
      <c r="AA87" s="115">
        <f t="shared" si="18"/>
        <v>0.30420000000000003</v>
      </c>
      <c r="AB87" s="83">
        <f t="shared" si="26"/>
        <v>0.30299999999999999</v>
      </c>
      <c r="AC87" s="15" t="e">
        <f>IF(AA87=#REF!,"","ç")</f>
        <v>#REF!</v>
      </c>
      <c r="AD87" s="30">
        <v>572</v>
      </c>
      <c r="AE87" s="30">
        <v>258</v>
      </c>
      <c r="AF87" s="33">
        <f t="shared" si="19"/>
        <v>830</v>
      </c>
      <c r="AG87" s="18">
        <v>109</v>
      </c>
      <c r="AH87" s="31">
        <f>SUM($AG$2:AG87)</f>
        <v>5800</v>
      </c>
      <c r="AI87" s="34">
        <f t="shared" si="20"/>
        <v>0.42</v>
      </c>
      <c r="AJ87" s="34">
        <f t="shared" si="21"/>
        <v>0.13</v>
      </c>
      <c r="AK87" s="18">
        <v>149</v>
      </c>
      <c r="AL87" s="31">
        <f>SUM($AK$2:AK87)</f>
        <v>8295</v>
      </c>
      <c r="AM87" s="34">
        <f t="shared" si="24"/>
        <v>0.57999999999999996</v>
      </c>
      <c r="AN87" s="34">
        <f t="shared" si="22"/>
        <v>0.18</v>
      </c>
      <c r="AO87" s="30">
        <f t="shared" si="23"/>
        <v>258</v>
      </c>
      <c r="AP87" s="15" t="e">
        <f>IF(AO87=#REF!,"","ç")</f>
        <v>#REF!</v>
      </c>
    </row>
    <row r="88" spans="1:44" x14ac:dyDescent="0.3">
      <c r="A88" s="90" t="s">
        <v>27</v>
      </c>
      <c r="B88" s="12">
        <v>43985</v>
      </c>
      <c r="C88" s="23">
        <v>87</v>
      </c>
      <c r="D88" s="25">
        <v>514</v>
      </c>
      <c r="E88" s="71">
        <f t="shared" si="25"/>
        <v>411.57</v>
      </c>
      <c r="F88" s="25">
        <f>SUM($D$2:D88)</f>
        <v>14609</v>
      </c>
      <c r="G88" s="25"/>
      <c r="H88" s="25"/>
      <c r="I88" s="40">
        <v>5</v>
      </c>
      <c r="J88" s="69">
        <f t="shared" si="27"/>
        <v>6</v>
      </c>
      <c r="K88" s="73">
        <f>SUM($I$2:I88)</f>
        <v>357</v>
      </c>
      <c r="L88" s="73"/>
      <c r="M88" s="73"/>
      <c r="N88" s="41">
        <v>2</v>
      </c>
      <c r="O88" s="42">
        <v>3</v>
      </c>
      <c r="P88" s="53">
        <v>-2</v>
      </c>
      <c r="Q88" s="53">
        <v>75</v>
      </c>
      <c r="R88" s="109">
        <v>13</v>
      </c>
      <c r="S88" s="109">
        <v>327</v>
      </c>
      <c r="T88" s="41"/>
      <c r="U88" s="42"/>
      <c r="V88" s="43">
        <v>100</v>
      </c>
      <c r="W88" s="79">
        <v>1105</v>
      </c>
      <c r="X88" s="78">
        <v>551</v>
      </c>
      <c r="Y88" s="77">
        <f t="shared" si="16"/>
        <v>37</v>
      </c>
      <c r="Z88" s="80">
        <f t="shared" si="17"/>
        <v>1656</v>
      </c>
      <c r="AA88" s="115">
        <f t="shared" si="18"/>
        <v>0.31040000000000001</v>
      </c>
      <c r="AB88" s="83">
        <f t="shared" si="26"/>
        <v>0.317</v>
      </c>
      <c r="AC88" s="15" t="e">
        <f>IF(AA88=#REF!,"","ç")</f>
        <v>#REF!</v>
      </c>
      <c r="AD88" s="30">
        <v>1105</v>
      </c>
      <c r="AE88" s="30">
        <v>514</v>
      </c>
      <c r="AF88" s="33">
        <f t="shared" si="19"/>
        <v>1619</v>
      </c>
      <c r="AG88" s="18">
        <v>212</v>
      </c>
      <c r="AH88" s="31">
        <f>SUM($AG$2:AG88)</f>
        <v>6012</v>
      </c>
      <c r="AI88" s="34">
        <f t="shared" si="20"/>
        <v>0.41</v>
      </c>
      <c r="AJ88" s="34">
        <f t="shared" si="21"/>
        <v>0.13</v>
      </c>
      <c r="AK88" s="18">
        <v>302</v>
      </c>
      <c r="AL88" s="31">
        <f>SUM($AK$2:AK88)</f>
        <v>8597</v>
      </c>
      <c r="AM88" s="34">
        <f t="shared" si="24"/>
        <v>0.59</v>
      </c>
      <c r="AN88" s="34">
        <f t="shared" si="22"/>
        <v>0.19</v>
      </c>
      <c r="AO88" s="30">
        <f t="shared" si="23"/>
        <v>514</v>
      </c>
      <c r="AP88" s="15" t="e">
        <f>IF(AO88=#REF!,"","ç")</f>
        <v>#REF!</v>
      </c>
    </row>
    <row r="89" spans="1:44" x14ac:dyDescent="0.3">
      <c r="A89" s="90" t="s">
        <v>28</v>
      </c>
      <c r="B89" s="12">
        <v>43986</v>
      </c>
      <c r="C89" s="23">
        <v>88</v>
      </c>
      <c r="D89" s="25">
        <v>435</v>
      </c>
      <c r="E89" s="71">
        <f t="shared" si="25"/>
        <v>416.14</v>
      </c>
      <c r="F89" s="25">
        <f>SUM($D$2:D89)</f>
        <v>15044</v>
      </c>
      <c r="G89" s="25"/>
      <c r="H89" s="25"/>
      <c r="I89" s="40">
        <v>6</v>
      </c>
      <c r="J89" s="69">
        <f t="shared" si="27"/>
        <v>6.14</v>
      </c>
      <c r="K89" s="73">
        <f>SUM($I$2:I89)</f>
        <v>363</v>
      </c>
      <c r="L89" s="73"/>
      <c r="M89" s="73"/>
      <c r="N89" s="41">
        <v>0</v>
      </c>
      <c r="O89" s="42">
        <v>6</v>
      </c>
      <c r="P89" s="53">
        <v>2</v>
      </c>
      <c r="Q89" s="53">
        <v>77</v>
      </c>
      <c r="R89" s="109">
        <v>-6</v>
      </c>
      <c r="S89" s="109">
        <v>321</v>
      </c>
      <c r="T89" s="41"/>
      <c r="U89" s="42"/>
      <c r="V89" s="43">
        <v>101</v>
      </c>
      <c r="W89" s="79">
        <v>1096</v>
      </c>
      <c r="X89" s="78">
        <v>462</v>
      </c>
      <c r="Y89" s="77">
        <f t="shared" si="16"/>
        <v>27</v>
      </c>
      <c r="Z89" s="80">
        <f t="shared" si="17"/>
        <v>1558</v>
      </c>
      <c r="AA89" s="115">
        <f t="shared" si="18"/>
        <v>0.2792</v>
      </c>
      <c r="AB89" s="83">
        <f t="shared" si="26"/>
        <v>0.313</v>
      </c>
      <c r="AC89" s="15" t="e">
        <f>IF(AA89=#REF!,"","ç")</f>
        <v>#REF!</v>
      </c>
      <c r="AD89" s="30">
        <v>1096</v>
      </c>
      <c r="AE89" s="30">
        <v>435</v>
      </c>
      <c r="AF89" s="33">
        <f t="shared" si="19"/>
        <v>1531</v>
      </c>
      <c r="AG89" s="18">
        <v>180</v>
      </c>
      <c r="AH89" s="31">
        <f>SUM($AG$2:AG89)</f>
        <v>6192</v>
      </c>
      <c r="AI89" s="34">
        <f t="shared" si="20"/>
        <v>0.41</v>
      </c>
      <c r="AJ89" s="34">
        <f t="shared" si="21"/>
        <v>0.12</v>
      </c>
      <c r="AK89" s="18">
        <v>255</v>
      </c>
      <c r="AL89" s="31">
        <f>SUM($AK$2:AK89)</f>
        <v>8852</v>
      </c>
      <c r="AM89" s="34">
        <f t="shared" si="24"/>
        <v>0.59</v>
      </c>
      <c r="AN89" s="34">
        <f t="shared" si="22"/>
        <v>0.17</v>
      </c>
      <c r="AO89" s="30">
        <f t="shared" si="23"/>
        <v>435</v>
      </c>
      <c r="AP89" s="15" t="e">
        <f>IF(AO89=#REF!,"","ç")</f>
        <v>#REF!</v>
      </c>
    </row>
    <row r="90" spans="1:44" x14ac:dyDescent="0.3">
      <c r="A90" s="91" t="s">
        <v>30</v>
      </c>
      <c r="B90" s="12">
        <v>43987</v>
      </c>
      <c r="C90" s="23">
        <v>89</v>
      </c>
      <c r="D90" s="26">
        <v>419</v>
      </c>
      <c r="E90" s="85">
        <f t="shared" si="25"/>
        <v>418.86</v>
      </c>
      <c r="F90" s="26">
        <f>SUM($D$2:D90)</f>
        <v>15463</v>
      </c>
      <c r="G90" s="26"/>
      <c r="H90" s="26"/>
      <c r="I90" s="40">
        <v>7</v>
      </c>
      <c r="J90" s="69">
        <f t="shared" si="27"/>
        <v>6.29</v>
      </c>
      <c r="K90" s="73">
        <f>SUM($I$2:I90)</f>
        <v>370</v>
      </c>
      <c r="L90" s="73"/>
      <c r="M90" s="73"/>
      <c r="N90" s="41">
        <v>0</v>
      </c>
      <c r="O90" s="42">
        <v>7</v>
      </c>
      <c r="P90" s="53">
        <v>0</v>
      </c>
      <c r="Q90" s="53">
        <v>77</v>
      </c>
      <c r="R90" s="109">
        <v>12</v>
      </c>
      <c r="S90" s="109">
        <v>333</v>
      </c>
      <c r="T90" s="41">
        <v>1</v>
      </c>
      <c r="U90" s="42">
        <v>6</v>
      </c>
      <c r="V90" s="39">
        <v>102</v>
      </c>
      <c r="W90" s="79">
        <v>1076</v>
      </c>
      <c r="X90" s="78">
        <v>458</v>
      </c>
      <c r="Y90" s="77">
        <f t="shared" si="16"/>
        <v>39</v>
      </c>
      <c r="Z90" s="80">
        <f t="shared" si="17"/>
        <v>1534</v>
      </c>
      <c r="AA90" s="115">
        <f t="shared" si="18"/>
        <v>0.27310000000000001</v>
      </c>
      <c r="AB90" s="83">
        <f t="shared" si="26"/>
        <v>0.312</v>
      </c>
      <c r="AC90" s="15" t="e">
        <f>IF(AA90=#REF!,"","ç")</f>
        <v>#REF!</v>
      </c>
      <c r="AD90" s="30">
        <v>1076</v>
      </c>
      <c r="AE90" s="30">
        <v>419</v>
      </c>
      <c r="AF90" s="33">
        <f t="shared" si="19"/>
        <v>1495</v>
      </c>
      <c r="AG90" s="18">
        <v>203</v>
      </c>
      <c r="AH90" s="31">
        <f>SUM($AG$2:AG90)</f>
        <v>6395</v>
      </c>
      <c r="AI90" s="34">
        <f t="shared" si="20"/>
        <v>0.48</v>
      </c>
      <c r="AJ90" s="34">
        <f t="shared" si="21"/>
        <v>0.14000000000000001</v>
      </c>
      <c r="AK90" s="18">
        <v>216</v>
      </c>
      <c r="AL90" s="31">
        <f>SUM($AK$2:AK90)</f>
        <v>9068</v>
      </c>
      <c r="AM90" s="34">
        <f t="shared" si="24"/>
        <v>0.52</v>
      </c>
      <c r="AN90" s="34">
        <f t="shared" si="22"/>
        <v>0.14000000000000001</v>
      </c>
      <c r="AO90" s="30">
        <f t="shared" si="23"/>
        <v>419</v>
      </c>
      <c r="AP90" s="15" t="e">
        <f>IF(AO90=#REF!,"","ç")</f>
        <v>#REF!</v>
      </c>
    </row>
    <row r="91" spans="1:44" ht="15" thickBot="1" x14ac:dyDescent="0.35">
      <c r="A91" s="93" t="s">
        <v>31</v>
      </c>
      <c r="B91" s="89">
        <v>43988</v>
      </c>
      <c r="C91" s="23">
        <v>90</v>
      </c>
      <c r="D91" s="87">
        <v>541</v>
      </c>
      <c r="E91" s="88">
        <f t="shared" si="25"/>
        <v>426.57</v>
      </c>
      <c r="F91" s="87">
        <f>SUM($D$2:D91)</f>
        <v>16004</v>
      </c>
      <c r="G91" s="87">
        <f>SUM(D85:D91)</f>
        <v>2986</v>
      </c>
      <c r="H91" s="88">
        <v>426.57142857142856</v>
      </c>
      <c r="I91" s="103">
        <v>16</v>
      </c>
      <c r="J91" s="104">
        <f t="shared" si="27"/>
        <v>8</v>
      </c>
      <c r="K91" s="105">
        <f>SUM($I$2:I91)</f>
        <v>386</v>
      </c>
      <c r="L91" s="105">
        <f>SUM(I86:I91)</f>
        <v>50</v>
      </c>
      <c r="M91" s="104">
        <f>L91/7</f>
        <v>7.1428571428571432</v>
      </c>
      <c r="N91" s="106">
        <v>5</v>
      </c>
      <c r="O91" s="107">
        <v>11</v>
      </c>
      <c r="P91" s="53">
        <v>5</v>
      </c>
      <c r="Q91" s="53">
        <v>82</v>
      </c>
      <c r="R91" s="109">
        <v>-10</v>
      </c>
      <c r="S91" s="109">
        <v>323</v>
      </c>
      <c r="T91" s="41">
        <v>4</v>
      </c>
      <c r="U91" s="42">
        <v>12</v>
      </c>
      <c r="V91" s="39">
        <v>103</v>
      </c>
      <c r="W91" s="79">
        <v>1203</v>
      </c>
      <c r="X91" s="78">
        <v>569</v>
      </c>
      <c r="Y91" s="77">
        <f t="shared" si="16"/>
        <v>28</v>
      </c>
      <c r="Z91" s="80">
        <f t="shared" si="17"/>
        <v>1772</v>
      </c>
      <c r="AA91" s="115">
        <f t="shared" si="18"/>
        <v>0.30530000000000002</v>
      </c>
      <c r="AB91" s="83">
        <f t="shared" si="26"/>
        <v>0.311</v>
      </c>
      <c r="AC91" s="15" t="e">
        <f>IF(AA91=#REF!,"","ç")</f>
        <v>#REF!</v>
      </c>
      <c r="AD91" s="30">
        <v>1203</v>
      </c>
      <c r="AE91" s="30">
        <v>541</v>
      </c>
      <c r="AF91" s="33">
        <f t="shared" si="19"/>
        <v>1744</v>
      </c>
      <c r="AG91" s="18">
        <v>261</v>
      </c>
      <c r="AH91" s="31">
        <f>SUM($AG$2:AG91)</f>
        <v>6656</v>
      </c>
      <c r="AI91" s="34">
        <f t="shared" si="20"/>
        <v>0.48</v>
      </c>
      <c r="AJ91" s="34">
        <f t="shared" si="21"/>
        <v>0.15</v>
      </c>
      <c r="AK91" s="18">
        <v>280</v>
      </c>
      <c r="AL91" s="31">
        <f>SUM($AK$2:AK91)</f>
        <v>9348</v>
      </c>
      <c r="AM91" s="34">
        <f t="shared" si="24"/>
        <v>0.52</v>
      </c>
      <c r="AN91" s="34">
        <f t="shared" si="22"/>
        <v>0.16</v>
      </c>
      <c r="AO91" s="30">
        <f t="shared" si="23"/>
        <v>541</v>
      </c>
      <c r="AP91" s="15" t="e">
        <f>IF(AO91=#REF!,"","ç")</f>
        <v>#REF!</v>
      </c>
    </row>
    <row r="92" spans="1:44" x14ac:dyDescent="0.3">
      <c r="A92" s="92" t="s">
        <v>29</v>
      </c>
      <c r="B92" s="84">
        <v>43989</v>
      </c>
      <c r="C92" s="23">
        <v>91</v>
      </c>
      <c r="D92" s="27">
        <v>421</v>
      </c>
      <c r="E92" s="86">
        <f t="shared" si="25"/>
        <v>423.14</v>
      </c>
      <c r="F92" s="27">
        <f>SUM($D$2:D92)</f>
        <v>16425</v>
      </c>
      <c r="G92" s="27"/>
      <c r="H92" s="27"/>
      <c r="I92" s="40">
        <v>7</v>
      </c>
      <c r="J92" s="69">
        <f t="shared" si="27"/>
        <v>8.14</v>
      </c>
      <c r="K92" s="73">
        <f>SUM($I$2:I92)</f>
        <v>393</v>
      </c>
      <c r="L92" s="73"/>
      <c r="M92" s="73"/>
      <c r="N92" s="41">
        <v>3</v>
      </c>
      <c r="O92" s="42">
        <v>4</v>
      </c>
      <c r="P92" s="53">
        <v>2</v>
      </c>
      <c r="Q92" s="53">
        <v>84</v>
      </c>
      <c r="R92" s="109">
        <v>14</v>
      </c>
      <c r="S92" s="109">
        <v>337</v>
      </c>
      <c r="T92" s="41">
        <v>2</v>
      </c>
      <c r="U92" s="42">
        <v>5</v>
      </c>
      <c r="V92" s="43">
        <v>104</v>
      </c>
      <c r="W92" s="79">
        <v>1152</v>
      </c>
      <c r="X92" s="78">
        <v>437</v>
      </c>
      <c r="Y92" s="77">
        <f t="shared" si="16"/>
        <v>16</v>
      </c>
      <c r="Z92" s="80">
        <f t="shared" si="17"/>
        <v>1589</v>
      </c>
      <c r="AA92" s="115">
        <f t="shared" si="18"/>
        <v>0.26490000000000002</v>
      </c>
      <c r="AB92" s="83">
        <f t="shared" si="26"/>
        <v>0.307</v>
      </c>
      <c r="AC92" s="15" t="e">
        <f>IF(AA92=#REF!,"","ç")</f>
        <v>#REF!</v>
      </c>
      <c r="AD92" s="30">
        <v>1152</v>
      </c>
      <c r="AE92" s="30">
        <v>421</v>
      </c>
      <c r="AF92" s="33">
        <f t="shared" si="19"/>
        <v>1573</v>
      </c>
      <c r="AG92" s="18">
        <v>194</v>
      </c>
      <c r="AH92" s="31">
        <f>SUM($AG$2:AG92)</f>
        <v>6850</v>
      </c>
      <c r="AI92" s="34">
        <f t="shared" si="20"/>
        <v>0.46</v>
      </c>
      <c r="AJ92" s="34">
        <f t="shared" si="21"/>
        <v>0.12</v>
      </c>
      <c r="AK92" s="18">
        <v>227</v>
      </c>
      <c r="AL92" s="31">
        <f>SUM($AK$2:AK92)</f>
        <v>9575</v>
      </c>
      <c r="AM92" s="34">
        <f t="shared" si="24"/>
        <v>0.54</v>
      </c>
      <c r="AN92" s="34">
        <f t="shared" si="22"/>
        <v>0.14000000000000001</v>
      </c>
      <c r="AO92" s="30">
        <f t="shared" si="23"/>
        <v>421</v>
      </c>
      <c r="AP92" s="15" t="e">
        <f>IF(AO92=#REF!,"","ç")</f>
        <v>#REF!</v>
      </c>
    </row>
    <row r="93" spans="1:44" x14ac:dyDescent="0.3">
      <c r="A93" s="90" t="s">
        <v>26</v>
      </c>
      <c r="B93" s="12">
        <v>43990</v>
      </c>
      <c r="C93" s="23">
        <v>92</v>
      </c>
      <c r="D93" s="25">
        <v>429</v>
      </c>
      <c r="E93" s="71">
        <f t="shared" si="25"/>
        <v>431</v>
      </c>
      <c r="F93" s="25">
        <f>SUM($D$2:D93)</f>
        <v>16854</v>
      </c>
      <c r="G93" s="25"/>
      <c r="H93" s="25"/>
      <c r="I93" s="40">
        <v>5</v>
      </c>
      <c r="J93" s="69">
        <f t="shared" si="27"/>
        <v>7.71</v>
      </c>
      <c r="K93" s="73">
        <f>SUM($I$2:I93)</f>
        <v>398</v>
      </c>
      <c r="L93" s="73"/>
      <c r="M93" s="73"/>
      <c r="N93" s="41">
        <v>3</v>
      </c>
      <c r="O93" s="42">
        <v>2</v>
      </c>
      <c r="P93" s="53">
        <v>3</v>
      </c>
      <c r="Q93" s="53">
        <v>87</v>
      </c>
      <c r="R93" s="109">
        <v>3</v>
      </c>
      <c r="S93" s="109">
        <v>340</v>
      </c>
      <c r="T93" s="41">
        <v>3</v>
      </c>
      <c r="U93" s="42">
        <v>2</v>
      </c>
      <c r="V93" s="39">
        <v>105</v>
      </c>
      <c r="W93" s="79">
        <v>1227</v>
      </c>
      <c r="X93" s="78">
        <v>449</v>
      </c>
      <c r="Y93" s="77">
        <f t="shared" si="16"/>
        <v>20</v>
      </c>
      <c r="Z93" s="80">
        <f t="shared" si="17"/>
        <v>1676</v>
      </c>
      <c r="AA93" s="115">
        <f t="shared" si="18"/>
        <v>0.25600000000000001</v>
      </c>
      <c r="AB93" s="83">
        <f t="shared" si="26"/>
        <v>0.28499999999999998</v>
      </c>
      <c r="AC93" s="15" t="e">
        <f>IF(AA93=#REF!,"","ç")</f>
        <v>#REF!</v>
      </c>
      <c r="AD93" s="30">
        <v>1227</v>
      </c>
      <c r="AE93" s="30">
        <v>429</v>
      </c>
      <c r="AF93" s="33">
        <f t="shared" si="19"/>
        <v>1656</v>
      </c>
      <c r="AG93" s="18">
        <v>178</v>
      </c>
      <c r="AH93" s="31">
        <f>SUM($AG$2:AG93)</f>
        <v>7028</v>
      </c>
      <c r="AI93" s="34">
        <f t="shared" si="20"/>
        <v>0.41</v>
      </c>
      <c r="AJ93" s="34">
        <f t="shared" si="21"/>
        <v>0.11</v>
      </c>
      <c r="AK93" s="18">
        <v>251</v>
      </c>
      <c r="AL93" s="31">
        <f>SUM($AK$2:AK93)</f>
        <v>9826</v>
      </c>
      <c r="AM93" s="34">
        <f t="shared" si="24"/>
        <v>0.59</v>
      </c>
      <c r="AN93" s="34">
        <f t="shared" si="22"/>
        <v>0.15</v>
      </c>
      <c r="AO93" s="30">
        <f t="shared" si="23"/>
        <v>429</v>
      </c>
      <c r="AP93" s="15" t="e">
        <f>IF(AO93=#REF!,"","ç")</f>
        <v>#REF!</v>
      </c>
    </row>
    <row r="94" spans="1:44" x14ac:dyDescent="0.3">
      <c r="A94" s="90" t="s">
        <v>27</v>
      </c>
      <c r="B94" s="12">
        <v>43991</v>
      </c>
      <c r="C94" s="23">
        <v>93</v>
      </c>
      <c r="D94" s="26">
        <v>379</v>
      </c>
      <c r="E94" s="71">
        <f t="shared" si="25"/>
        <v>448.29</v>
      </c>
      <c r="F94" s="25">
        <f>SUM($D$2:D94)</f>
        <v>17233</v>
      </c>
      <c r="G94" s="26"/>
      <c r="H94" s="98">
        <v>0.26362515413070292</v>
      </c>
      <c r="I94" s="40">
        <v>5</v>
      </c>
      <c r="J94" s="69">
        <f t="shared" si="27"/>
        <v>7.29</v>
      </c>
      <c r="K94" s="73">
        <f>SUM($I$2:I94)</f>
        <v>403</v>
      </c>
      <c r="L94" s="73"/>
      <c r="M94" s="108">
        <f>(M98-M91)/M98</f>
        <v>-0.38888888888888884</v>
      </c>
      <c r="N94" s="41">
        <v>2</v>
      </c>
      <c r="O94" s="42">
        <v>3</v>
      </c>
      <c r="P94" s="53">
        <v>3</v>
      </c>
      <c r="Q94" s="53">
        <v>90</v>
      </c>
      <c r="R94" s="109">
        <v>25</v>
      </c>
      <c r="S94" s="109">
        <v>365</v>
      </c>
      <c r="T94" s="41">
        <v>2</v>
      </c>
      <c r="U94" s="42">
        <v>3</v>
      </c>
      <c r="V94" s="39">
        <v>106</v>
      </c>
      <c r="W94" s="79">
        <v>1040</v>
      </c>
      <c r="X94" s="78">
        <v>412</v>
      </c>
      <c r="Y94" s="77">
        <f t="shared" si="16"/>
        <v>33</v>
      </c>
      <c r="Z94" s="80">
        <f t="shared" si="17"/>
        <v>1452</v>
      </c>
      <c r="AA94" s="115">
        <f t="shared" si="18"/>
        <v>0.26100000000000001</v>
      </c>
      <c r="AB94" s="83">
        <f t="shared" si="26"/>
        <v>0.27900000000000003</v>
      </c>
      <c r="AC94" s="15" t="e">
        <f>IF(AA94=#REF!,"","ç")</f>
        <v>#REF!</v>
      </c>
      <c r="AD94" s="30">
        <v>1040</v>
      </c>
      <c r="AE94" s="30">
        <v>379</v>
      </c>
      <c r="AF94" s="33">
        <f t="shared" si="19"/>
        <v>1419</v>
      </c>
      <c r="AG94" s="18">
        <v>163</v>
      </c>
      <c r="AH94" s="31">
        <f>SUM($AG$2:AG94)</f>
        <v>7191</v>
      </c>
      <c r="AI94" s="34">
        <f t="shared" si="20"/>
        <v>0.43</v>
      </c>
      <c r="AJ94" s="34">
        <f t="shared" si="21"/>
        <v>0.11</v>
      </c>
      <c r="AK94" s="18">
        <v>216</v>
      </c>
      <c r="AL94" s="31">
        <f>SUM($AK$2:AK94)</f>
        <v>10042</v>
      </c>
      <c r="AM94" s="34">
        <f t="shared" si="24"/>
        <v>0.56999999999999995</v>
      </c>
      <c r="AN94" s="34">
        <f t="shared" si="22"/>
        <v>0.15</v>
      </c>
      <c r="AO94" s="30">
        <f t="shared" si="23"/>
        <v>379</v>
      </c>
      <c r="AP94" s="15" t="e">
        <f>IF(AO94=#REF!,"","ç")</f>
        <v>#REF!</v>
      </c>
    </row>
    <row r="95" spans="1:44" x14ac:dyDescent="0.3">
      <c r="A95" s="90" t="s">
        <v>27</v>
      </c>
      <c r="B95" s="12">
        <v>43992</v>
      </c>
      <c r="C95" s="23">
        <v>94</v>
      </c>
      <c r="D95" s="25">
        <v>656</v>
      </c>
      <c r="E95" s="71">
        <f t="shared" si="25"/>
        <v>468.57</v>
      </c>
      <c r="F95" s="25">
        <f>SUM($D$2:D95)</f>
        <v>17889</v>
      </c>
      <c r="G95" s="25"/>
      <c r="H95" s="25"/>
      <c r="I95" s="40">
        <v>10</v>
      </c>
      <c r="J95" s="69">
        <f t="shared" si="27"/>
        <v>8</v>
      </c>
      <c r="K95" s="73">
        <f>SUM($I$2:I95)</f>
        <v>413</v>
      </c>
      <c r="L95" s="73"/>
      <c r="M95" s="73"/>
      <c r="N95" s="41">
        <v>4</v>
      </c>
      <c r="O95" s="42">
        <v>6</v>
      </c>
      <c r="P95" s="53">
        <v>1</v>
      </c>
      <c r="Q95" s="53">
        <v>91</v>
      </c>
      <c r="R95" s="109">
        <v>16</v>
      </c>
      <c r="S95" s="109">
        <v>381</v>
      </c>
      <c r="T95" s="41">
        <v>4</v>
      </c>
      <c r="U95" s="42">
        <v>6</v>
      </c>
      <c r="V95" s="39">
        <v>107</v>
      </c>
      <c r="W95" s="79">
        <v>1385</v>
      </c>
      <c r="X95" s="78">
        <v>669</v>
      </c>
      <c r="Y95" s="77">
        <f t="shared" si="16"/>
        <v>13</v>
      </c>
      <c r="Z95" s="80">
        <f t="shared" si="17"/>
        <v>2054</v>
      </c>
      <c r="AA95" s="115">
        <f t="shared" si="18"/>
        <v>0.31940000000000002</v>
      </c>
      <c r="AB95" s="83">
        <f t="shared" si="26"/>
        <v>0.28000000000000003</v>
      </c>
      <c r="AC95" s="15" t="e">
        <f>IF(AA95=#REF!,"","ç")</f>
        <v>#REF!</v>
      </c>
      <c r="AD95" s="30">
        <v>1385</v>
      </c>
      <c r="AE95" s="46">
        <v>656</v>
      </c>
      <c r="AF95" s="33">
        <f t="shared" si="19"/>
        <v>2041</v>
      </c>
      <c r="AG95" s="47">
        <v>313</v>
      </c>
      <c r="AH95" s="31">
        <f>SUM($AG$2:AG95)</f>
        <v>7504</v>
      </c>
      <c r="AI95" s="34">
        <f t="shared" si="20"/>
        <v>0.48</v>
      </c>
      <c r="AJ95" s="34">
        <f t="shared" si="21"/>
        <v>0.15</v>
      </c>
      <c r="AK95" s="47">
        <v>343</v>
      </c>
      <c r="AL95" s="31">
        <f>SUM($AK$2:AK95)</f>
        <v>10385</v>
      </c>
      <c r="AM95" s="34">
        <f t="shared" si="24"/>
        <v>0.52</v>
      </c>
      <c r="AN95" s="34">
        <f t="shared" si="22"/>
        <v>0.17</v>
      </c>
      <c r="AO95" s="30">
        <f t="shared" si="23"/>
        <v>656</v>
      </c>
      <c r="AP95" s="15" t="e">
        <f>IF(AO95=#REF!,"","ç")</f>
        <v>#REF!</v>
      </c>
      <c r="AQ95">
        <v>-5</v>
      </c>
      <c r="AR95">
        <v>-4</v>
      </c>
    </row>
    <row r="96" spans="1:44" x14ac:dyDescent="0.3">
      <c r="A96" s="90" t="s">
        <v>28</v>
      </c>
      <c r="B96" s="12">
        <v>43993</v>
      </c>
      <c r="C96" s="23">
        <v>95</v>
      </c>
      <c r="D96" s="25">
        <v>697</v>
      </c>
      <c r="E96" s="71">
        <f t="shared" si="25"/>
        <v>506</v>
      </c>
      <c r="F96" s="25">
        <f>SUM($D$2:D96)</f>
        <v>18586</v>
      </c>
      <c r="G96" s="25"/>
      <c r="H96" s="25"/>
      <c r="I96" s="40">
        <v>5</v>
      </c>
      <c r="J96" s="69">
        <f t="shared" si="27"/>
        <v>7.86</v>
      </c>
      <c r="K96" s="73">
        <f>SUM($I$2:I96)</f>
        <v>418</v>
      </c>
      <c r="L96" s="73"/>
      <c r="M96" s="73"/>
      <c r="N96" s="41">
        <v>1</v>
      </c>
      <c r="O96" s="42">
        <v>4</v>
      </c>
      <c r="P96" s="53">
        <v>5</v>
      </c>
      <c r="Q96" s="53">
        <v>96</v>
      </c>
      <c r="R96" s="109">
        <v>9</v>
      </c>
      <c r="S96" s="109">
        <v>390</v>
      </c>
      <c r="T96" s="41">
        <v>1</v>
      </c>
      <c r="U96" s="42">
        <v>4</v>
      </c>
      <c r="V96" s="39">
        <v>108</v>
      </c>
      <c r="W96" s="79">
        <v>1521</v>
      </c>
      <c r="X96" s="78">
        <v>712</v>
      </c>
      <c r="Y96" s="77">
        <f t="shared" si="16"/>
        <v>15</v>
      </c>
      <c r="Z96" s="80">
        <f t="shared" si="17"/>
        <v>2233</v>
      </c>
      <c r="AA96" s="115">
        <f t="shared" si="18"/>
        <v>0.31209999999999999</v>
      </c>
      <c r="AB96" s="83">
        <f t="shared" si="26"/>
        <v>0.28499999999999998</v>
      </c>
      <c r="AC96" s="15" t="e">
        <f>IF(AA96=#REF!,"","ç")</f>
        <v>#REF!</v>
      </c>
      <c r="AD96" s="30">
        <v>1521</v>
      </c>
      <c r="AE96" s="46">
        <v>697</v>
      </c>
      <c r="AF96" s="33">
        <f t="shared" si="19"/>
        <v>2218</v>
      </c>
      <c r="AG96" s="47">
        <v>301</v>
      </c>
      <c r="AH96" s="31">
        <f>SUM($AG$2:AG96)</f>
        <v>7805</v>
      </c>
      <c r="AI96" s="34">
        <f t="shared" si="20"/>
        <v>0.43</v>
      </c>
      <c r="AJ96" s="34">
        <f t="shared" si="21"/>
        <v>0.14000000000000001</v>
      </c>
      <c r="AK96" s="47">
        <v>396</v>
      </c>
      <c r="AL96" s="31">
        <f>SUM($AK$2:AK96)</f>
        <v>10781</v>
      </c>
      <c r="AM96" s="34">
        <f t="shared" si="24"/>
        <v>0.56999999999999995</v>
      </c>
      <c r="AN96" s="34">
        <f t="shared" si="22"/>
        <v>0.18</v>
      </c>
      <c r="AO96" s="30">
        <f t="shared" si="23"/>
        <v>697</v>
      </c>
      <c r="AP96" s="15" t="e">
        <f>IF(AO96=#REF!,"","ç")</f>
        <v>#REF!</v>
      </c>
      <c r="AQ96">
        <v>5</v>
      </c>
      <c r="AR96">
        <v>4</v>
      </c>
    </row>
    <row r="97" spans="1:42" x14ac:dyDescent="0.3">
      <c r="A97" s="91" t="s">
        <v>30</v>
      </c>
      <c r="B97" s="12">
        <v>43994</v>
      </c>
      <c r="C97" s="23">
        <v>96</v>
      </c>
      <c r="D97" s="97">
        <v>625</v>
      </c>
      <c r="E97" s="85">
        <f t="shared" si="25"/>
        <v>535.42999999999995</v>
      </c>
      <c r="F97" s="26">
        <f>SUM($D$2:D97)</f>
        <v>19211</v>
      </c>
      <c r="G97" s="97"/>
      <c r="H97" s="97"/>
      <c r="I97" s="49">
        <v>3</v>
      </c>
      <c r="J97" s="69">
        <f t="shared" si="27"/>
        <v>7.29</v>
      </c>
      <c r="K97" s="73">
        <f>SUM($I$2:I97)</f>
        <v>421</v>
      </c>
      <c r="L97" s="73"/>
      <c r="M97" s="73"/>
      <c r="N97" s="41">
        <v>0</v>
      </c>
      <c r="O97" s="42">
        <v>3</v>
      </c>
      <c r="P97" s="53">
        <v>0</v>
      </c>
      <c r="Q97" s="53">
        <v>96</v>
      </c>
      <c r="R97" s="109">
        <v>0</v>
      </c>
      <c r="S97" s="109">
        <v>390</v>
      </c>
      <c r="T97" s="41">
        <v>0</v>
      </c>
      <c r="U97" s="42">
        <v>3</v>
      </c>
      <c r="V97" s="50">
        <v>109</v>
      </c>
      <c r="W97" s="79">
        <v>1404</v>
      </c>
      <c r="X97" s="78">
        <v>630</v>
      </c>
      <c r="Y97" s="77">
        <f t="shared" si="16"/>
        <v>5</v>
      </c>
      <c r="Z97" s="80">
        <f t="shared" si="17"/>
        <v>2034</v>
      </c>
      <c r="AA97" s="115">
        <f t="shared" si="18"/>
        <v>0.30730000000000002</v>
      </c>
      <c r="AB97" s="83">
        <f t="shared" si="26"/>
        <v>0.28899999999999998</v>
      </c>
      <c r="AC97" s="15" t="e">
        <f>IF(AA97=#REF!,"","ç")</f>
        <v>#REF!</v>
      </c>
      <c r="AD97" s="30">
        <v>1404</v>
      </c>
      <c r="AE97" s="30">
        <v>625</v>
      </c>
      <c r="AF97" s="33">
        <f t="shared" si="19"/>
        <v>2029</v>
      </c>
      <c r="AG97" s="18">
        <v>264</v>
      </c>
      <c r="AH97" s="31">
        <f>SUM($AG$2:AG97)</f>
        <v>8069</v>
      </c>
      <c r="AI97" s="34">
        <f t="shared" si="20"/>
        <v>0.42</v>
      </c>
      <c r="AJ97" s="34">
        <f t="shared" si="21"/>
        <v>0.13</v>
      </c>
      <c r="AK97" s="18">
        <v>361</v>
      </c>
      <c r="AL97" s="31">
        <f>SUM($AK$2:AK97)</f>
        <v>11142</v>
      </c>
      <c r="AM97" s="34">
        <f t="shared" si="24"/>
        <v>0.57999999999999996</v>
      </c>
      <c r="AN97" s="34">
        <f t="shared" si="22"/>
        <v>0.18</v>
      </c>
      <c r="AO97" s="30">
        <f t="shared" si="23"/>
        <v>625</v>
      </c>
      <c r="AP97" s="15" t="e">
        <f>IF(AO97=#REF!,"","ç")</f>
        <v>#REF!</v>
      </c>
    </row>
    <row r="98" spans="1:42" ht="15" thickBot="1" x14ac:dyDescent="0.35">
      <c r="A98" s="93" t="s">
        <v>31</v>
      </c>
      <c r="B98" s="89">
        <v>43995</v>
      </c>
      <c r="C98" s="23">
        <v>97</v>
      </c>
      <c r="D98" s="87">
        <v>848</v>
      </c>
      <c r="E98" s="88">
        <f t="shared" si="25"/>
        <v>579.29</v>
      </c>
      <c r="F98" s="87">
        <f>SUM($D$2:D98)</f>
        <v>20059</v>
      </c>
      <c r="G98" s="87">
        <f>SUM(D92:D98)</f>
        <v>4055</v>
      </c>
      <c r="H98" s="88">
        <v>579.28571428571433</v>
      </c>
      <c r="I98" s="103">
        <v>8</v>
      </c>
      <c r="J98" s="104">
        <f t="shared" si="27"/>
        <v>6.14</v>
      </c>
      <c r="K98" s="105">
        <f>SUM($I$2:I98)</f>
        <v>429</v>
      </c>
      <c r="L98" s="105">
        <f>SUM(I93:I98)</f>
        <v>36</v>
      </c>
      <c r="M98" s="104">
        <f>L98/7</f>
        <v>5.1428571428571432</v>
      </c>
      <c r="N98" s="106">
        <v>2</v>
      </c>
      <c r="O98" s="107">
        <v>6</v>
      </c>
      <c r="P98" s="53">
        <v>1</v>
      </c>
      <c r="Q98" s="53">
        <v>97</v>
      </c>
      <c r="R98" s="109">
        <v>22</v>
      </c>
      <c r="S98" s="109">
        <v>412</v>
      </c>
      <c r="T98" s="41">
        <v>2</v>
      </c>
      <c r="U98" s="42">
        <v>6</v>
      </c>
      <c r="V98" s="50">
        <v>110</v>
      </c>
      <c r="W98" s="79">
        <v>1818</v>
      </c>
      <c r="X98" s="78">
        <v>877</v>
      </c>
      <c r="Y98" s="77">
        <f t="shared" si="16"/>
        <v>29</v>
      </c>
      <c r="Z98" s="80">
        <f t="shared" si="17"/>
        <v>2695</v>
      </c>
      <c r="AA98" s="115">
        <f t="shared" si="18"/>
        <v>0.31469999999999998</v>
      </c>
      <c r="AB98" s="83">
        <f t="shared" si="26"/>
        <v>0.29099999999999998</v>
      </c>
      <c r="AC98" s="15" t="e">
        <f>IF(AA98=#REF!,"","ç")</f>
        <v>#REF!</v>
      </c>
      <c r="AD98" s="30">
        <v>1818</v>
      </c>
      <c r="AE98" s="30">
        <v>848</v>
      </c>
      <c r="AF98" s="33">
        <f t="shared" si="19"/>
        <v>2666</v>
      </c>
      <c r="AG98" s="18">
        <v>379</v>
      </c>
      <c r="AH98" s="31">
        <f>SUM($AG$2:AG98)</f>
        <v>8448</v>
      </c>
      <c r="AI98" s="34">
        <f t="shared" ref="AI98:AI129" si="28">ROUND(AG98/AO98,2)</f>
        <v>0.45</v>
      </c>
      <c r="AJ98" s="34">
        <f t="shared" ref="AJ98:AJ129" si="29">ROUND(AG98/AF98,2)</f>
        <v>0.14000000000000001</v>
      </c>
      <c r="AK98" s="18">
        <v>469</v>
      </c>
      <c r="AL98" s="31">
        <f>SUM($AK$2:AK98)</f>
        <v>11611</v>
      </c>
      <c r="AM98" s="34">
        <f t="shared" si="24"/>
        <v>0.55000000000000004</v>
      </c>
      <c r="AN98" s="34">
        <f t="shared" ref="AN98:AN129" si="30">ROUND(AK98/AF98,2)</f>
        <v>0.18</v>
      </c>
      <c r="AO98" s="30">
        <f t="shared" ref="AO98:AO129" si="31">AG98+AK98</f>
        <v>848</v>
      </c>
      <c r="AP98" s="15" t="e">
        <f>IF(AO98=#REF!,"","ç")</f>
        <v>#REF!</v>
      </c>
    </row>
    <row r="99" spans="1:42" x14ac:dyDescent="0.3">
      <c r="A99" s="92" t="s">
        <v>29</v>
      </c>
      <c r="B99" s="84">
        <v>43996</v>
      </c>
      <c r="C99" s="23">
        <v>98</v>
      </c>
      <c r="D99" s="27">
        <v>627</v>
      </c>
      <c r="E99" s="86">
        <f t="shared" si="25"/>
        <v>608.71</v>
      </c>
      <c r="F99" s="27">
        <f>SUM($D$2:D99)</f>
        <v>20686</v>
      </c>
      <c r="G99" s="27"/>
      <c r="H99" s="27"/>
      <c r="I99" s="49">
        <v>8</v>
      </c>
      <c r="J99" s="69">
        <f t="shared" si="27"/>
        <v>6.29</v>
      </c>
      <c r="K99" s="73">
        <f>SUM($I$2:I99)</f>
        <v>437</v>
      </c>
      <c r="L99" s="73"/>
      <c r="M99" s="73"/>
      <c r="N99" s="41">
        <v>3</v>
      </c>
      <c r="O99" s="42">
        <v>5</v>
      </c>
      <c r="P99" s="53">
        <v>5</v>
      </c>
      <c r="Q99" s="53">
        <v>102</v>
      </c>
      <c r="R99" s="109">
        <v>8</v>
      </c>
      <c r="S99" s="109">
        <v>420</v>
      </c>
      <c r="T99" s="41">
        <v>3</v>
      </c>
      <c r="U99" s="42">
        <v>5</v>
      </c>
      <c r="V99" s="50">
        <v>111</v>
      </c>
      <c r="W99" s="79">
        <v>1253</v>
      </c>
      <c r="X99" s="78">
        <v>648</v>
      </c>
      <c r="Y99" s="77">
        <f t="shared" si="16"/>
        <v>21</v>
      </c>
      <c r="Z99" s="80">
        <f t="shared" si="17"/>
        <v>1901</v>
      </c>
      <c r="AA99" s="115">
        <f t="shared" si="18"/>
        <v>0.32979999999999998</v>
      </c>
      <c r="AB99" s="83">
        <f t="shared" si="26"/>
        <v>0.3</v>
      </c>
      <c r="AC99" s="15" t="e">
        <f>IF(AA99=#REF!,"","ç")</f>
        <v>#REF!</v>
      </c>
      <c r="AD99" s="30">
        <v>1253</v>
      </c>
      <c r="AE99" s="30">
        <v>627</v>
      </c>
      <c r="AF99" s="33">
        <f t="shared" si="19"/>
        <v>1880</v>
      </c>
      <c r="AG99" s="18">
        <v>265</v>
      </c>
      <c r="AH99" s="31">
        <f>SUM($AG$2:AG99)</f>
        <v>8713</v>
      </c>
      <c r="AI99" s="34">
        <f t="shared" si="28"/>
        <v>0.42</v>
      </c>
      <c r="AJ99" s="34">
        <f t="shared" si="29"/>
        <v>0.14000000000000001</v>
      </c>
      <c r="AK99" s="18">
        <v>362</v>
      </c>
      <c r="AL99" s="31">
        <f>SUM($AK$2:AK99)</f>
        <v>11973</v>
      </c>
      <c r="AM99" s="34">
        <f t="shared" si="24"/>
        <v>0.57999999999999996</v>
      </c>
      <c r="AN99" s="34">
        <f t="shared" si="30"/>
        <v>0.19</v>
      </c>
      <c r="AO99" s="30">
        <f t="shared" si="31"/>
        <v>627</v>
      </c>
      <c r="AP99" s="15" t="e">
        <f>IF(AO99=#REF!,"","ç")</f>
        <v>#REF!</v>
      </c>
    </row>
    <row r="100" spans="1:42" x14ac:dyDescent="0.3">
      <c r="A100" s="90" t="s">
        <v>26</v>
      </c>
      <c r="B100" s="12">
        <v>43997</v>
      </c>
      <c r="C100" s="23">
        <v>99</v>
      </c>
      <c r="D100" s="25">
        <v>736</v>
      </c>
      <c r="E100" s="71">
        <f t="shared" si="25"/>
        <v>652.57000000000005</v>
      </c>
      <c r="F100" s="25">
        <f>SUM($D$2:D100)</f>
        <v>21422</v>
      </c>
      <c r="G100" s="25"/>
      <c r="H100" s="25"/>
      <c r="I100" s="49">
        <v>11</v>
      </c>
      <c r="J100" s="69">
        <f t="shared" si="27"/>
        <v>7.14</v>
      </c>
      <c r="K100" s="73">
        <f>SUM($I$2:I100)</f>
        <v>448</v>
      </c>
      <c r="L100" s="73"/>
      <c r="M100" s="73"/>
      <c r="N100" s="41">
        <v>1</v>
      </c>
      <c r="O100" s="42">
        <v>10</v>
      </c>
      <c r="P100" s="53">
        <v>0</v>
      </c>
      <c r="Q100" s="53">
        <v>102</v>
      </c>
      <c r="R100" s="109">
        <v>29</v>
      </c>
      <c r="S100" s="109">
        <v>449</v>
      </c>
      <c r="T100" s="41">
        <v>1</v>
      </c>
      <c r="U100" s="42">
        <v>10</v>
      </c>
      <c r="V100" s="51" t="s">
        <v>9</v>
      </c>
      <c r="W100" s="79">
        <v>1248</v>
      </c>
      <c r="X100" s="78">
        <v>761</v>
      </c>
      <c r="Y100" s="77">
        <f t="shared" si="16"/>
        <v>25</v>
      </c>
      <c r="Z100" s="80">
        <f t="shared" si="17"/>
        <v>2009</v>
      </c>
      <c r="AA100" s="115">
        <f t="shared" si="18"/>
        <v>0.3664</v>
      </c>
      <c r="AB100" s="83">
        <f t="shared" si="26"/>
        <v>0.316</v>
      </c>
      <c r="AC100" s="15" t="e">
        <f>IF(AA100=#REF!,"","ç")</f>
        <v>#REF!</v>
      </c>
      <c r="AD100" s="30">
        <v>1248</v>
      </c>
      <c r="AE100" s="31">
        <v>736</v>
      </c>
      <c r="AF100" s="33">
        <f t="shared" si="19"/>
        <v>1984</v>
      </c>
      <c r="AG100" s="22">
        <v>347</v>
      </c>
      <c r="AH100" s="31">
        <f>SUM($AG$2:AG100)</f>
        <v>9060</v>
      </c>
      <c r="AI100" s="34">
        <f t="shared" si="28"/>
        <v>0.47</v>
      </c>
      <c r="AJ100" s="34">
        <f t="shared" si="29"/>
        <v>0.17</v>
      </c>
      <c r="AK100" s="22">
        <v>389</v>
      </c>
      <c r="AL100" s="31">
        <f>SUM($AK$2:AK100)</f>
        <v>12362</v>
      </c>
      <c r="AM100" s="34">
        <f t="shared" si="24"/>
        <v>0.53</v>
      </c>
      <c r="AN100" s="34">
        <f t="shared" si="30"/>
        <v>0.2</v>
      </c>
      <c r="AO100" s="30">
        <f t="shared" si="31"/>
        <v>736</v>
      </c>
      <c r="AP100" s="15" t="e">
        <f>IF(AO100=#REF!,"","ç")</f>
        <v>#REF!</v>
      </c>
    </row>
    <row r="101" spans="1:42" x14ac:dyDescent="0.3">
      <c r="A101" s="90" t="s">
        <v>27</v>
      </c>
      <c r="B101" s="12">
        <v>43998</v>
      </c>
      <c r="C101" s="23">
        <v>100</v>
      </c>
      <c r="D101" s="25">
        <v>540</v>
      </c>
      <c r="E101" s="71">
        <f t="shared" si="25"/>
        <v>675.57</v>
      </c>
      <c r="F101" s="25">
        <f>SUM($D$2:D101)</f>
        <v>21962</v>
      </c>
      <c r="G101" s="25"/>
      <c r="H101" s="98">
        <v>0.21460391245399954</v>
      </c>
      <c r="I101" s="49">
        <v>9</v>
      </c>
      <c r="J101" s="69">
        <f t="shared" si="27"/>
        <v>7.71</v>
      </c>
      <c r="K101" s="73">
        <f>SUM($I$2:I101)</f>
        <v>457</v>
      </c>
      <c r="L101" s="73"/>
      <c r="M101" s="108">
        <f>(M105-M98)/M105</f>
        <v>0.3571428571428571</v>
      </c>
      <c r="N101" s="41">
        <v>5</v>
      </c>
      <c r="O101" s="42">
        <v>4</v>
      </c>
      <c r="P101" s="53">
        <v>5</v>
      </c>
      <c r="Q101" s="53">
        <v>107</v>
      </c>
      <c r="R101" s="109">
        <v>37</v>
      </c>
      <c r="S101" s="109">
        <v>486</v>
      </c>
      <c r="T101" s="41">
        <v>5</v>
      </c>
      <c r="U101" s="42">
        <v>4</v>
      </c>
      <c r="V101" s="50">
        <v>114</v>
      </c>
      <c r="W101" s="79">
        <v>1105</v>
      </c>
      <c r="X101" s="78">
        <v>548</v>
      </c>
      <c r="Y101" s="77">
        <f t="shared" si="16"/>
        <v>8</v>
      </c>
      <c r="Z101" s="80">
        <f t="shared" si="17"/>
        <v>1653</v>
      </c>
      <c r="AA101" s="115">
        <f t="shared" si="18"/>
        <v>0.32669999999999999</v>
      </c>
      <c r="AB101" s="83">
        <f t="shared" si="26"/>
        <v>0.32500000000000001</v>
      </c>
      <c r="AC101" s="15" t="e">
        <f>IF(AA101=#REF!,"","ç")</f>
        <v>#REF!</v>
      </c>
      <c r="AD101" s="30">
        <v>1105</v>
      </c>
      <c r="AE101" s="30">
        <v>540</v>
      </c>
      <c r="AF101" s="33">
        <f t="shared" si="19"/>
        <v>1645</v>
      </c>
      <c r="AG101" s="18">
        <v>254</v>
      </c>
      <c r="AH101" s="31">
        <f>SUM($AG$2:AG101)</f>
        <v>9314</v>
      </c>
      <c r="AI101" s="34">
        <f t="shared" si="28"/>
        <v>0.47</v>
      </c>
      <c r="AJ101" s="34">
        <f t="shared" si="29"/>
        <v>0.15</v>
      </c>
      <c r="AK101" s="18">
        <v>286</v>
      </c>
      <c r="AL101" s="31">
        <f>SUM($AK$2:AK101)</f>
        <v>12648</v>
      </c>
      <c r="AM101" s="34">
        <f t="shared" si="24"/>
        <v>0.53</v>
      </c>
      <c r="AN101" s="34">
        <f t="shared" si="30"/>
        <v>0.17</v>
      </c>
      <c r="AO101" s="30">
        <f t="shared" si="31"/>
        <v>540</v>
      </c>
      <c r="AP101" s="15" t="e">
        <f>IF(AO101=#REF!,"","ç")</f>
        <v>#REF!</v>
      </c>
    </row>
    <row r="102" spans="1:42" x14ac:dyDescent="0.3">
      <c r="A102" s="90" t="s">
        <v>27</v>
      </c>
      <c r="B102" s="12">
        <v>43999</v>
      </c>
      <c r="C102" s="23">
        <v>101</v>
      </c>
      <c r="D102" s="25">
        <v>635</v>
      </c>
      <c r="E102" s="71">
        <f t="shared" si="25"/>
        <v>672.57</v>
      </c>
      <c r="F102" s="25">
        <f>SUM($D$2:D102)</f>
        <v>22597</v>
      </c>
      <c r="G102" s="25"/>
      <c r="H102" s="25"/>
      <c r="I102" s="49">
        <v>13</v>
      </c>
      <c r="J102" s="69">
        <f t="shared" si="27"/>
        <v>8.14</v>
      </c>
      <c r="K102" s="73">
        <f>SUM($I$2:I102)</f>
        <v>470</v>
      </c>
      <c r="L102" s="73"/>
      <c r="M102" s="73"/>
      <c r="N102" s="41">
        <v>3</v>
      </c>
      <c r="O102" s="42">
        <v>10</v>
      </c>
      <c r="P102" s="53">
        <v>2</v>
      </c>
      <c r="Q102" s="53">
        <v>109</v>
      </c>
      <c r="R102" s="109">
        <v>-2</v>
      </c>
      <c r="S102" s="109">
        <v>484</v>
      </c>
      <c r="T102" s="41">
        <v>3</v>
      </c>
      <c r="U102" s="42">
        <v>10</v>
      </c>
      <c r="V102" s="52" t="s">
        <v>11</v>
      </c>
      <c r="W102" s="79">
        <v>1451</v>
      </c>
      <c r="X102" s="78">
        <v>652</v>
      </c>
      <c r="Y102" s="77">
        <f t="shared" si="16"/>
        <v>17</v>
      </c>
      <c r="Z102" s="80">
        <f t="shared" si="17"/>
        <v>2103</v>
      </c>
      <c r="AA102" s="115">
        <f t="shared" si="18"/>
        <v>0.3019</v>
      </c>
      <c r="AB102" s="83">
        <f t="shared" si="26"/>
        <v>0.32300000000000001</v>
      </c>
      <c r="AC102" s="15" t="e">
        <f>IF(AA102=#REF!,"","ç")</f>
        <v>#REF!</v>
      </c>
      <c r="AD102" s="30">
        <v>1451</v>
      </c>
      <c r="AE102" s="30">
        <v>635</v>
      </c>
      <c r="AF102" s="33">
        <f t="shared" si="19"/>
        <v>2086</v>
      </c>
      <c r="AG102" s="22">
        <v>316</v>
      </c>
      <c r="AH102" s="31">
        <f>SUM($AG$2:AG102)</f>
        <v>9630</v>
      </c>
      <c r="AI102" s="34">
        <f t="shared" si="28"/>
        <v>0.5</v>
      </c>
      <c r="AJ102" s="34">
        <f t="shared" si="29"/>
        <v>0.15</v>
      </c>
      <c r="AK102" s="22">
        <v>319</v>
      </c>
      <c r="AL102" s="31">
        <f>SUM($AK$2:AK102)</f>
        <v>12967</v>
      </c>
      <c r="AM102" s="34">
        <f t="shared" si="24"/>
        <v>0.5</v>
      </c>
      <c r="AN102" s="34">
        <f t="shared" si="30"/>
        <v>0.15</v>
      </c>
      <c r="AO102" s="30">
        <f t="shared" si="31"/>
        <v>635</v>
      </c>
      <c r="AP102" s="15" t="e">
        <f>IF(AO102=#REF!,"","ç")</f>
        <v>#REF!</v>
      </c>
    </row>
    <row r="103" spans="1:42" x14ac:dyDescent="0.3">
      <c r="A103" s="90" t="s">
        <v>28</v>
      </c>
      <c r="B103" s="12">
        <v>44000</v>
      </c>
      <c r="C103" s="23">
        <v>102</v>
      </c>
      <c r="D103" s="25">
        <v>754</v>
      </c>
      <c r="E103" s="71">
        <f t="shared" si="25"/>
        <v>680.71</v>
      </c>
      <c r="F103" s="25">
        <f>SUM($D$2:D103)</f>
        <v>23351</v>
      </c>
      <c r="G103" s="25"/>
      <c r="H103" s="25"/>
      <c r="I103" s="49">
        <v>5</v>
      </c>
      <c r="J103" s="69">
        <f t="shared" si="27"/>
        <v>8.14</v>
      </c>
      <c r="K103" s="73">
        <f>SUM($I$2:I103)</f>
        <v>475</v>
      </c>
      <c r="L103" s="73"/>
      <c r="M103" s="73"/>
      <c r="N103" s="41">
        <v>2</v>
      </c>
      <c r="O103" s="42">
        <v>3</v>
      </c>
      <c r="P103" s="53">
        <v>8</v>
      </c>
      <c r="Q103" s="53">
        <v>117</v>
      </c>
      <c r="R103" s="109">
        <v>-8</v>
      </c>
      <c r="S103" s="109">
        <v>476</v>
      </c>
      <c r="T103" s="41">
        <v>2</v>
      </c>
      <c r="U103" s="42">
        <v>3</v>
      </c>
      <c r="V103" s="50">
        <v>115</v>
      </c>
      <c r="W103" s="79">
        <v>1695</v>
      </c>
      <c r="X103" s="78">
        <v>773</v>
      </c>
      <c r="Y103" s="77">
        <f t="shared" si="16"/>
        <v>19</v>
      </c>
      <c r="Z103" s="80">
        <f t="shared" si="17"/>
        <v>2468</v>
      </c>
      <c r="AA103" s="115">
        <f t="shared" si="18"/>
        <v>0.30549999999999999</v>
      </c>
      <c r="AB103" s="83">
        <f t="shared" si="26"/>
        <v>0.32200000000000001</v>
      </c>
      <c r="AC103" s="15" t="e">
        <f>IF(AA103=#REF!,"","ç")</f>
        <v>#REF!</v>
      </c>
      <c r="AD103" s="30">
        <v>1695</v>
      </c>
      <c r="AE103" s="30">
        <v>754</v>
      </c>
      <c r="AF103" s="33">
        <f t="shared" si="19"/>
        <v>2449</v>
      </c>
      <c r="AG103" s="22">
        <v>330</v>
      </c>
      <c r="AH103" s="31">
        <f>SUM($AG$2:AG103)</f>
        <v>9960</v>
      </c>
      <c r="AI103" s="34">
        <f t="shared" si="28"/>
        <v>0.44</v>
      </c>
      <c r="AJ103" s="34">
        <f t="shared" si="29"/>
        <v>0.13</v>
      </c>
      <c r="AK103" s="22">
        <v>424</v>
      </c>
      <c r="AL103" s="31">
        <f>SUM($AK$2:AK103)</f>
        <v>13391</v>
      </c>
      <c r="AM103" s="34">
        <f t="shared" si="24"/>
        <v>0.56000000000000005</v>
      </c>
      <c r="AN103" s="34">
        <f t="shared" si="30"/>
        <v>0.17</v>
      </c>
      <c r="AO103" s="30">
        <f t="shared" si="31"/>
        <v>754</v>
      </c>
      <c r="AP103" s="15" t="e">
        <f>IF(AO103=#REF!,"","ç")</f>
        <v>#REF!</v>
      </c>
    </row>
    <row r="104" spans="1:42" x14ac:dyDescent="0.3">
      <c r="A104" s="91" t="s">
        <v>30</v>
      </c>
      <c r="B104" s="12">
        <v>44001</v>
      </c>
      <c r="C104" s="23">
        <v>103</v>
      </c>
      <c r="D104" s="26">
        <v>923</v>
      </c>
      <c r="E104" s="85">
        <f t="shared" si="25"/>
        <v>723.29</v>
      </c>
      <c r="F104" s="26">
        <f>SUM($D$2:D104)</f>
        <v>24274</v>
      </c>
      <c r="G104" s="26"/>
      <c r="H104" s="26"/>
      <c r="I104" s="49">
        <v>10</v>
      </c>
      <c r="J104" s="69">
        <f t="shared" si="27"/>
        <v>9.14</v>
      </c>
      <c r="K104" s="73">
        <f>SUM($I$2:I104)</f>
        <v>485</v>
      </c>
      <c r="L104" s="73"/>
      <c r="M104" s="73"/>
      <c r="N104" s="41">
        <v>1</v>
      </c>
      <c r="O104" s="42">
        <v>9</v>
      </c>
      <c r="P104" s="53">
        <v>6</v>
      </c>
      <c r="Q104" s="53">
        <v>123</v>
      </c>
      <c r="R104" s="109">
        <v>27</v>
      </c>
      <c r="S104" s="109">
        <v>503</v>
      </c>
      <c r="T104" s="41">
        <v>1</v>
      </c>
      <c r="U104" s="42">
        <v>9</v>
      </c>
      <c r="V104" s="52">
        <v>116</v>
      </c>
      <c r="W104" s="79">
        <v>1897</v>
      </c>
      <c r="X104" s="78">
        <v>936</v>
      </c>
      <c r="Y104" s="77">
        <f t="shared" si="16"/>
        <v>13</v>
      </c>
      <c r="Z104" s="80">
        <f t="shared" si="17"/>
        <v>2833</v>
      </c>
      <c r="AA104" s="115">
        <f t="shared" si="18"/>
        <v>0.32579999999999998</v>
      </c>
      <c r="AB104" s="83">
        <f t="shared" si="26"/>
        <v>0.32400000000000001</v>
      </c>
      <c r="AC104" s="15" t="e">
        <f>IF(AA104=#REF!,"","ç")</f>
        <v>#REF!</v>
      </c>
      <c r="AD104" s="30">
        <v>1897</v>
      </c>
      <c r="AE104" s="30">
        <v>923</v>
      </c>
      <c r="AF104" s="33">
        <f t="shared" si="19"/>
        <v>2820</v>
      </c>
      <c r="AG104" s="18">
        <v>440</v>
      </c>
      <c r="AH104" s="31">
        <f>SUM($AG$2:AG104)</f>
        <v>10400</v>
      </c>
      <c r="AI104" s="34">
        <f t="shared" si="28"/>
        <v>0.48</v>
      </c>
      <c r="AJ104" s="34">
        <f t="shared" si="29"/>
        <v>0.16</v>
      </c>
      <c r="AK104" s="18">
        <v>483</v>
      </c>
      <c r="AL104" s="31">
        <f>SUM($AK$2:AK104)</f>
        <v>13874</v>
      </c>
      <c r="AM104" s="34">
        <f t="shared" si="24"/>
        <v>0.52</v>
      </c>
      <c r="AN104" s="34">
        <f t="shared" si="30"/>
        <v>0.17</v>
      </c>
      <c r="AO104" s="30">
        <f t="shared" si="31"/>
        <v>923</v>
      </c>
      <c r="AP104" s="15" t="e">
        <f>IF(AO104=#REF!,"","ç")</f>
        <v>#REF!</v>
      </c>
    </row>
    <row r="105" spans="1:42" ht="15" thickBot="1" x14ac:dyDescent="0.35">
      <c r="A105" s="93" t="s">
        <v>31</v>
      </c>
      <c r="B105" s="89">
        <v>44002</v>
      </c>
      <c r="C105" s="23">
        <v>104</v>
      </c>
      <c r="D105" s="87">
        <v>948</v>
      </c>
      <c r="E105" s="88">
        <f t="shared" si="25"/>
        <v>737.57</v>
      </c>
      <c r="F105" s="87">
        <f>SUM($D$2:D105)</f>
        <v>25222</v>
      </c>
      <c r="G105" s="87">
        <f>SUM(D99:D105)</f>
        <v>5163</v>
      </c>
      <c r="H105" s="88">
        <v>737.57142857142856</v>
      </c>
      <c r="I105" s="103">
        <v>8</v>
      </c>
      <c r="J105" s="104">
        <f t="shared" si="27"/>
        <v>9.14</v>
      </c>
      <c r="K105" s="105">
        <f>SUM($I$2:I105)</f>
        <v>493</v>
      </c>
      <c r="L105" s="105">
        <f>SUM(I100:I105)</f>
        <v>56</v>
      </c>
      <c r="M105" s="104">
        <f>L105/7</f>
        <v>8</v>
      </c>
      <c r="N105" s="106">
        <v>1</v>
      </c>
      <c r="O105" s="107">
        <v>7</v>
      </c>
      <c r="P105" s="53">
        <v>-2</v>
      </c>
      <c r="Q105" s="53">
        <v>121</v>
      </c>
      <c r="R105" s="109">
        <v>16</v>
      </c>
      <c r="S105" s="109">
        <v>519</v>
      </c>
      <c r="T105" s="41">
        <v>1</v>
      </c>
      <c r="U105" s="42">
        <v>7</v>
      </c>
      <c r="V105" s="52">
        <v>117</v>
      </c>
      <c r="W105" s="79">
        <v>1818</v>
      </c>
      <c r="X105" s="78">
        <v>949</v>
      </c>
      <c r="Y105" s="77">
        <f t="shared" si="16"/>
        <v>1</v>
      </c>
      <c r="Z105" s="80">
        <f t="shared" si="17"/>
        <v>2767</v>
      </c>
      <c r="AA105" s="115">
        <f t="shared" si="18"/>
        <v>0.34260000000000002</v>
      </c>
      <c r="AB105" s="83">
        <f t="shared" si="26"/>
        <v>0.32800000000000001</v>
      </c>
      <c r="AC105" s="15" t="e">
        <f>IF(AA105=#REF!,"","ç")</f>
        <v>#REF!</v>
      </c>
      <c r="AD105" s="30">
        <v>1818</v>
      </c>
      <c r="AE105" s="30">
        <v>948</v>
      </c>
      <c r="AF105" s="33">
        <f t="shared" si="19"/>
        <v>2766</v>
      </c>
      <c r="AG105" s="18">
        <v>431</v>
      </c>
      <c r="AH105" s="31">
        <f>SUM($AG$2:AG105)</f>
        <v>10831</v>
      </c>
      <c r="AI105" s="34">
        <f t="shared" si="28"/>
        <v>0.45</v>
      </c>
      <c r="AJ105" s="34">
        <f t="shared" si="29"/>
        <v>0.16</v>
      </c>
      <c r="AK105" s="18">
        <v>517</v>
      </c>
      <c r="AL105" s="31">
        <f>SUM($AK$2:AK105)</f>
        <v>14391</v>
      </c>
      <c r="AM105" s="34">
        <f t="shared" si="24"/>
        <v>0.55000000000000004</v>
      </c>
      <c r="AN105" s="34">
        <f t="shared" si="30"/>
        <v>0.19</v>
      </c>
      <c r="AO105" s="30">
        <f t="shared" si="31"/>
        <v>948</v>
      </c>
      <c r="AP105" s="15" t="e">
        <f>IF(AO105=#REF!,"","ç")</f>
        <v>#REF!</v>
      </c>
    </row>
    <row r="106" spans="1:42" x14ac:dyDescent="0.3">
      <c r="A106" s="92" t="s">
        <v>29</v>
      </c>
      <c r="B106" s="84">
        <v>44003</v>
      </c>
      <c r="C106" s="23">
        <v>105</v>
      </c>
      <c r="D106" s="27">
        <v>808</v>
      </c>
      <c r="E106" s="86">
        <f t="shared" si="25"/>
        <v>763.43</v>
      </c>
      <c r="F106" s="27">
        <f>SUM($D$2:D106)</f>
        <v>26030</v>
      </c>
      <c r="G106" s="27"/>
      <c r="H106" s="27"/>
      <c r="I106" s="49">
        <v>8</v>
      </c>
      <c r="J106" s="69">
        <f t="shared" si="27"/>
        <v>9.14</v>
      </c>
      <c r="K106" s="73">
        <f>SUM($I$2:I106)</f>
        <v>501</v>
      </c>
      <c r="L106" s="73"/>
      <c r="M106" s="73"/>
      <c r="N106" s="41">
        <v>2</v>
      </c>
      <c r="O106" s="42">
        <v>6</v>
      </c>
      <c r="P106" s="53">
        <v>8</v>
      </c>
      <c r="Q106" s="53">
        <v>129</v>
      </c>
      <c r="R106" s="109">
        <v>76</v>
      </c>
      <c r="S106" s="109">
        <v>595</v>
      </c>
      <c r="T106" s="41">
        <v>2</v>
      </c>
      <c r="U106" s="42">
        <v>6</v>
      </c>
      <c r="V106" s="52">
        <v>118</v>
      </c>
      <c r="W106" s="79">
        <v>1602</v>
      </c>
      <c r="X106" s="78">
        <v>831</v>
      </c>
      <c r="Y106" s="77">
        <f t="shared" si="16"/>
        <v>23</v>
      </c>
      <c r="Z106" s="80">
        <f t="shared" si="17"/>
        <v>2433</v>
      </c>
      <c r="AA106" s="115">
        <f t="shared" si="18"/>
        <v>0.33210000000000001</v>
      </c>
      <c r="AB106" s="83">
        <f t="shared" si="26"/>
        <v>0.32900000000000001</v>
      </c>
      <c r="AC106" s="15" t="e">
        <f>IF(AA106=#REF!,"","ç")</f>
        <v>#REF!</v>
      </c>
      <c r="AD106" s="30">
        <v>1602</v>
      </c>
      <c r="AE106" s="30">
        <v>808</v>
      </c>
      <c r="AF106" s="33">
        <f t="shared" si="19"/>
        <v>2410</v>
      </c>
      <c r="AG106" s="18">
        <v>368</v>
      </c>
      <c r="AH106" s="31">
        <f>SUM($AG$2:AG106)</f>
        <v>11199</v>
      </c>
      <c r="AI106" s="34">
        <f t="shared" si="28"/>
        <v>0.46</v>
      </c>
      <c r="AJ106" s="34">
        <f t="shared" si="29"/>
        <v>0.15</v>
      </c>
      <c r="AK106" s="18">
        <v>440</v>
      </c>
      <c r="AL106" s="31">
        <f>SUM($AK$2:AK106)</f>
        <v>14831</v>
      </c>
      <c r="AM106" s="34">
        <f t="shared" si="24"/>
        <v>0.54</v>
      </c>
      <c r="AN106" s="34">
        <f t="shared" si="30"/>
        <v>0.18</v>
      </c>
      <c r="AO106" s="30">
        <f t="shared" si="31"/>
        <v>808</v>
      </c>
      <c r="AP106" s="15" t="e">
        <f>IF(AO106=#REF!,"","ç")</f>
        <v>#REF!</v>
      </c>
    </row>
    <row r="107" spans="1:42" x14ac:dyDescent="0.3">
      <c r="A107" s="90" t="s">
        <v>26</v>
      </c>
      <c r="B107" s="12">
        <v>44004</v>
      </c>
      <c r="C107" s="23">
        <v>106</v>
      </c>
      <c r="D107" s="25">
        <v>722</v>
      </c>
      <c r="E107" s="71">
        <f t="shared" si="25"/>
        <v>761.43</v>
      </c>
      <c r="F107" s="25">
        <f>SUM($D$2:D107)</f>
        <v>26752</v>
      </c>
      <c r="G107" s="25"/>
      <c r="H107" s="25"/>
      <c r="I107" s="49">
        <v>20</v>
      </c>
      <c r="J107" s="69">
        <f t="shared" si="27"/>
        <v>10.43</v>
      </c>
      <c r="K107" s="73">
        <f>SUM($I$2:I107)</f>
        <v>521</v>
      </c>
      <c r="L107" s="73"/>
      <c r="M107" s="73"/>
      <c r="N107" s="41">
        <v>7</v>
      </c>
      <c r="O107" s="42">
        <v>13</v>
      </c>
      <c r="P107" s="53">
        <v>3</v>
      </c>
      <c r="Q107" s="53">
        <v>132</v>
      </c>
      <c r="R107" s="109">
        <v>20</v>
      </c>
      <c r="S107" s="109">
        <v>615</v>
      </c>
      <c r="T107" s="41">
        <v>7</v>
      </c>
      <c r="U107" s="42">
        <v>13</v>
      </c>
      <c r="V107" s="50">
        <v>119</v>
      </c>
      <c r="W107" s="79">
        <v>1353</v>
      </c>
      <c r="X107" s="78">
        <v>734</v>
      </c>
      <c r="Y107" s="77">
        <f t="shared" si="16"/>
        <v>12</v>
      </c>
      <c r="Z107" s="80">
        <f t="shared" si="17"/>
        <v>2087</v>
      </c>
      <c r="AA107" s="115">
        <f t="shared" si="18"/>
        <v>0.34599999999999997</v>
      </c>
      <c r="AB107" s="83">
        <f t="shared" si="26"/>
        <v>0.32600000000000001</v>
      </c>
      <c r="AC107" s="15" t="e">
        <f>IF(AA107=#REF!,"","ç")</f>
        <v>#REF!</v>
      </c>
      <c r="AD107" s="30">
        <v>1353</v>
      </c>
      <c r="AE107" s="30">
        <v>722</v>
      </c>
      <c r="AF107" s="33">
        <f t="shared" si="19"/>
        <v>2075</v>
      </c>
      <c r="AG107" s="18">
        <v>333</v>
      </c>
      <c r="AH107" s="31">
        <f>SUM($AG$2:AG107)</f>
        <v>11532</v>
      </c>
      <c r="AI107" s="34">
        <f t="shared" si="28"/>
        <v>0.46</v>
      </c>
      <c r="AJ107" s="34">
        <f t="shared" si="29"/>
        <v>0.16</v>
      </c>
      <c r="AK107" s="18">
        <v>389</v>
      </c>
      <c r="AL107" s="31">
        <f>SUM($AK$2:AK107)</f>
        <v>15220</v>
      </c>
      <c r="AM107" s="34">
        <f t="shared" si="24"/>
        <v>0.54</v>
      </c>
      <c r="AN107" s="34">
        <f t="shared" si="30"/>
        <v>0.19</v>
      </c>
      <c r="AO107" s="30">
        <f t="shared" si="31"/>
        <v>722</v>
      </c>
      <c r="AP107" s="15" t="e">
        <f>IF(AO107=#REF!,"","ç")</f>
        <v>#REF!</v>
      </c>
    </row>
    <row r="108" spans="1:42" x14ac:dyDescent="0.3">
      <c r="A108" s="90" t="s">
        <v>27</v>
      </c>
      <c r="B108" s="12">
        <v>44005</v>
      </c>
      <c r="C108" s="23">
        <v>107</v>
      </c>
      <c r="D108" s="25">
        <v>562</v>
      </c>
      <c r="E108" s="71">
        <f t="shared" si="25"/>
        <v>764.57</v>
      </c>
      <c r="F108" s="25">
        <f>SUM($D$2:D108)</f>
        <v>27314</v>
      </c>
      <c r="G108" s="25"/>
      <c r="H108" s="98">
        <v>5.0220750551876379E-2</v>
      </c>
      <c r="I108" s="49">
        <v>15</v>
      </c>
      <c r="J108" s="69">
        <f t="shared" si="27"/>
        <v>11.29</v>
      </c>
      <c r="K108" s="73">
        <f>SUM($I$2:I108)</f>
        <v>536</v>
      </c>
      <c r="L108" s="73"/>
      <c r="M108" s="108">
        <f>(M112-M105)/M112</f>
        <v>0.38461538461538464</v>
      </c>
      <c r="N108" s="41">
        <v>3</v>
      </c>
      <c r="O108" s="42">
        <v>12</v>
      </c>
      <c r="P108" s="53">
        <v>-1</v>
      </c>
      <c r="Q108" s="53">
        <v>131</v>
      </c>
      <c r="R108" s="109">
        <v>34</v>
      </c>
      <c r="S108" s="109">
        <v>649</v>
      </c>
      <c r="T108" s="41">
        <v>3</v>
      </c>
      <c r="U108" s="42">
        <v>12</v>
      </c>
      <c r="V108" s="50">
        <v>120</v>
      </c>
      <c r="W108" s="79">
        <v>1139</v>
      </c>
      <c r="X108" s="78">
        <v>606</v>
      </c>
      <c r="Y108" s="77">
        <f t="shared" si="16"/>
        <v>44</v>
      </c>
      <c r="Z108" s="80">
        <f t="shared" si="17"/>
        <v>1745</v>
      </c>
      <c r="AA108" s="115">
        <f t="shared" si="18"/>
        <v>0.3221</v>
      </c>
      <c r="AB108" s="83">
        <f t="shared" si="26"/>
        <v>0.32500000000000001</v>
      </c>
      <c r="AC108" s="15" t="e">
        <f>IF(AA108=#REF!,"","ç")</f>
        <v>#REF!</v>
      </c>
      <c r="AD108" s="30">
        <v>1139</v>
      </c>
      <c r="AE108" s="30">
        <v>562</v>
      </c>
      <c r="AF108" s="33">
        <f t="shared" si="19"/>
        <v>1701</v>
      </c>
      <c r="AG108" s="18">
        <v>280</v>
      </c>
      <c r="AH108" s="31">
        <f>SUM($AG$2:AG108)</f>
        <v>11812</v>
      </c>
      <c r="AI108" s="34">
        <f t="shared" si="28"/>
        <v>0.5</v>
      </c>
      <c r="AJ108" s="34">
        <f t="shared" si="29"/>
        <v>0.16</v>
      </c>
      <c r="AK108" s="18">
        <v>282</v>
      </c>
      <c r="AL108" s="31">
        <f>SUM($AK$2:AK108)</f>
        <v>15502</v>
      </c>
      <c r="AM108" s="34">
        <f t="shared" si="24"/>
        <v>0.5</v>
      </c>
      <c r="AN108" s="34">
        <f t="shared" si="30"/>
        <v>0.17</v>
      </c>
      <c r="AO108" s="30">
        <f t="shared" si="31"/>
        <v>562</v>
      </c>
      <c r="AP108" s="15" t="e">
        <f>IF(AO108=#REF!,"","ç")</f>
        <v>#REF!</v>
      </c>
    </row>
    <row r="109" spans="1:42" x14ac:dyDescent="0.3">
      <c r="A109" s="90" t="s">
        <v>27</v>
      </c>
      <c r="B109" s="12">
        <v>44006</v>
      </c>
      <c r="C109" s="23">
        <v>108</v>
      </c>
      <c r="D109" s="25">
        <v>716</v>
      </c>
      <c r="E109" s="71">
        <f t="shared" si="25"/>
        <v>776.14</v>
      </c>
      <c r="F109" s="25">
        <f>SUM($D$2:D109)</f>
        <v>28030</v>
      </c>
      <c r="G109" s="25"/>
      <c r="H109" s="25"/>
      <c r="I109" s="49">
        <v>11</v>
      </c>
      <c r="J109" s="69">
        <f t="shared" si="27"/>
        <v>11</v>
      </c>
      <c r="K109" s="73">
        <f>SUM($I$2:I109)</f>
        <v>547</v>
      </c>
      <c r="L109" s="73"/>
      <c r="M109" s="73"/>
      <c r="N109" s="41">
        <v>6</v>
      </c>
      <c r="O109" s="42">
        <v>5</v>
      </c>
      <c r="P109" s="53">
        <v>-1</v>
      </c>
      <c r="Q109" s="53">
        <v>130</v>
      </c>
      <c r="R109" s="109">
        <v>1</v>
      </c>
      <c r="S109" s="109">
        <v>650</v>
      </c>
      <c r="T109" s="41">
        <v>6</v>
      </c>
      <c r="U109" s="42">
        <v>5</v>
      </c>
      <c r="V109" s="50">
        <v>121</v>
      </c>
      <c r="W109" s="79">
        <v>1579</v>
      </c>
      <c r="X109" s="78">
        <v>728</v>
      </c>
      <c r="Y109" s="77">
        <f t="shared" si="16"/>
        <v>12</v>
      </c>
      <c r="Z109" s="80">
        <f t="shared" si="17"/>
        <v>2307</v>
      </c>
      <c r="AA109" s="115">
        <f t="shared" si="18"/>
        <v>0.31040000000000001</v>
      </c>
      <c r="AB109" s="83">
        <f t="shared" si="26"/>
        <v>0.32600000000000001</v>
      </c>
      <c r="AC109" s="15" t="e">
        <f>IF(AA109=#REF!,"","ç")</f>
        <v>#REF!</v>
      </c>
      <c r="AD109" s="30">
        <v>1579</v>
      </c>
      <c r="AE109" s="30">
        <v>716</v>
      </c>
      <c r="AF109" s="33">
        <f t="shared" si="19"/>
        <v>2295</v>
      </c>
      <c r="AG109" s="18">
        <v>344</v>
      </c>
      <c r="AH109" s="31">
        <f>SUM($AG$2:AG109)</f>
        <v>12156</v>
      </c>
      <c r="AI109" s="34">
        <f t="shared" si="28"/>
        <v>0.48</v>
      </c>
      <c r="AJ109" s="34">
        <f t="shared" si="29"/>
        <v>0.15</v>
      </c>
      <c r="AK109" s="18">
        <v>372</v>
      </c>
      <c r="AL109" s="31">
        <f>SUM($AK$2:AK109)</f>
        <v>15874</v>
      </c>
      <c r="AM109" s="34">
        <f t="shared" si="24"/>
        <v>0.52</v>
      </c>
      <c r="AN109" s="34">
        <f t="shared" si="30"/>
        <v>0.16</v>
      </c>
      <c r="AO109" s="30">
        <f t="shared" si="31"/>
        <v>716</v>
      </c>
      <c r="AP109" s="15" t="e">
        <f>IF(AO109=#REF!,"","ç")</f>
        <v>#REF!</v>
      </c>
    </row>
    <row r="110" spans="1:42" x14ac:dyDescent="0.3">
      <c r="A110" s="90" t="s">
        <v>28</v>
      </c>
      <c r="B110" s="12">
        <v>44007</v>
      </c>
      <c r="C110" s="23">
        <v>109</v>
      </c>
      <c r="D110" s="25">
        <v>1007</v>
      </c>
      <c r="E110" s="71">
        <f t="shared" si="25"/>
        <v>812.29</v>
      </c>
      <c r="F110" s="25">
        <f>SUM($D$2:D110)</f>
        <v>29037</v>
      </c>
      <c r="G110" s="25"/>
      <c r="H110" s="25"/>
      <c r="I110" s="49">
        <v>17</v>
      </c>
      <c r="J110" s="69">
        <f t="shared" si="27"/>
        <v>12.71</v>
      </c>
      <c r="K110" s="73">
        <f>SUM($I$2:I110)</f>
        <v>564</v>
      </c>
      <c r="L110" s="73"/>
      <c r="M110" s="73"/>
      <c r="N110" s="41">
        <v>8</v>
      </c>
      <c r="O110" s="42">
        <v>9</v>
      </c>
      <c r="P110" s="53">
        <v>10</v>
      </c>
      <c r="Q110" s="53">
        <v>140</v>
      </c>
      <c r="R110" s="109">
        <v>36</v>
      </c>
      <c r="S110" s="109">
        <v>686</v>
      </c>
      <c r="T110" s="41">
        <v>8</v>
      </c>
      <c r="U110" s="42">
        <v>9</v>
      </c>
      <c r="V110" s="50">
        <v>122</v>
      </c>
      <c r="W110" s="79">
        <v>2217</v>
      </c>
      <c r="X110" s="78">
        <v>1007</v>
      </c>
      <c r="Y110" s="77">
        <f t="shared" si="16"/>
        <v>0</v>
      </c>
      <c r="Z110" s="80">
        <f t="shared" si="17"/>
        <v>3224</v>
      </c>
      <c r="AA110" s="115">
        <f t="shared" si="18"/>
        <v>0.31230000000000002</v>
      </c>
      <c r="AB110" s="83">
        <f t="shared" si="26"/>
        <v>0.32700000000000001</v>
      </c>
      <c r="AC110" s="15" t="e">
        <f>IF(AA110=#REF!,"","ç")</f>
        <v>#REF!</v>
      </c>
      <c r="AD110" s="30">
        <v>2217</v>
      </c>
      <c r="AE110" s="30">
        <v>1007</v>
      </c>
      <c r="AF110" s="33">
        <f t="shared" si="19"/>
        <v>3224</v>
      </c>
      <c r="AG110" s="18">
        <v>465</v>
      </c>
      <c r="AH110" s="31">
        <f>SUM($AG$2:AG110)</f>
        <v>12621</v>
      </c>
      <c r="AI110" s="34">
        <f t="shared" si="28"/>
        <v>0.46</v>
      </c>
      <c r="AJ110" s="34">
        <f t="shared" si="29"/>
        <v>0.14000000000000001</v>
      </c>
      <c r="AK110" s="18">
        <v>542</v>
      </c>
      <c r="AL110" s="31">
        <f>SUM($AK$2:AK110)</f>
        <v>16416</v>
      </c>
      <c r="AM110" s="34">
        <f t="shared" si="24"/>
        <v>0.54</v>
      </c>
      <c r="AN110" s="34">
        <f t="shared" si="30"/>
        <v>0.17</v>
      </c>
      <c r="AO110" s="30">
        <f t="shared" si="31"/>
        <v>1007</v>
      </c>
      <c r="AP110" s="15" t="e">
        <f>IF(AO110=#REF!,"","ç")</f>
        <v>#REF!</v>
      </c>
    </row>
    <row r="111" spans="1:42" x14ac:dyDescent="0.3">
      <c r="A111" s="91" t="s">
        <v>30</v>
      </c>
      <c r="B111" s="12">
        <v>44008</v>
      </c>
      <c r="C111" s="23">
        <v>110</v>
      </c>
      <c r="D111" s="26">
        <v>868</v>
      </c>
      <c r="E111" s="85">
        <f t="shared" si="25"/>
        <v>804.43</v>
      </c>
      <c r="F111" s="26">
        <f>SUM($D$2:D111)</f>
        <v>29905</v>
      </c>
      <c r="G111" s="26"/>
      <c r="H111" s="26"/>
      <c r="I111" s="49">
        <v>11</v>
      </c>
      <c r="J111" s="69">
        <f t="shared" si="27"/>
        <v>12.86</v>
      </c>
      <c r="K111" s="73">
        <f>SUM($I$2:I111)</f>
        <v>575</v>
      </c>
      <c r="L111" s="73"/>
      <c r="M111" s="73"/>
      <c r="N111" s="41">
        <v>6</v>
      </c>
      <c r="O111" s="42">
        <v>5</v>
      </c>
      <c r="P111" s="53">
        <v>8</v>
      </c>
      <c r="Q111" s="53">
        <v>148</v>
      </c>
      <c r="R111" s="109">
        <v>28</v>
      </c>
      <c r="S111" s="109">
        <v>714</v>
      </c>
      <c r="T111" s="41">
        <v>6</v>
      </c>
      <c r="U111" s="42">
        <v>5</v>
      </c>
      <c r="V111" s="50">
        <v>123</v>
      </c>
      <c r="W111" s="79">
        <v>2191</v>
      </c>
      <c r="X111" s="78">
        <v>846</v>
      </c>
      <c r="Y111" s="77">
        <f t="shared" si="16"/>
        <v>-22</v>
      </c>
      <c r="Z111" s="80">
        <f t="shared" si="17"/>
        <v>3037</v>
      </c>
      <c r="AA111" s="115">
        <f t="shared" si="18"/>
        <v>0.2858</v>
      </c>
      <c r="AB111" s="83">
        <f t="shared" si="26"/>
        <v>0.32200000000000001</v>
      </c>
      <c r="AC111" s="15" t="e">
        <f>IF(AA111=#REF!,"","ç")</f>
        <v>#REF!</v>
      </c>
      <c r="AD111" s="30">
        <v>2161</v>
      </c>
      <c r="AE111" s="30">
        <v>868</v>
      </c>
      <c r="AF111" s="33">
        <f t="shared" si="19"/>
        <v>3029</v>
      </c>
      <c r="AG111" s="31">
        <v>417</v>
      </c>
      <c r="AH111" s="31">
        <f>SUM($AG$2:AG111)</f>
        <v>13038</v>
      </c>
      <c r="AI111" s="34">
        <f t="shared" si="28"/>
        <v>0.48</v>
      </c>
      <c r="AJ111" s="34">
        <f t="shared" si="29"/>
        <v>0.14000000000000001</v>
      </c>
      <c r="AK111" s="18">
        <v>451</v>
      </c>
      <c r="AL111" s="31">
        <f>SUM($AK$2:AK111)</f>
        <v>16867</v>
      </c>
      <c r="AM111" s="34">
        <f t="shared" si="24"/>
        <v>0.52</v>
      </c>
      <c r="AN111" s="34">
        <f t="shared" si="30"/>
        <v>0.15</v>
      </c>
      <c r="AO111" s="30">
        <f t="shared" si="31"/>
        <v>868</v>
      </c>
      <c r="AP111" s="15" t="e">
        <f>IF(AO111=#REF!,"","ç")</f>
        <v>#REF!</v>
      </c>
    </row>
    <row r="112" spans="1:42" ht="15" thickBot="1" x14ac:dyDescent="0.35">
      <c r="A112" s="93" t="s">
        <v>31</v>
      </c>
      <c r="B112" s="89">
        <v>44009</v>
      </c>
      <c r="C112" s="23">
        <v>111</v>
      </c>
      <c r="D112" s="87">
        <v>753</v>
      </c>
      <c r="E112" s="88">
        <f t="shared" si="25"/>
        <v>776.57</v>
      </c>
      <c r="F112" s="87">
        <f>SUM($D$2:D112)</f>
        <v>30658</v>
      </c>
      <c r="G112" s="87">
        <f>SUM(D106:D112)</f>
        <v>5436</v>
      </c>
      <c r="H112" s="88">
        <v>776.57142857142856</v>
      </c>
      <c r="I112" s="103">
        <v>17</v>
      </c>
      <c r="J112" s="104">
        <f t="shared" si="27"/>
        <v>14.14</v>
      </c>
      <c r="K112" s="105">
        <f>SUM($I$2:I112)</f>
        <v>592</v>
      </c>
      <c r="L112" s="105">
        <f>SUM(I107:I112)</f>
        <v>91</v>
      </c>
      <c r="M112" s="104">
        <f>L112/7</f>
        <v>13</v>
      </c>
      <c r="N112" s="106">
        <v>8</v>
      </c>
      <c r="O112" s="107">
        <v>9</v>
      </c>
      <c r="P112" s="53">
        <v>-7</v>
      </c>
      <c r="Q112" s="53">
        <v>141</v>
      </c>
      <c r="R112" s="109">
        <v>13</v>
      </c>
      <c r="S112" s="109">
        <v>727</v>
      </c>
      <c r="T112" s="41">
        <v>8</v>
      </c>
      <c r="U112" s="42">
        <v>9</v>
      </c>
      <c r="V112" s="50">
        <v>124</v>
      </c>
      <c r="W112" s="79">
        <v>1568</v>
      </c>
      <c r="X112" s="78">
        <v>797</v>
      </c>
      <c r="Y112" s="77">
        <f t="shared" si="16"/>
        <v>44</v>
      </c>
      <c r="Z112" s="80">
        <f t="shared" si="17"/>
        <v>2365</v>
      </c>
      <c r="AA112" s="115">
        <f t="shared" si="18"/>
        <v>0.31840000000000002</v>
      </c>
      <c r="AB112" s="83">
        <f t="shared" si="26"/>
        <v>0.318</v>
      </c>
      <c r="AC112" s="15" t="e">
        <f>IF(AA112=#REF!,"","ç")</f>
        <v>#REF!</v>
      </c>
      <c r="AD112" s="30">
        <v>1598</v>
      </c>
      <c r="AE112" s="30">
        <v>753</v>
      </c>
      <c r="AF112" s="33">
        <f t="shared" si="19"/>
        <v>2351</v>
      </c>
      <c r="AG112" s="31">
        <v>315</v>
      </c>
      <c r="AH112" s="31">
        <f>SUM($AG$2:AG112)</f>
        <v>13353</v>
      </c>
      <c r="AI112" s="34">
        <f t="shared" si="28"/>
        <v>0.42</v>
      </c>
      <c r="AJ112" s="34">
        <f t="shared" si="29"/>
        <v>0.13</v>
      </c>
      <c r="AK112" s="18">
        <v>438</v>
      </c>
      <c r="AL112" s="31">
        <f>SUM($AK$2:AK112)</f>
        <v>17305</v>
      </c>
      <c r="AM112" s="34">
        <f t="shared" si="24"/>
        <v>0.57999999999999996</v>
      </c>
      <c r="AN112" s="34">
        <f t="shared" si="30"/>
        <v>0.19</v>
      </c>
      <c r="AO112" s="30">
        <f t="shared" si="31"/>
        <v>753</v>
      </c>
      <c r="AP112" s="15" t="e">
        <f>IF(AO112=#REF!,"","ç")</f>
        <v>#REF!</v>
      </c>
    </row>
    <row r="113" spans="1:44" x14ac:dyDescent="0.3">
      <c r="A113" s="92" t="s">
        <v>29</v>
      </c>
      <c r="B113" s="84">
        <v>44010</v>
      </c>
      <c r="C113" s="23">
        <v>112</v>
      </c>
      <c r="D113" s="27">
        <v>1028</v>
      </c>
      <c r="E113" s="86">
        <f t="shared" si="25"/>
        <v>808</v>
      </c>
      <c r="F113" s="27">
        <f>SUM($D$2:D113)</f>
        <v>31686</v>
      </c>
      <c r="G113" s="27"/>
      <c r="H113" s="27"/>
      <c r="I113" s="49">
        <v>12</v>
      </c>
      <c r="J113" s="69">
        <f t="shared" si="27"/>
        <v>14.71</v>
      </c>
      <c r="K113" s="73">
        <f>SUM($I$2:I113)</f>
        <v>604</v>
      </c>
      <c r="L113" s="73"/>
      <c r="M113" s="73"/>
      <c r="N113" s="41">
        <v>6</v>
      </c>
      <c r="O113" s="42">
        <v>6</v>
      </c>
      <c r="P113" s="53">
        <v>-1</v>
      </c>
      <c r="Q113" s="53">
        <v>140</v>
      </c>
      <c r="R113" s="109">
        <v>-15</v>
      </c>
      <c r="S113" s="109">
        <v>712</v>
      </c>
      <c r="T113" s="41">
        <v>6</v>
      </c>
      <c r="U113" s="42">
        <v>6</v>
      </c>
      <c r="V113" s="50">
        <v>125</v>
      </c>
      <c r="W113" s="79">
        <v>1880</v>
      </c>
      <c r="X113" s="78">
        <v>1022</v>
      </c>
      <c r="Y113" s="77">
        <f t="shared" si="16"/>
        <v>-6</v>
      </c>
      <c r="Z113" s="80">
        <f t="shared" si="17"/>
        <v>2902</v>
      </c>
      <c r="AA113" s="115">
        <f t="shared" si="18"/>
        <v>0.35420000000000001</v>
      </c>
      <c r="AB113" s="83">
        <f t="shared" si="26"/>
        <v>0.32100000000000001</v>
      </c>
      <c r="AC113" s="15" t="e">
        <f>IF(AA113=#REF!,"","ç")</f>
        <v>#REF!</v>
      </c>
      <c r="AD113" s="30">
        <v>1880</v>
      </c>
      <c r="AE113" s="30">
        <v>1028</v>
      </c>
      <c r="AF113" s="33">
        <f t="shared" si="19"/>
        <v>2908</v>
      </c>
      <c r="AG113" s="31">
        <v>451</v>
      </c>
      <c r="AH113" s="31">
        <f>SUM($AG$2:AG113)</f>
        <v>13804</v>
      </c>
      <c r="AI113" s="34">
        <f t="shared" si="28"/>
        <v>0.44</v>
      </c>
      <c r="AJ113" s="34">
        <f t="shared" si="29"/>
        <v>0.16</v>
      </c>
      <c r="AK113" s="18">
        <v>577</v>
      </c>
      <c r="AL113" s="31">
        <f>SUM($AK$2:AK113)</f>
        <v>17882</v>
      </c>
      <c r="AM113" s="34">
        <f t="shared" si="24"/>
        <v>0.56000000000000005</v>
      </c>
      <c r="AN113" s="34">
        <f t="shared" si="30"/>
        <v>0.2</v>
      </c>
      <c r="AO113" s="30">
        <f t="shared" si="31"/>
        <v>1028</v>
      </c>
      <c r="AP113" s="15" t="e">
        <f>IF(AO113=#REF!,"","ç")</f>
        <v>#REF!</v>
      </c>
    </row>
    <row r="114" spans="1:44" x14ac:dyDescent="0.3">
      <c r="A114" s="90" t="s">
        <v>26</v>
      </c>
      <c r="B114" s="12">
        <v>44011</v>
      </c>
      <c r="C114" s="23">
        <v>113</v>
      </c>
      <c r="D114" s="25">
        <v>1099</v>
      </c>
      <c r="E114" s="71">
        <f t="shared" si="25"/>
        <v>861.86</v>
      </c>
      <c r="F114" s="25">
        <f>SUM($D$2:D114)</f>
        <v>32785</v>
      </c>
      <c r="G114" s="25"/>
      <c r="H114" s="25"/>
      <c r="I114" s="49">
        <v>16</v>
      </c>
      <c r="J114" s="69">
        <f t="shared" si="27"/>
        <v>14.14</v>
      </c>
      <c r="K114" s="73">
        <f>SUM($I$2:I114)</f>
        <v>620</v>
      </c>
      <c r="L114" s="73"/>
      <c r="M114" s="73"/>
      <c r="N114" s="41"/>
      <c r="O114" s="42"/>
      <c r="P114" s="53">
        <v>7</v>
      </c>
      <c r="Q114" s="53">
        <v>147</v>
      </c>
      <c r="R114" s="109">
        <v>32</v>
      </c>
      <c r="S114" s="109">
        <v>744</v>
      </c>
      <c r="T114" s="41"/>
      <c r="U114" s="42"/>
      <c r="V114" s="52">
        <v>126</v>
      </c>
      <c r="W114" s="79">
        <v>2101</v>
      </c>
      <c r="X114" s="78">
        <v>1124</v>
      </c>
      <c r="Y114" s="77">
        <f t="shared" si="16"/>
        <v>25</v>
      </c>
      <c r="Z114" s="80">
        <f t="shared" si="17"/>
        <v>3225</v>
      </c>
      <c r="AA114" s="115">
        <f t="shared" si="18"/>
        <v>0.34079999999999999</v>
      </c>
      <c r="AB114" s="83">
        <f t="shared" si="26"/>
        <v>0.32100000000000001</v>
      </c>
      <c r="AC114" s="15" t="e">
        <f>IF(AA114=#REF!,"","ç")</f>
        <v>#REF!</v>
      </c>
      <c r="AD114" s="30">
        <v>2101</v>
      </c>
      <c r="AE114" s="30">
        <v>1099</v>
      </c>
      <c r="AF114" s="33">
        <f t="shared" si="19"/>
        <v>3200</v>
      </c>
      <c r="AG114" s="31">
        <v>496</v>
      </c>
      <c r="AH114" s="31">
        <f>SUM($AG$2:AG114)</f>
        <v>14300</v>
      </c>
      <c r="AI114" s="34">
        <f t="shared" si="28"/>
        <v>0.45</v>
      </c>
      <c r="AJ114" s="34">
        <f t="shared" si="29"/>
        <v>0.16</v>
      </c>
      <c r="AK114" s="18">
        <v>603</v>
      </c>
      <c r="AL114" s="31">
        <f>SUM($AK$2:AK114)</f>
        <v>18485</v>
      </c>
      <c r="AM114" s="34">
        <f t="shared" si="24"/>
        <v>0.55000000000000004</v>
      </c>
      <c r="AN114" s="34">
        <f t="shared" si="30"/>
        <v>0.19</v>
      </c>
      <c r="AO114" s="30">
        <f t="shared" si="31"/>
        <v>1099</v>
      </c>
      <c r="AP114" s="15" t="e">
        <f>IF(AO114=#REF!,"","ç")</f>
        <v>#REF!</v>
      </c>
    </row>
    <row r="115" spans="1:44" x14ac:dyDescent="0.3">
      <c r="A115" s="90" t="s">
        <v>27</v>
      </c>
      <c r="B115" s="12">
        <v>44012</v>
      </c>
      <c r="C115" s="23">
        <v>114</v>
      </c>
      <c r="D115" s="25">
        <v>765</v>
      </c>
      <c r="E115" s="71">
        <f t="shared" si="25"/>
        <v>890.86</v>
      </c>
      <c r="F115" s="25">
        <f>SUM($D$2:D115)</f>
        <v>33550</v>
      </c>
      <c r="G115" s="25"/>
      <c r="H115" s="98">
        <v>0.14055335968379448</v>
      </c>
      <c r="I115" s="49">
        <v>11</v>
      </c>
      <c r="J115" s="69">
        <f t="shared" si="27"/>
        <v>13.57</v>
      </c>
      <c r="K115" s="73">
        <f>SUM($I$2:I115)</f>
        <v>631</v>
      </c>
      <c r="L115" s="73"/>
      <c r="M115" s="108">
        <f>(M119-M112)/M119</f>
        <v>0.21551724137931041</v>
      </c>
      <c r="N115" s="41"/>
      <c r="O115" s="42"/>
      <c r="P115" s="53">
        <v>-1</v>
      </c>
      <c r="Q115" s="53">
        <v>146</v>
      </c>
      <c r="R115" s="109">
        <v>30</v>
      </c>
      <c r="S115" s="109">
        <v>774</v>
      </c>
      <c r="T115" s="41"/>
      <c r="U115" s="42"/>
      <c r="V115" s="52">
        <v>127</v>
      </c>
      <c r="W115" s="79">
        <v>1212</v>
      </c>
      <c r="X115" s="78">
        <v>769</v>
      </c>
      <c r="Y115" s="77">
        <f t="shared" si="16"/>
        <v>4</v>
      </c>
      <c r="Z115" s="80">
        <f t="shared" si="17"/>
        <v>1981</v>
      </c>
      <c r="AA115" s="115">
        <f t="shared" si="18"/>
        <v>0.38619999999999999</v>
      </c>
      <c r="AB115" s="83">
        <f t="shared" si="26"/>
        <v>0.33</v>
      </c>
      <c r="AC115" s="15" t="e">
        <f>IF(AA115=#REF!,"","ç")</f>
        <v>#REF!</v>
      </c>
      <c r="AD115" s="30">
        <v>1212</v>
      </c>
      <c r="AE115" s="30">
        <v>765</v>
      </c>
      <c r="AF115" s="33">
        <f t="shared" si="19"/>
        <v>1977</v>
      </c>
      <c r="AG115" s="31">
        <v>346</v>
      </c>
      <c r="AH115" s="31">
        <f>SUM($AG$2:AG115)</f>
        <v>14646</v>
      </c>
      <c r="AI115" s="34">
        <f t="shared" si="28"/>
        <v>0.45</v>
      </c>
      <c r="AJ115" s="34">
        <f t="shared" si="29"/>
        <v>0.18</v>
      </c>
      <c r="AK115" s="18">
        <v>419</v>
      </c>
      <c r="AL115" s="31">
        <f>SUM($AK$2:AK115)</f>
        <v>18904</v>
      </c>
      <c r="AM115" s="34">
        <f t="shared" si="24"/>
        <v>0.55000000000000004</v>
      </c>
      <c r="AN115" s="34">
        <f t="shared" si="30"/>
        <v>0.21</v>
      </c>
      <c r="AO115" s="30">
        <f t="shared" si="31"/>
        <v>765</v>
      </c>
      <c r="AP115" s="15" t="e">
        <f>IF(AO115=#REF!,"","ç")</f>
        <v>#REF!</v>
      </c>
    </row>
    <row r="116" spans="1:44" x14ac:dyDescent="0.3">
      <c r="A116" s="90" t="s">
        <v>27</v>
      </c>
      <c r="B116" s="12">
        <v>44013</v>
      </c>
      <c r="C116" s="23">
        <v>115</v>
      </c>
      <c r="D116" s="25">
        <v>913</v>
      </c>
      <c r="E116" s="71">
        <f t="shared" si="25"/>
        <v>919</v>
      </c>
      <c r="F116" s="25">
        <f>SUM($D$2:D116)</f>
        <v>34463</v>
      </c>
      <c r="G116" s="25"/>
      <c r="H116" s="25"/>
      <c r="I116" s="49">
        <v>14</v>
      </c>
      <c r="J116" s="69">
        <f t="shared" si="27"/>
        <v>14</v>
      </c>
      <c r="K116" s="73">
        <f>SUM($I$2:I116)</f>
        <v>645</v>
      </c>
      <c r="L116" s="73"/>
      <c r="M116" s="73"/>
      <c r="N116" s="41"/>
      <c r="O116" s="42"/>
      <c r="P116" s="53">
        <v>3</v>
      </c>
      <c r="Q116" s="53">
        <v>149</v>
      </c>
      <c r="R116" s="109">
        <v>20</v>
      </c>
      <c r="S116" s="109">
        <v>794</v>
      </c>
      <c r="T116" s="41"/>
      <c r="U116" s="42"/>
      <c r="V116" s="52">
        <v>128</v>
      </c>
      <c r="W116" s="79">
        <v>1757</v>
      </c>
      <c r="X116" s="78">
        <v>916</v>
      </c>
      <c r="Y116" s="77">
        <f t="shared" si="16"/>
        <v>3</v>
      </c>
      <c r="Z116" s="80">
        <f t="shared" si="17"/>
        <v>2673</v>
      </c>
      <c r="AA116" s="115">
        <f t="shared" si="18"/>
        <v>0.34160000000000001</v>
      </c>
      <c r="AB116" s="83">
        <f t="shared" si="26"/>
        <v>0.33400000000000002</v>
      </c>
      <c r="AC116" s="15" t="e">
        <f>IF(AA116=#REF!,"","ç")</f>
        <v>#REF!</v>
      </c>
      <c r="AD116" s="30">
        <v>1757</v>
      </c>
      <c r="AE116" s="30">
        <v>913</v>
      </c>
      <c r="AF116" s="33">
        <f t="shared" si="19"/>
        <v>2670</v>
      </c>
      <c r="AG116" s="31">
        <v>428</v>
      </c>
      <c r="AH116" s="31">
        <f>SUM($AG$2:AG116)</f>
        <v>15074</v>
      </c>
      <c r="AI116" s="34">
        <f t="shared" si="28"/>
        <v>0.47</v>
      </c>
      <c r="AJ116" s="34">
        <f t="shared" si="29"/>
        <v>0.16</v>
      </c>
      <c r="AK116" s="18">
        <v>485</v>
      </c>
      <c r="AL116" s="31">
        <f>SUM($AK$2:AK116)</f>
        <v>19389</v>
      </c>
      <c r="AM116" s="34">
        <f t="shared" si="24"/>
        <v>0.53</v>
      </c>
      <c r="AN116" s="34">
        <f t="shared" si="30"/>
        <v>0.18</v>
      </c>
      <c r="AO116" s="30">
        <f t="shared" si="31"/>
        <v>913</v>
      </c>
      <c r="AP116" s="15" t="e">
        <f>IF(AO116=#REF!,"","ç")</f>
        <v>#REF!</v>
      </c>
    </row>
    <row r="117" spans="1:44" x14ac:dyDescent="0.3">
      <c r="A117" s="90" t="s">
        <v>28</v>
      </c>
      <c r="B117" s="12">
        <v>44014</v>
      </c>
      <c r="C117" s="23">
        <v>116</v>
      </c>
      <c r="D117" s="25">
        <v>774</v>
      </c>
      <c r="E117" s="71">
        <f t="shared" si="25"/>
        <v>885.71</v>
      </c>
      <c r="F117" s="25">
        <f>SUM($D$2:D117)</f>
        <v>35237</v>
      </c>
      <c r="G117" s="25"/>
      <c r="H117" s="25"/>
      <c r="I117" s="49">
        <v>22</v>
      </c>
      <c r="J117" s="69">
        <f t="shared" si="27"/>
        <v>14.71</v>
      </c>
      <c r="K117" s="73">
        <f>SUM($I$2:I117)</f>
        <v>667</v>
      </c>
      <c r="L117" s="73"/>
      <c r="M117" s="73"/>
      <c r="N117" s="41"/>
      <c r="O117" s="42"/>
      <c r="P117" s="53">
        <v>0</v>
      </c>
      <c r="Q117" s="53">
        <v>149</v>
      </c>
      <c r="R117" s="109">
        <v>1</v>
      </c>
      <c r="S117" s="109">
        <v>795</v>
      </c>
      <c r="T117" s="41"/>
      <c r="U117" s="42"/>
      <c r="V117" s="52">
        <v>129</v>
      </c>
      <c r="W117" s="79">
        <v>1573</v>
      </c>
      <c r="X117" s="78">
        <v>779</v>
      </c>
      <c r="Y117" s="77">
        <f t="shared" si="16"/>
        <v>5</v>
      </c>
      <c r="Z117" s="80">
        <f t="shared" si="17"/>
        <v>2352</v>
      </c>
      <c r="AA117" s="115">
        <f t="shared" si="18"/>
        <v>0.3291</v>
      </c>
      <c r="AB117" s="83">
        <f t="shared" si="26"/>
        <v>0.33700000000000002</v>
      </c>
      <c r="AC117" s="15" t="e">
        <f>IF(AA117=#REF!,"","ç")</f>
        <v>#REF!</v>
      </c>
      <c r="AD117" s="30">
        <v>1573</v>
      </c>
      <c r="AE117" s="30">
        <v>774</v>
      </c>
      <c r="AF117" s="33">
        <f t="shared" si="19"/>
        <v>2347</v>
      </c>
      <c r="AG117" s="31">
        <v>367</v>
      </c>
      <c r="AH117" s="31">
        <f>SUM($AG$2:AG117)</f>
        <v>15441</v>
      </c>
      <c r="AI117" s="34">
        <f t="shared" si="28"/>
        <v>0.47</v>
      </c>
      <c r="AJ117" s="34">
        <f t="shared" si="29"/>
        <v>0.16</v>
      </c>
      <c r="AK117" s="18">
        <v>407</v>
      </c>
      <c r="AL117" s="31">
        <f>SUM($AK$2:AK117)</f>
        <v>19796</v>
      </c>
      <c r="AM117" s="34">
        <f t="shared" si="24"/>
        <v>0.53</v>
      </c>
      <c r="AN117" s="34">
        <f t="shared" si="30"/>
        <v>0.17</v>
      </c>
      <c r="AO117" s="30">
        <f t="shared" si="31"/>
        <v>774</v>
      </c>
      <c r="AP117" s="15" t="e">
        <f>IF(AO117=#REF!,"","ç")</f>
        <v>#REF!</v>
      </c>
    </row>
    <row r="118" spans="1:44" x14ac:dyDescent="0.3">
      <c r="A118" s="91" t="s">
        <v>30</v>
      </c>
      <c r="B118" s="12">
        <v>44015</v>
      </c>
      <c r="C118" s="23">
        <v>117</v>
      </c>
      <c r="D118" s="26">
        <v>758</v>
      </c>
      <c r="E118" s="85">
        <f t="shared" si="25"/>
        <v>870</v>
      </c>
      <c r="F118" s="26">
        <f>SUM($D$2:D118)</f>
        <v>35995</v>
      </c>
      <c r="G118" s="26"/>
      <c r="H118" s="26"/>
      <c r="I118" s="40">
        <v>31</v>
      </c>
      <c r="J118" s="69">
        <f t="shared" si="27"/>
        <v>17.57</v>
      </c>
      <c r="K118" s="73">
        <f>SUM($I$2:I118)</f>
        <v>698</v>
      </c>
      <c r="L118" s="73"/>
      <c r="M118" s="73"/>
      <c r="N118" s="41"/>
      <c r="O118" s="42"/>
      <c r="P118" s="53">
        <v>-3</v>
      </c>
      <c r="Q118" s="53">
        <v>146</v>
      </c>
      <c r="R118" s="109">
        <v>28</v>
      </c>
      <c r="S118" s="109">
        <v>823</v>
      </c>
      <c r="T118" s="41"/>
      <c r="U118" s="42"/>
      <c r="W118" s="79">
        <v>1503</v>
      </c>
      <c r="X118" s="78">
        <v>777</v>
      </c>
      <c r="Y118" s="77">
        <f t="shared" si="16"/>
        <v>19</v>
      </c>
      <c r="Z118" s="80">
        <f t="shared" si="17"/>
        <v>2280</v>
      </c>
      <c r="AA118" s="115">
        <f t="shared" si="18"/>
        <v>0.33250000000000002</v>
      </c>
      <c r="AB118" s="83">
        <f t="shared" si="26"/>
        <v>0.34300000000000003</v>
      </c>
      <c r="AC118" s="15" t="e">
        <f>IF(AA118=#REF!,"","ç")</f>
        <v>#REF!</v>
      </c>
      <c r="AD118" s="30">
        <v>1503</v>
      </c>
      <c r="AE118" s="30">
        <v>758</v>
      </c>
      <c r="AF118" s="33">
        <f t="shared" si="19"/>
        <v>2261</v>
      </c>
      <c r="AG118" s="31">
        <v>322</v>
      </c>
      <c r="AH118" s="31">
        <f>SUM($AG$2:AG118)</f>
        <v>15763</v>
      </c>
      <c r="AI118" s="34">
        <f t="shared" si="28"/>
        <v>0.42</v>
      </c>
      <c r="AJ118" s="34">
        <f t="shared" si="29"/>
        <v>0.14000000000000001</v>
      </c>
      <c r="AK118" s="18">
        <v>436</v>
      </c>
      <c r="AL118" s="31">
        <f>SUM($AK$2:AK118)</f>
        <v>20232</v>
      </c>
      <c r="AM118" s="34">
        <f t="shared" si="24"/>
        <v>0.57999999999999996</v>
      </c>
      <c r="AN118" s="34">
        <f t="shared" si="30"/>
        <v>0.19</v>
      </c>
      <c r="AO118" s="30">
        <f t="shared" si="31"/>
        <v>758</v>
      </c>
      <c r="AP118" s="15" t="e">
        <f>IF(AO118=#REF!,"","ç")</f>
        <v>#REF!</v>
      </c>
    </row>
    <row r="119" spans="1:44" ht="15" thickBot="1" x14ac:dyDescent="0.35">
      <c r="A119" s="93" t="s">
        <v>31</v>
      </c>
      <c r="B119" s="89">
        <v>44016</v>
      </c>
      <c r="C119" s="23">
        <v>118</v>
      </c>
      <c r="D119" s="87">
        <v>988</v>
      </c>
      <c r="E119" s="88">
        <f t="shared" si="25"/>
        <v>903.57</v>
      </c>
      <c r="F119" s="87">
        <f>SUM($D$2:D119)</f>
        <v>36983</v>
      </c>
      <c r="G119" s="87">
        <f>SUM(D113:D119)</f>
        <v>6325</v>
      </c>
      <c r="H119" s="88">
        <v>903.57142857142856</v>
      </c>
      <c r="I119" s="103">
        <v>22</v>
      </c>
      <c r="J119" s="104">
        <f t="shared" si="27"/>
        <v>18.29</v>
      </c>
      <c r="K119" s="105">
        <f>SUM($I$2:I119)</f>
        <v>720</v>
      </c>
      <c r="L119" s="105">
        <f>SUM(I114:I119)</f>
        <v>116</v>
      </c>
      <c r="M119" s="104">
        <f>L119/7</f>
        <v>16.571428571428573</v>
      </c>
      <c r="N119" s="106"/>
      <c r="O119" s="107"/>
      <c r="P119" s="53">
        <v>8</v>
      </c>
      <c r="Q119" s="53">
        <v>154</v>
      </c>
      <c r="R119" s="109">
        <v>2</v>
      </c>
      <c r="S119" s="109">
        <v>825</v>
      </c>
      <c r="T119" s="41"/>
      <c r="U119" s="42"/>
      <c r="W119" s="79">
        <v>2193</v>
      </c>
      <c r="X119" s="78">
        <v>1009</v>
      </c>
      <c r="Y119" s="77">
        <f t="shared" si="16"/>
        <v>21</v>
      </c>
      <c r="Z119" s="80">
        <f t="shared" si="17"/>
        <v>3202</v>
      </c>
      <c r="AA119" s="115">
        <f t="shared" si="18"/>
        <v>0.30859999999999999</v>
      </c>
      <c r="AB119" s="83">
        <f t="shared" si="26"/>
        <v>0.34200000000000003</v>
      </c>
      <c r="AC119" s="15" t="e">
        <f>IF(AA119=#REF!,"","ç")</f>
        <v>#REF!</v>
      </c>
      <c r="AD119" s="30">
        <v>2193</v>
      </c>
      <c r="AE119" s="30">
        <v>988</v>
      </c>
      <c r="AF119" s="33">
        <f t="shared" si="19"/>
        <v>3181</v>
      </c>
      <c r="AG119" s="31">
        <v>468</v>
      </c>
      <c r="AH119" s="31">
        <f>SUM($AG$2:AG119)</f>
        <v>16231</v>
      </c>
      <c r="AI119" s="34">
        <f t="shared" si="28"/>
        <v>0.47</v>
      </c>
      <c r="AJ119" s="34">
        <f t="shared" si="29"/>
        <v>0.15</v>
      </c>
      <c r="AK119" s="18">
        <v>520</v>
      </c>
      <c r="AL119" s="31">
        <f>SUM($AK$2:AK119)</f>
        <v>20752</v>
      </c>
      <c r="AM119" s="34">
        <f t="shared" si="24"/>
        <v>0.53</v>
      </c>
      <c r="AN119" s="34">
        <f t="shared" si="30"/>
        <v>0.16</v>
      </c>
      <c r="AO119" s="30">
        <f t="shared" si="31"/>
        <v>988</v>
      </c>
      <c r="AP119" s="15" t="e">
        <f>IF(AO119=#REF!,"","ç")</f>
        <v>#REF!</v>
      </c>
    </row>
    <row r="120" spans="1:44" x14ac:dyDescent="0.3">
      <c r="A120" s="92" t="s">
        <v>29</v>
      </c>
      <c r="B120" s="84">
        <v>44017</v>
      </c>
      <c r="C120" s="23">
        <v>119</v>
      </c>
      <c r="D120" s="27">
        <v>1166</v>
      </c>
      <c r="E120" s="86">
        <f t="shared" si="25"/>
        <v>923.29</v>
      </c>
      <c r="F120" s="27">
        <f>SUM($D$2:D120)</f>
        <v>38149</v>
      </c>
      <c r="G120" s="27"/>
      <c r="H120" s="27"/>
      <c r="I120" s="40">
        <v>27</v>
      </c>
      <c r="J120" s="69">
        <f t="shared" si="27"/>
        <v>20.43</v>
      </c>
      <c r="K120" s="73">
        <f>SUM($I$2:I120)</f>
        <v>747</v>
      </c>
      <c r="L120" s="73"/>
      <c r="M120" s="73"/>
      <c r="N120" s="41"/>
      <c r="O120" s="42"/>
      <c r="P120" s="53">
        <v>-1</v>
      </c>
      <c r="Q120" s="53">
        <v>153</v>
      </c>
      <c r="R120" s="109">
        <v>18</v>
      </c>
      <c r="S120" s="109">
        <v>843</v>
      </c>
      <c r="T120" s="41"/>
      <c r="U120" s="42"/>
      <c r="W120" s="79">
        <v>2456</v>
      </c>
      <c r="X120" s="78">
        <v>1179</v>
      </c>
      <c r="Y120" s="77">
        <f t="shared" si="16"/>
        <v>13</v>
      </c>
      <c r="Z120" s="80">
        <f t="shared" si="17"/>
        <v>3635</v>
      </c>
      <c r="AA120" s="115">
        <f t="shared" si="18"/>
        <v>0.32079999999999997</v>
      </c>
      <c r="AB120" s="83">
        <f t="shared" si="26"/>
        <v>0.33700000000000002</v>
      </c>
      <c r="AC120" s="15" t="e">
        <f>IF(AA120=#REF!,"","ç")</f>
        <v>#REF!</v>
      </c>
      <c r="AD120" s="30">
        <v>2456</v>
      </c>
      <c r="AE120" s="30">
        <v>1166</v>
      </c>
      <c r="AF120" s="33">
        <f t="shared" si="19"/>
        <v>3622</v>
      </c>
      <c r="AG120" s="31">
        <v>551</v>
      </c>
      <c r="AH120" s="31">
        <f>SUM($AG$2:AG120)</f>
        <v>16782</v>
      </c>
      <c r="AI120" s="34">
        <f t="shared" si="28"/>
        <v>0.47</v>
      </c>
      <c r="AJ120" s="34">
        <f t="shared" si="29"/>
        <v>0.15</v>
      </c>
      <c r="AK120" s="18">
        <v>615</v>
      </c>
      <c r="AL120" s="31">
        <f>SUM($AK$2:AK120)</f>
        <v>21367</v>
      </c>
      <c r="AM120" s="34">
        <f t="shared" si="24"/>
        <v>0.53</v>
      </c>
      <c r="AN120" s="34">
        <f t="shared" si="30"/>
        <v>0.17</v>
      </c>
      <c r="AO120" s="30">
        <f t="shared" si="31"/>
        <v>1166</v>
      </c>
      <c r="AP120" s="15" t="e">
        <f>IF(AO120=#REF!,"","ç")</f>
        <v>#REF!</v>
      </c>
    </row>
    <row r="121" spans="1:44" x14ac:dyDescent="0.3">
      <c r="A121" s="90" t="s">
        <v>26</v>
      </c>
      <c r="B121" s="12">
        <v>44018</v>
      </c>
      <c r="C121" s="23">
        <v>120</v>
      </c>
      <c r="D121" s="25">
        <v>1185</v>
      </c>
      <c r="E121" s="71">
        <f t="shared" si="25"/>
        <v>935.57</v>
      </c>
      <c r="F121" s="25">
        <f>SUM($D$2:D121)</f>
        <v>39334</v>
      </c>
      <c r="G121" s="25"/>
      <c r="H121" s="25"/>
      <c r="I121" s="56">
        <v>23</v>
      </c>
      <c r="J121" s="69">
        <f t="shared" si="27"/>
        <v>21.43</v>
      </c>
      <c r="K121" s="73">
        <f>SUM($I$2:I121)</f>
        <v>770</v>
      </c>
      <c r="L121" s="73"/>
      <c r="M121" s="73"/>
      <c r="N121" s="41"/>
      <c r="O121" s="42"/>
      <c r="P121" s="53">
        <v>9</v>
      </c>
      <c r="Q121" s="53">
        <v>162</v>
      </c>
      <c r="R121" s="109">
        <v>3</v>
      </c>
      <c r="S121" s="109">
        <v>846</v>
      </c>
      <c r="T121" s="41"/>
      <c r="U121" s="42"/>
      <c r="W121" s="79">
        <v>1987</v>
      </c>
      <c r="X121" s="78">
        <v>1210</v>
      </c>
      <c r="Y121" s="77">
        <f t="shared" si="16"/>
        <v>25</v>
      </c>
      <c r="Z121" s="80">
        <f t="shared" si="17"/>
        <v>3197</v>
      </c>
      <c r="AA121" s="115">
        <f t="shared" si="18"/>
        <v>0.37069999999999997</v>
      </c>
      <c r="AB121" s="83">
        <f t="shared" si="26"/>
        <v>0.34100000000000003</v>
      </c>
      <c r="AC121" s="15" t="e">
        <f>IF(AA121=#REF!,"","ç")</f>
        <v>#REF!</v>
      </c>
      <c r="AD121" s="30">
        <v>1987</v>
      </c>
      <c r="AE121" s="30">
        <v>1185</v>
      </c>
      <c r="AF121" s="33">
        <f t="shared" si="19"/>
        <v>3172</v>
      </c>
      <c r="AG121" s="30">
        <v>555</v>
      </c>
      <c r="AH121" s="31">
        <f>SUM($AG$2:AG121)</f>
        <v>17337</v>
      </c>
      <c r="AI121" s="34">
        <f t="shared" si="28"/>
        <v>0.47</v>
      </c>
      <c r="AJ121" s="34">
        <f t="shared" si="29"/>
        <v>0.17</v>
      </c>
      <c r="AK121" s="18">
        <v>630</v>
      </c>
      <c r="AL121" s="31">
        <f>SUM($AK$2:AK121)</f>
        <v>21997</v>
      </c>
      <c r="AM121" s="34">
        <f t="shared" si="24"/>
        <v>0.53</v>
      </c>
      <c r="AN121" s="34">
        <f t="shared" si="30"/>
        <v>0.2</v>
      </c>
      <c r="AO121" s="30">
        <f t="shared" si="31"/>
        <v>1185</v>
      </c>
      <c r="AP121" s="15" t="e">
        <f>IF(AO121=#REF!,"","ç")</f>
        <v>#REF!</v>
      </c>
    </row>
    <row r="122" spans="1:44" x14ac:dyDescent="0.3">
      <c r="A122" s="90" t="s">
        <v>27</v>
      </c>
      <c r="B122" s="12">
        <v>44019</v>
      </c>
      <c r="C122" s="23">
        <v>121</v>
      </c>
      <c r="D122" s="25">
        <v>957</v>
      </c>
      <c r="E122" s="71">
        <f t="shared" si="25"/>
        <v>963</v>
      </c>
      <c r="F122" s="25">
        <f>SUM($D$2:D122)</f>
        <v>40291</v>
      </c>
      <c r="G122" s="25"/>
      <c r="H122" s="98">
        <v>0.13933868553544704</v>
      </c>
      <c r="I122" s="40">
        <v>29</v>
      </c>
      <c r="J122" s="69">
        <f t="shared" si="27"/>
        <v>24</v>
      </c>
      <c r="K122" s="73">
        <f>SUM($I$2:I122)</f>
        <v>799</v>
      </c>
      <c r="L122" s="73"/>
      <c r="M122" s="108">
        <f>(M126-M119)/M126</f>
        <v>0.20547945205479445</v>
      </c>
      <c r="N122" s="41"/>
      <c r="O122" s="42"/>
      <c r="P122" s="53">
        <f t="shared" ref="P122:P378" si="32">Q122-Q121</f>
        <v>-2</v>
      </c>
      <c r="Q122" s="53">
        <v>160</v>
      </c>
      <c r="R122" s="109">
        <f t="shared" ref="R122:R221" si="33">S122-S121</f>
        <v>16</v>
      </c>
      <c r="S122" s="109">
        <v>862</v>
      </c>
      <c r="T122" s="41"/>
      <c r="U122" s="42"/>
      <c r="W122" s="79">
        <v>1464</v>
      </c>
      <c r="X122" s="78">
        <v>963</v>
      </c>
      <c r="Y122" s="77">
        <f t="shared" si="16"/>
        <v>6</v>
      </c>
      <c r="Z122" s="80">
        <f t="shared" si="17"/>
        <v>2427</v>
      </c>
      <c r="AA122" s="115">
        <f t="shared" si="18"/>
        <v>0.39429999999999998</v>
      </c>
      <c r="AB122" s="83">
        <f t="shared" si="26"/>
        <v>0.34300000000000003</v>
      </c>
      <c r="AC122" s="15" t="e">
        <f>IF(AA122=#REF!,"","ç")</f>
        <v>#REF!</v>
      </c>
      <c r="AD122" s="30">
        <v>1464</v>
      </c>
      <c r="AE122" s="30">
        <v>957</v>
      </c>
      <c r="AF122" s="33">
        <f t="shared" si="19"/>
        <v>2421</v>
      </c>
      <c r="AG122" s="30">
        <v>423</v>
      </c>
      <c r="AH122" s="31">
        <f>SUM($AG$2:AG122)</f>
        <v>17760</v>
      </c>
      <c r="AI122" s="34">
        <f t="shared" si="28"/>
        <v>0.44</v>
      </c>
      <c r="AJ122" s="34">
        <f t="shared" si="29"/>
        <v>0.17</v>
      </c>
      <c r="AK122" s="18">
        <v>534</v>
      </c>
      <c r="AL122" s="31">
        <f>SUM($AK$2:AK122)</f>
        <v>22531</v>
      </c>
      <c r="AM122" s="34">
        <f t="shared" si="24"/>
        <v>0.56000000000000005</v>
      </c>
      <c r="AN122" s="34">
        <f t="shared" si="30"/>
        <v>0.22</v>
      </c>
      <c r="AO122" s="30">
        <f t="shared" si="31"/>
        <v>957</v>
      </c>
      <c r="AP122" s="15" t="e">
        <f>IF(AO122=#REF!,"","ç")</f>
        <v>#REF!</v>
      </c>
    </row>
    <row r="123" spans="1:44" x14ac:dyDescent="0.3">
      <c r="A123" s="90" t="s">
        <v>27</v>
      </c>
      <c r="B123" s="12">
        <v>44020</v>
      </c>
      <c r="C123" s="23">
        <v>122</v>
      </c>
      <c r="D123" s="25">
        <v>960</v>
      </c>
      <c r="E123" s="71">
        <f t="shared" si="25"/>
        <v>969.71</v>
      </c>
      <c r="F123" s="25">
        <f>SUM($D$2:D123)</f>
        <v>41251</v>
      </c>
      <c r="G123" s="25"/>
      <c r="H123" s="25"/>
      <c r="I123" s="40">
        <v>20</v>
      </c>
      <c r="J123" s="69">
        <f t="shared" si="27"/>
        <v>24.86</v>
      </c>
      <c r="K123" s="73">
        <f>SUM($I$2:I123)</f>
        <v>819</v>
      </c>
      <c r="L123" s="73"/>
      <c r="M123" s="73"/>
      <c r="N123" s="41"/>
      <c r="O123" s="42"/>
      <c r="P123" s="53">
        <f t="shared" si="32"/>
        <v>-2</v>
      </c>
      <c r="Q123" s="53">
        <v>158</v>
      </c>
      <c r="R123" s="109">
        <f t="shared" si="33"/>
        <v>-2</v>
      </c>
      <c r="S123" s="109">
        <v>860</v>
      </c>
      <c r="T123" s="41"/>
      <c r="U123" s="42"/>
      <c r="W123" s="79">
        <v>1624</v>
      </c>
      <c r="X123" s="78">
        <v>982</v>
      </c>
      <c r="Y123" s="77">
        <f t="shared" si="16"/>
        <v>22</v>
      </c>
      <c r="Z123" s="80">
        <f t="shared" si="17"/>
        <v>2606</v>
      </c>
      <c r="AA123" s="115">
        <f t="shared" si="18"/>
        <v>0.36840000000000001</v>
      </c>
      <c r="AB123" s="83">
        <f t="shared" si="26"/>
        <v>0.34599999999999997</v>
      </c>
      <c r="AC123" s="15" t="e">
        <f>IF(AA123=#REF!,"","ç")</f>
        <v>#REF!</v>
      </c>
      <c r="AD123" s="30">
        <v>1624</v>
      </c>
      <c r="AE123" s="30">
        <v>960</v>
      </c>
      <c r="AF123" s="33">
        <f t="shared" si="19"/>
        <v>2584</v>
      </c>
      <c r="AG123" s="30">
        <v>419</v>
      </c>
      <c r="AH123" s="31">
        <f>SUM($AG$2:AG123)</f>
        <v>18179</v>
      </c>
      <c r="AI123" s="34">
        <f t="shared" si="28"/>
        <v>0.44</v>
      </c>
      <c r="AJ123" s="34">
        <f t="shared" si="29"/>
        <v>0.16</v>
      </c>
      <c r="AK123" s="18">
        <v>541</v>
      </c>
      <c r="AL123" s="31">
        <f>SUM($AK$2:AK123)</f>
        <v>23072</v>
      </c>
      <c r="AM123" s="34">
        <f t="shared" si="24"/>
        <v>0.56000000000000005</v>
      </c>
      <c r="AN123" s="34">
        <f t="shared" si="30"/>
        <v>0.21</v>
      </c>
      <c r="AO123" s="30">
        <f t="shared" si="31"/>
        <v>960</v>
      </c>
      <c r="AP123" s="15" t="e">
        <f>IF(AO123=#REF!,"","ç")</f>
        <v>#REF!</v>
      </c>
    </row>
    <row r="124" spans="1:44" x14ac:dyDescent="0.3">
      <c r="A124" s="90" t="s">
        <v>28</v>
      </c>
      <c r="B124" s="12">
        <v>44021</v>
      </c>
      <c r="C124" s="23">
        <v>123</v>
      </c>
      <c r="D124" s="25">
        <v>965</v>
      </c>
      <c r="E124" s="71">
        <f t="shared" si="25"/>
        <v>997</v>
      </c>
      <c r="F124" s="25">
        <f>SUM($D$2:D124)</f>
        <v>42216</v>
      </c>
      <c r="G124" s="25"/>
      <c r="H124" s="25"/>
      <c r="I124" s="40">
        <v>20</v>
      </c>
      <c r="J124" s="69">
        <f t="shared" si="27"/>
        <v>24.57</v>
      </c>
      <c r="K124" s="73">
        <f>SUM($I$2:I124)</f>
        <v>839</v>
      </c>
      <c r="L124" s="73"/>
      <c r="M124" s="73"/>
      <c r="N124" s="41"/>
      <c r="O124" s="42"/>
      <c r="P124" s="53">
        <f t="shared" si="32"/>
        <v>1</v>
      </c>
      <c r="Q124" s="53">
        <v>159</v>
      </c>
      <c r="R124" s="109">
        <f t="shared" si="33"/>
        <v>30</v>
      </c>
      <c r="S124" s="109">
        <v>890</v>
      </c>
      <c r="T124" s="41"/>
      <c r="U124" s="42"/>
      <c r="W124" s="79">
        <v>1533</v>
      </c>
      <c r="X124" s="78">
        <v>924</v>
      </c>
      <c r="Y124" s="77">
        <f t="shared" si="16"/>
        <v>-41</v>
      </c>
      <c r="Z124" s="80">
        <f t="shared" si="17"/>
        <v>2457</v>
      </c>
      <c r="AA124" s="115">
        <f t="shared" si="18"/>
        <v>0.39279999999999998</v>
      </c>
      <c r="AB124" s="83">
        <f t="shared" si="26"/>
        <v>0.35499999999999998</v>
      </c>
      <c r="AC124" s="15" t="e">
        <f>IF(AA124=#REF!,"","ç")</f>
        <v>#REF!</v>
      </c>
      <c r="AD124" s="30">
        <v>1533</v>
      </c>
      <c r="AE124" s="30">
        <v>965</v>
      </c>
      <c r="AF124" s="33">
        <f t="shared" si="19"/>
        <v>2498</v>
      </c>
      <c r="AG124" s="61">
        <v>442</v>
      </c>
      <c r="AH124" s="31">
        <f>SUM($AG$2:AG124)</f>
        <v>18621</v>
      </c>
      <c r="AI124" s="34">
        <f t="shared" si="28"/>
        <v>0.46</v>
      </c>
      <c r="AJ124" s="34">
        <f t="shared" si="29"/>
        <v>0.18</v>
      </c>
      <c r="AK124" s="60">
        <v>522</v>
      </c>
      <c r="AL124" s="31">
        <f>SUM($AK$2:AK124)</f>
        <v>23594</v>
      </c>
      <c r="AM124" s="34">
        <f t="shared" si="24"/>
        <v>0.54</v>
      </c>
      <c r="AN124" s="34">
        <f t="shared" si="30"/>
        <v>0.21</v>
      </c>
      <c r="AO124" s="30">
        <f t="shared" si="31"/>
        <v>964</v>
      </c>
      <c r="AP124" s="15" t="e">
        <f>IF(AO124=#REF!,"","ç")</f>
        <v>#REF!</v>
      </c>
      <c r="AR124" s="17" t="e">
        <f>#REF!-AO124</f>
        <v>#REF!</v>
      </c>
    </row>
    <row r="125" spans="1:44" x14ac:dyDescent="0.3">
      <c r="A125" s="91" t="s">
        <v>30</v>
      </c>
      <c r="B125" s="12">
        <v>44022</v>
      </c>
      <c r="C125" s="23">
        <v>124</v>
      </c>
      <c r="D125" s="26">
        <v>1041</v>
      </c>
      <c r="E125" s="85">
        <f t="shared" si="25"/>
        <v>1037.43</v>
      </c>
      <c r="F125" s="26">
        <f>SUM($D$2:D125)</f>
        <v>43257</v>
      </c>
      <c r="G125" s="26"/>
      <c r="H125" s="26"/>
      <c r="I125" s="40">
        <v>24</v>
      </c>
      <c r="J125" s="69">
        <f t="shared" si="27"/>
        <v>23.57</v>
      </c>
      <c r="K125" s="73">
        <f>SUM($I$2:I125)</f>
        <v>863</v>
      </c>
      <c r="L125" s="73"/>
      <c r="M125" s="73"/>
      <c r="N125" s="41"/>
      <c r="O125" s="42"/>
      <c r="P125" s="53">
        <f t="shared" si="32"/>
        <v>1</v>
      </c>
      <c r="Q125" s="53">
        <v>160</v>
      </c>
      <c r="R125" s="109">
        <f t="shared" si="33"/>
        <v>69</v>
      </c>
      <c r="S125" s="109">
        <v>959</v>
      </c>
      <c r="T125" s="41"/>
      <c r="U125" s="42"/>
      <c r="W125" s="79">
        <v>1981</v>
      </c>
      <c r="X125" s="78">
        <v>1083</v>
      </c>
      <c r="Y125" s="77">
        <f t="shared" si="16"/>
        <v>42</v>
      </c>
      <c r="Z125" s="80">
        <f t="shared" si="17"/>
        <v>3064</v>
      </c>
      <c r="AA125" s="115">
        <f t="shared" si="18"/>
        <v>0.33979999999999999</v>
      </c>
      <c r="AB125" s="83">
        <f t="shared" si="26"/>
        <v>0.35599999999999998</v>
      </c>
      <c r="AC125" s="15" t="e">
        <f>IF(AA125=#REF!,"","ç")</f>
        <v>#REF!</v>
      </c>
      <c r="AD125" s="30">
        <v>1981</v>
      </c>
      <c r="AE125" s="30">
        <v>1041</v>
      </c>
      <c r="AF125" s="33">
        <f t="shared" si="19"/>
        <v>3022</v>
      </c>
      <c r="AG125" s="61">
        <v>482</v>
      </c>
      <c r="AH125" s="31">
        <f>SUM($AG$2:AG125)</f>
        <v>19103</v>
      </c>
      <c r="AI125" s="34">
        <f t="shared" si="28"/>
        <v>0.46</v>
      </c>
      <c r="AJ125" s="34">
        <f t="shared" si="29"/>
        <v>0.16</v>
      </c>
      <c r="AK125" s="60">
        <v>560</v>
      </c>
      <c r="AL125" s="31">
        <f>SUM($AK$2:AK125)</f>
        <v>24154</v>
      </c>
      <c r="AM125" s="34">
        <f t="shared" si="24"/>
        <v>0.54</v>
      </c>
      <c r="AN125" s="34">
        <f t="shared" si="30"/>
        <v>0.19</v>
      </c>
      <c r="AO125" s="30">
        <f t="shared" si="31"/>
        <v>1042</v>
      </c>
      <c r="AP125" s="15" t="e">
        <f>IF(AO125=#REF!,"","ç")</f>
        <v>#REF!</v>
      </c>
      <c r="AR125" s="17" t="e">
        <f>#REF!-AO125</f>
        <v>#REF!</v>
      </c>
    </row>
    <row r="126" spans="1:44" ht="15" thickBot="1" x14ac:dyDescent="0.35">
      <c r="A126" s="93" t="s">
        <v>31</v>
      </c>
      <c r="B126" s="89">
        <v>44023</v>
      </c>
      <c r="C126" s="23">
        <v>125</v>
      </c>
      <c r="D126" s="87">
        <v>1075</v>
      </c>
      <c r="E126" s="88">
        <f t="shared" si="25"/>
        <v>1049.8599999999999</v>
      </c>
      <c r="F126" s="87">
        <f>SUM($D$2:D126)</f>
        <v>44332</v>
      </c>
      <c r="G126" s="87">
        <f>SUM(D120:D126)</f>
        <v>7349</v>
      </c>
      <c r="H126" s="88">
        <v>1049.8571428571429</v>
      </c>
      <c r="I126" s="103">
        <v>30</v>
      </c>
      <c r="J126" s="104">
        <f t="shared" si="27"/>
        <v>24.71</v>
      </c>
      <c r="K126" s="105">
        <f>SUM($I$2:I126)</f>
        <v>893</v>
      </c>
      <c r="L126" s="105">
        <f>SUM(I121:I126)</f>
        <v>146</v>
      </c>
      <c r="M126" s="104">
        <f>L126/7</f>
        <v>20.857142857142858</v>
      </c>
      <c r="N126" s="106"/>
      <c r="O126" s="107"/>
      <c r="P126" s="53">
        <f t="shared" si="32"/>
        <v>-2</v>
      </c>
      <c r="Q126" s="53">
        <v>158</v>
      </c>
      <c r="R126" s="109">
        <f t="shared" si="33"/>
        <v>-23</v>
      </c>
      <c r="S126" s="109">
        <v>936</v>
      </c>
      <c r="T126" s="41"/>
      <c r="U126" s="42"/>
      <c r="W126" s="79">
        <v>1831</v>
      </c>
      <c r="X126" s="78">
        <v>966</v>
      </c>
      <c r="Y126" s="77">
        <f t="shared" si="16"/>
        <v>-109</v>
      </c>
      <c r="Z126" s="80">
        <f t="shared" si="17"/>
        <v>2797</v>
      </c>
      <c r="AA126" s="115">
        <f t="shared" si="18"/>
        <v>0.38429999999999997</v>
      </c>
      <c r="AB126" s="83">
        <f t="shared" si="26"/>
        <v>0.36699999999999999</v>
      </c>
      <c r="AC126" s="15" t="e">
        <f>IF(AA126=#REF!,"","ç")</f>
        <v>#REF!</v>
      </c>
      <c r="AD126" s="30">
        <v>1831</v>
      </c>
      <c r="AE126" s="30">
        <v>1075</v>
      </c>
      <c r="AF126" s="33">
        <f t="shared" si="19"/>
        <v>2906</v>
      </c>
      <c r="AG126" s="61">
        <v>485</v>
      </c>
      <c r="AH126" s="31">
        <f>SUM($AG$2:AG126)</f>
        <v>19588</v>
      </c>
      <c r="AI126" s="34">
        <f t="shared" si="28"/>
        <v>0.44</v>
      </c>
      <c r="AJ126" s="34">
        <f t="shared" si="29"/>
        <v>0.17</v>
      </c>
      <c r="AK126" s="60">
        <v>610</v>
      </c>
      <c r="AL126" s="31">
        <f>SUM($AK$2:AK126)</f>
        <v>24764</v>
      </c>
      <c r="AM126" s="34">
        <f t="shared" si="24"/>
        <v>0.56000000000000005</v>
      </c>
      <c r="AN126" s="34">
        <f t="shared" si="30"/>
        <v>0.21</v>
      </c>
      <c r="AO126" s="30">
        <f t="shared" si="31"/>
        <v>1095</v>
      </c>
      <c r="AP126" s="15" t="e">
        <f>IF(AO126=#REF!,"","ç")</f>
        <v>#REF!</v>
      </c>
      <c r="AR126" s="17" t="e">
        <f>#REF!-AO126</f>
        <v>#REF!</v>
      </c>
    </row>
    <row r="127" spans="1:44" x14ac:dyDescent="0.3">
      <c r="A127" s="92" t="s">
        <v>29</v>
      </c>
      <c r="B127" s="84">
        <v>44024</v>
      </c>
      <c r="C127" s="23">
        <v>126</v>
      </c>
      <c r="D127" s="27">
        <v>1301</v>
      </c>
      <c r="E127" s="86">
        <f t="shared" si="25"/>
        <v>1069.1400000000001</v>
      </c>
      <c r="F127" s="27">
        <f>SUM($D$2:D127)</f>
        <v>45633</v>
      </c>
      <c r="G127" s="27"/>
      <c r="H127" s="27"/>
      <c r="I127" s="40">
        <v>16</v>
      </c>
      <c r="J127" s="69">
        <f t="shared" si="27"/>
        <v>23.14</v>
      </c>
      <c r="K127" s="73">
        <f>SUM($I$2:I127)</f>
        <v>909</v>
      </c>
      <c r="L127" s="73"/>
      <c r="M127" s="73"/>
      <c r="N127" s="41"/>
      <c r="O127" s="42"/>
      <c r="P127" s="53">
        <f t="shared" si="32"/>
        <v>1</v>
      </c>
      <c r="Q127" s="53">
        <v>159</v>
      </c>
      <c r="R127" s="109">
        <f t="shared" si="33"/>
        <v>51</v>
      </c>
      <c r="S127" s="109">
        <v>987</v>
      </c>
      <c r="T127" s="41"/>
      <c r="U127" s="42"/>
      <c r="W127" s="79">
        <v>2134</v>
      </c>
      <c r="X127" s="78">
        <v>1327</v>
      </c>
      <c r="Y127" s="77">
        <f t="shared" si="16"/>
        <v>26</v>
      </c>
      <c r="Z127" s="80">
        <f t="shared" si="17"/>
        <v>3461</v>
      </c>
      <c r="AA127" s="115">
        <f t="shared" si="18"/>
        <v>0.37590000000000001</v>
      </c>
      <c r="AB127" s="83">
        <f t="shared" si="26"/>
        <v>0.375</v>
      </c>
      <c r="AC127" s="15" t="e">
        <f>IF(AA127=#REF!,"","ç")</f>
        <v>#REF!</v>
      </c>
      <c r="AD127" s="30">
        <v>2134</v>
      </c>
      <c r="AE127" s="30">
        <v>1301</v>
      </c>
      <c r="AF127" s="33">
        <f t="shared" si="19"/>
        <v>3435</v>
      </c>
      <c r="AG127" s="61">
        <v>570</v>
      </c>
      <c r="AH127" s="31">
        <f>SUM($AG$2:AG127)</f>
        <v>20158</v>
      </c>
      <c r="AI127" s="34">
        <f t="shared" si="28"/>
        <v>0.44</v>
      </c>
      <c r="AJ127" s="34">
        <f t="shared" si="29"/>
        <v>0.17</v>
      </c>
      <c r="AK127" s="60">
        <v>711</v>
      </c>
      <c r="AL127" s="31">
        <f>SUM($AK$2:AK127)</f>
        <v>25475</v>
      </c>
      <c r="AM127" s="34">
        <f t="shared" si="24"/>
        <v>0.56000000000000005</v>
      </c>
      <c r="AN127" s="34">
        <f t="shared" si="30"/>
        <v>0.21</v>
      </c>
      <c r="AO127" s="30">
        <f t="shared" si="31"/>
        <v>1281</v>
      </c>
      <c r="AP127" s="15" t="e">
        <f>IF(AO127=#REF!,"","ç")</f>
        <v>#REF!</v>
      </c>
      <c r="AR127" s="17" t="e">
        <f>#REF!-AO127</f>
        <v>#REF!</v>
      </c>
    </row>
    <row r="128" spans="1:44" x14ac:dyDescent="0.3">
      <c r="A128" s="90" t="s">
        <v>26</v>
      </c>
      <c r="B128" s="12">
        <v>44025</v>
      </c>
      <c r="C128" s="23">
        <v>127</v>
      </c>
      <c r="D128" s="25">
        <v>1540</v>
      </c>
      <c r="E128" s="71">
        <f t="shared" si="25"/>
        <v>1119.8599999999999</v>
      </c>
      <c r="F128" s="25">
        <f>SUM($D$2:D128)</f>
        <v>47173</v>
      </c>
      <c r="G128" s="25"/>
      <c r="H128" s="25"/>
      <c r="I128" s="40">
        <v>23</v>
      </c>
      <c r="J128" s="69">
        <f t="shared" si="27"/>
        <v>23.14</v>
      </c>
      <c r="K128" s="73">
        <f>SUM($I$2:I128)</f>
        <v>932</v>
      </c>
      <c r="L128" s="73"/>
      <c r="M128" s="73"/>
      <c r="N128" s="41"/>
      <c r="O128" s="42"/>
      <c r="P128" s="53">
        <f t="shared" si="32"/>
        <v>0</v>
      </c>
      <c r="Q128" s="53">
        <v>159</v>
      </c>
      <c r="R128" s="109">
        <f t="shared" si="33"/>
        <v>18</v>
      </c>
      <c r="S128" s="109">
        <v>1005</v>
      </c>
      <c r="T128" s="41"/>
      <c r="U128" s="42"/>
      <c r="W128" s="79">
        <v>2040</v>
      </c>
      <c r="X128" s="78">
        <v>1550</v>
      </c>
      <c r="Y128" s="77">
        <f t="shared" si="16"/>
        <v>10</v>
      </c>
      <c r="Z128" s="80">
        <f t="shared" si="17"/>
        <v>3590</v>
      </c>
      <c r="AA128" s="115">
        <f t="shared" si="18"/>
        <v>0.42899999999999999</v>
      </c>
      <c r="AB128" s="83">
        <f t="shared" si="26"/>
        <v>0.38400000000000001</v>
      </c>
      <c r="AC128" s="15" t="e">
        <f>IF(AA128=#REF!,"","ç")</f>
        <v>#REF!</v>
      </c>
      <c r="AD128" s="30">
        <v>2040</v>
      </c>
      <c r="AE128" s="30">
        <v>1540</v>
      </c>
      <c r="AF128" s="33">
        <f t="shared" si="19"/>
        <v>3580</v>
      </c>
      <c r="AG128" s="30">
        <v>752</v>
      </c>
      <c r="AH128" s="31">
        <f>SUM($AG$2:AG128)</f>
        <v>20910</v>
      </c>
      <c r="AI128" s="34">
        <f t="shared" si="28"/>
        <v>0.49</v>
      </c>
      <c r="AJ128" s="34">
        <f t="shared" si="29"/>
        <v>0.21</v>
      </c>
      <c r="AK128" s="18">
        <v>788</v>
      </c>
      <c r="AL128" s="31">
        <f>SUM($AK$2:AK128)</f>
        <v>26263</v>
      </c>
      <c r="AM128" s="34">
        <f t="shared" si="24"/>
        <v>0.51</v>
      </c>
      <c r="AN128" s="34">
        <f t="shared" si="30"/>
        <v>0.22</v>
      </c>
      <c r="AO128" s="30">
        <f t="shared" si="31"/>
        <v>1540</v>
      </c>
      <c r="AP128" s="15" t="e">
        <f>IF(AO128=#REF!,"","ç")</f>
        <v>#REF!</v>
      </c>
    </row>
    <row r="129" spans="1:42" x14ac:dyDescent="0.3">
      <c r="A129" s="90" t="s">
        <v>27</v>
      </c>
      <c r="B129" s="12">
        <v>44026</v>
      </c>
      <c r="C129" s="23">
        <v>128</v>
      </c>
      <c r="D129" s="25">
        <v>923</v>
      </c>
      <c r="E129" s="71">
        <f t="shared" si="25"/>
        <v>1115</v>
      </c>
      <c r="F129" s="25">
        <f>SUM($D$2:D129)</f>
        <v>48096</v>
      </c>
      <c r="G129" s="25"/>
      <c r="H129" s="98">
        <v>7.3149199142388724E-2</v>
      </c>
      <c r="I129" s="40">
        <v>28</v>
      </c>
      <c r="J129" s="69">
        <f t="shared" si="27"/>
        <v>23</v>
      </c>
      <c r="K129" s="73">
        <f>SUM($I$2:I129)</f>
        <v>960</v>
      </c>
      <c r="L129" s="73"/>
      <c r="M129" s="108">
        <f>(M133-M126)/M133</f>
        <v>9.8765432098765385E-2</v>
      </c>
      <c r="N129" s="41"/>
      <c r="O129" s="42"/>
      <c r="P129" s="53">
        <f t="shared" si="32"/>
        <v>-2</v>
      </c>
      <c r="Q129" s="53">
        <v>157</v>
      </c>
      <c r="R129" s="109">
        <f t="shared" si="33"/>
        <v>10</v>
      </c>
      <c r="S129" s="109">
        <v>1015</v>
      </c>
      <c r="T129" s="41"/>
      <c r="U129" s="42"/>
      <c r="W129" s="79">
        <v>1656</v>
      </c>
      <c r="X129" s="78">
        <v>943</v>
      </c>
      <c r="Y129" s="77">
        <f t="shared" si="16"/>
        <v>20</v>
      </c>
      <c r="Z129" s="80">
        <f t="shared" si="17"/>
        <v>2599</v>
      </c>
      <c r="AA129" s="115">
        <f t="shared" si="18"/>
        <v>0.35510000000000003</v>
      </c>
      <c r="AB129" s="83">
        <f t="shared" si="26"/>
        <v>0.378</v>
      </c>
      <c r="AC129" s="15" t="e">
        <f>IF(AA129=#REF!,"","ç")</f>
        <v>#REF!</v>
      </c>
      <c r="AD129" s="30">
        <v>1656</v>
      </c>
      <c r="AE129" s="30">
        <v>923</v>
      </c>
      <c r="AF129" s="33">
        <f t="shared" si="19"/>
        <v>2579</v>
      </c>
      <c r="AG129" s="30">
        <v>410</v>
      </c>
      <c r="AH129" s="31">
        <f>SUM($AG$2:AG129)</f>
        <v>21320</v>
      </c>
      <c r="AI129" s="34">
        <f t="shared" si="28"/>
        <v>0.44</v>
      </c>
      <c r="AJ129" s="34">
        <f t="shared" si="29"/>
        <v>0.16</v>
      </c>
      <c r="AK129" s="18">
        <v>513</v>
      </c>
      <c r="AL129" s="31">
        <f>SUM($AK$2:AK129)</f>
        <v>26776</v>
      </c>
      <c r="AM129" s="34">
        <f t="shared" si="24"/>
        <v>0.56000000000000005</v>
      </c>
      <c r="AN129" s="34">
        <f t="shared" si="30"/>
        <v>0.2</v>
      </c>
      <c r="AO129" s="30">
        <f t="shared" si="31"/>
        <v>923</v>
      </c>
      <c r="AP129" s="15" t="e">
        <f>IF(AO129=#REF!,"","ç")</f>
        <v>#REF!</v>
      </c>
    </row>
    <row r="130" spans="1:42" x14ac:dyDescent="0.3">
      <c r="A130" s="90" t="s">
        <v>27</v>
      </c>
      <c r="B130" s="12">
        <v>44027</v>
      </c>
      <c r="C130" s="23">
        <v>129</v>
      </c>
      <c r="D130" s="25">
        <v>1147</v>
      </c>
      <c r="E130" s="71">
        <f t="shared" si="25"/>
        <v>1141.71</v>
      </c>
      <c r="F130" s="25">
        <f>SUM($D$2:D130)</f>
        <v>49243</v>
      </c>
      <c r="G130" s="25"/>
      <c r="H130" s="25"/>
      <c r="I130" s="40">
        <v>22</v>
      </c>
      <c r="J130" s="69">
        <f t="shared" si="27"/>
        <v>23.29</v>
      </c>
      <c r="K130" s="73">
        <f>SUM($I$2:I130)</f>
        <v>982</v>
      </c>
      <c r="L130" s="73"/>
      <c r="M130" s="73"/>
      <c r="N130" s="41"/>
      <c r="O130" s="42"/>
      <c r="P130" s="53">
        <f t="shared" si="32"/>
        <v>6</v>
      </c>
      <c r="Q130" s="53">
        <v>163</v>
      </c>
      <c r="R130" s="109">
        <f t="shared" si="33"/>
        <v>41</v>
      </c>
      <c r="S130" s="109">
        <v>1056</v>
      </c>
      <c r="T130" s="41"/>
      <c r="U130" s="42"/>
      <c r="W130" s="79">
        <v>2131</v>
      </c>
      <c r="X130" s="78">
        <v>1098</v>
      </c>
      <c r="Y130" s="77">
        <f t="shared" ref="Y130:Y193" si="34">X130-D130</f>
        <v>-49</v>
      </c>
      <c r="Z130" s="80">
        <f t="shared" ref="Z130:Z193" si="35">SUM(W130+X130)</f>
        <v>3229</v>
      </c>
      <c r="AA130" s="115">
        <f t="shared" ref="AA130:AA193" si="36">ROUND($D130/$Z130,4)</f>
        <v>0.35520000000000002</v>
      </c>
      <c r="AB130" s="83">
        <f t="shared" si="26"/>
        <v>0.376</v>
      </c>
      <c r="AC130" s="15" t="e">
        <f>IF(AA130=#REF!,"","ç")</f>
        <v>#REF!</v>
      </c>
      <c r="AD130" s="30">
        <v>2131</v>
      </c>
      <c r="AE130" s="30">
        <v>1147</v>
      </c>
      <c r="AF130" s="33">
        <f t="shared" ref="AF130:AF193" si="37">SUM(AD130:AE130)</f>
        <v>3278</v>
      </c>
      <c r="AG130" s="30">
        <v>586</v>
      </c>
      <c r="AH130" s="31">
        <f>SUM($AG$2:AG130)</f>
        <v>21906</v>
      </c>
      <c r="AI130" s="34">
        <f t="shared" ref="AI130:AI152" si="38">ROUND(AG130/AO130,2)</f>
        <v>0.51</v>
      </c>
      <c r="AJ130" s="34">
        <f t="shared" ref="AJ130:AJ152" si="39">ROUND(AG130/AF130,2)</f>
        <v>0.18</v>
      </c>
      <c r="AK130" s="18">
        <v>561</v>
      </c>
      <c r="AL130" s="31">
        <f>SUM($AK$2:AK130)</f>
        <v>27337</v>
      </c>
      <c r="AM130" s="34">
        <f t="shared" si="24"/>
        <v>0.49</v>
      </c>
      <c r="AN130" s="34">
        <f t="shared" ref="AN130:AN152" si="40">ROUND(AK130/AF130,2)</f>
        <v>0.17</v>
      </c>
      <c r="AO130" s="30">
        <f t="shared" ref="AO130:AO152" si="41">AG130+AK130</f>
        <v>1147</v>
      </c>
      <c r="AP130" s="15" t="e">
        <f>IF(AO130=#REF!,"","ç")</f>
        <v>#REF!</v>
      </c>
    </row>
    <row r="131" spans="1:42" x14ac:dyDescent="0.3">
      <c r="A131" s="90" t="s">
        <v>28</v>
      </c>
      <c r="B131" s="12">
        <v>44028</v>
      </c>
      <c r="C131" s="23">
        <v>130</v>
      </c>
      <c r="D131" s="25">
        <v>1130</v>
      </c>
      <c r="E131" s="71">
        <f t="shared" si="25"/>
        <v>1165.29</v>
      </c>
      <c r="F131" s="25">
        <f>SUM($D$2:D131)</f>
        <v>50373</v>
      </c>
      <c r="G131" s="25"/>
      <c r="H131" s="25"/>
      <c r="I131" s="40">
        <v>18</v>
      </c>
      <c r="J131" s="69">
        <f t="shared" si="27"/>
        <v>23</v>
      </c>
      <c r="K131" s="73">
        <f>SUM($I$2:I131)</f>
        <v>1000</v>
      </c>
      <c r="L131" s="73"/>
      <c r="M131" s="73"/>
      <c r="N131" s="41"/>
      <c r="O131" s="42"/>
      <c r="P131" s="53">
        <f t="shared" si="32"/>
        <v>3</v>
      </c>
      <c r="Q131" s="53">
        <v>166</v>
      </c>
      <c r="R131" s="109">
        <f t="shared" si="33"/>
        <v>22</v>
      </c>
      <c r="S131" s="109">
        <v>1078</v>
      </c>
      <c r="T131" s="41"/>
      <c r="U131" s="42"/>
      <c r="W131" s="79">
        <v>2305</v>
      </c>
      <c r="X131" s="78">
        <v>1193</v>
      </c>
      <c r="Y131" s="77">
        <f t="shared" si="34"/>
        <v>63</v>
      </c>
      <c r="Z131" s="80">
        <f t="shared" si="35"/>
        <v>3498</v>
      </c>
      <c r="AA131" s="115">
        <f t="shared" si="36"/>
        <v>0.32300000000000001</v>
      </c>
      <c r="AB131" s="83">
        <f t="shared" si="26"/>
        <v>0.36599999999999999</v>
      </c>
      <c r="AC131" s="15" t="e">
        <f>IF(AA131=#REF!,"","ç")</f>
        <v>#REF!</v>
      </c>
      <c r="AD131" s="30">
        <v>2305</v>
      </c>
      <c r="AE131" s="30">
        <v>1130</v>
      </c>
      <c r="AF131" s="33">
        <f t="shared" si="37"/>
        <v>3435</v>
      </c>
      <c r="AG131" s="30">
        <v>519</v>
      </c>
      <c r="AH131" s="31">
        <f>SUM($AG$2:AG131)</f>
        <v>22425</v>
      </c>
      <c r="AI131" s="34">
        <f t="shared" si="38"/>
        <v>0.46</v>
      </c>
      <c r="AJ131" s="34">
        <f t="shared" si="39"/>
        <v>0.15</v>
      </c>
      <c r="AK131" s="18">
        <v>611</v>
      </c>
      <c r="AL131" s="31">
        <f>SUM($AK$2:AK131)</f>
        <v>27948</v>
      </c>
      <c r="AM131" s="34">
        <f t="shared" si="24"/>
        <v>0.54</v>
      </c>
      <c r="AN131" s="34">
        <f t="shared" si="40"/>
        <v>0.18</v>
      </c>
      <c r="AO131" s="30">
        <f t="shared" si="41"/>
        <v>1130</v>
      </c>
      <c r="AP131" s="15" t="e">
        <f>IF(AO131=#REF!,"","ç")</f>
        <v>#REF!</v>
      </c>
    </row>
    <row r="132" spans="1:42" x14ac:dyDescent="0.3">
      <c r="A132" s="91" t="s">
        <v>30</v>
      </c>
      <c r="B132" s="12">
        <v>44029</v>
      </c>
      <c r="C132" s="23">
        <v>131</v>
      </c>
      <c r="D132" s="26">
        <v>1035</v>
      </c>
      <c r="E132" s="85">
        <f t="shared" si="25"/>
        <v>1164.43</v>
      </c>
      <c r="F132" s="26">
        <f>SUM($D$2:D132)</f>
        <v>51408</v>
      </c>
      <c r="G132" s="26"/>
      <c r="H132" s="26"/>
      <c r="I132" s="40">
        <v>38</v>
      </c>
      <c r="J132" s="69">
        <f t="shared" si="27"/>
        <v>25</v>
      </c>
      <c r="K132" s="73">
        <f>SUM($I$2:I132)</f>
        <v>1038</v>
      </c>
      <c r="L132" s="73"/>
      <c r="M132" s="73"/>
      <c r="N132" s="41"/>
      <c r="O132" s="42"/>
      <c r="P132" s="53">
        <f t="shared" si="32"/>
        <v>1</v>
      </c>
      <c r="Q132" s="53">
        <v>167</v>
      </c>
      <c r="R132" s="109">
        <f t="shared" si="33"/>
        <v>39</v>
      </c>
      <c r="S132" s="109">
        <v>1117</v>
      </c>
      <c r="T132" s="41"/>
      <c r="U132" s="42"/>
      <c r="W132" s="79">
        <v>1907</v>
      </c>
      <c r="X132" s="78">
        <v>1064</v>
      </c>
      <c r="Y132" s="77">
        <f t="shared" si="34"/>
        <v>29</v>
      </c>
      <c r="Z132" s="80">
        <f t="shared" si="35"/>
        <v>2971</v>
      </c>
      <c r="AA132" s="115">
        <f t="shared" si="36"/>
        <v>0.34839999999999999</v>
      </c>
      <c r="AB132" s="83">
        <f t="shared" si="26"/>
        <v>0.36699999999999999</v>
      </c>
      <c r="AC132" s="15" t="e">
        <f>IF(AA132=#REF!,"","ç")</f>
        <v>#REF!</v>
      </c>
      <c r="AD132" s="30">
        <v>1907</v>
      </c>
      <c r="AE132" s="30">
        <v>1035</v>
      </c>
      <c r="AF132" s="33">
        <f t="shared" si="37"/>
        <v>2942</v>
      </c>
      <c r="AG132" s="30">
        <v>485</v>
      </c>
      <c r="AH132" s="31">
        <f>SUM($AG$2:AG132)</f>
        <v>22910</v>
      </c>
      <c r="AI132" s="34">
        <f t="shared" si="38"/>
        <v>0.47</v>
      </c>
      <c r="AJ132" s="34">
        <f t="shared" si="39"/>
        <v>0.16</v>
      </c>
      <c r="AK132" s="18">
        <v>550</v>
      </c>
      <c r="AL132" s="31">
        <f>SUM($AK$2:AK132)</f>
        <v>28498</v>
      </c>
      <c r="AM132" s="34">
        <f t="shared" si="24"/>
        <v>0.53</v>
      </c>
      <c r="AN132" s="34">
        <f t="shared" si="40"/>
        <v>0.19</v>
      </c>
      <c r="AO132" s="30">
        <f t="shared" si="41"/>
        <v>1035</v>
      </c>
      <c r="AP132" s="15" t="e">
        <f>IF(AO132=#REF!,"","ç")</f>
        <v>#REF!</v>
      </c>
    </row>
    <row r="133" spans="1:42" ht="15" thickBot="1" x14ac:dyDescent="0.35">
      <c r="A133" s="93" t="s">
        <v>31</v>
      </c>
      <c r="B133" s="89">
        <v>44030</v>
      </c>
      <c r="C133" s="23">
        <v>132</v>
      </c>
      <c r="D133" s="87">
        <v>853</v>
      </c>
      <c r="E133" s="88">
        <f t="shared" si="25"/>
        <v>1132.71</v>
      </c>
      <c r="F133" s="87">
        <f>SUM($D$2:D133)</f>
        <v>52261</v>
      </c>
      <c r="G133" s="87">
        <f>SUM(D127:D133)</f>
        <v>7929</v>
      </c>
      <c r="H133" s="88">
        <v>1132.7142857142858</v>
      </c>
      <c r="I133" s="103">
        <v>33</v>
      </c>
      <c r="J133" s="104">
        <f t="shared" si="27"/>
        <v>25.43</v>
      </c>
      <c r="K133" s="105">
        <f>SUM($I$2:I133)</f>
        <v>1071</v>
      </c>
      <c r="L133" s="105">
        <f>SUM(I128:I133)</f>
        <v>162</v>
      </c>
      <c r="M133" s="104">
        <f>L133/7</f>
        <v>23.142857142857142</v>
      </c>
      <c r="N133" s="106"/>
      <c r="O133" s="107"/>
      <c r="P133" s="53">
        <f t="shared" si="32"/>
        <v>6</v>
      </c>
      <c r="Q133" s="53">
        <v>173</v>
      </c>
      <c r="R133" s="109">
        <f t="shared" si="33"/>
        <v>31</v>
      </c>
      <c r="S133" s="109">
        <v>1148</v>
      </c>
      <c r="T133" s="41"/>
      <c r="U133" s="42"/>
      <c r="W133" s="79">
        <v>1624</v>
      </c>
      <c r="X133" s="78">
        <v>823</v>
      </c>
      <c r="Y133" s="77">
        <f t="shared" si="34"/>
        <v>-30</v>
      </c>
      <c r="Z133" s="80">
        <f t="shared" si="35"/>
        <v>2447</v>
      </c>
      <c r="AA133" s="115">
        <f t="shared" si="36"/>
        <v>0.34860000000000002</v>
      </c>
      <c r="AB133" s="83">
        <f t="shared" si="26"/>
        <v>0.36199999999999999</v>
      </c>
      <c r="AC133" s="15" t="e">
        <f>IF(AA133=#REF!,"","ç")</f>
        <v>#REF!</v>
      </c>
      <c r="AD133" s="30">
        <v>1624</v>
      </c>
      <c r="AE133" s="30">
        <v>853</v>
      </c>
      <c r="AF133" s="33">
        <f t="shared" si="37"/>
        <v>2477</v>
      </c>
      <c r="AG133" s="30">
        <v>369</v>
      </c>
      <c r="AH133" s="31">
        <f>SUM($AG$2:AG133)</f>
        <v>23279</v>
      </c>
      <c r="AI133" s="34">
        <f t="shared" si="38"/>
        <v>0.43</v>
      </c>
      <c r="AJ133" s="34">
        <f t="shared" si="39"/>
        <v>0.15</v>
      </c>
      <c r="AK133" s="18">
        <v>484</v>
      </c>
      <c r="AL133" s="31">
        <f>SUM($AK$2:AK133)</f>
        <v>28982</v>
      </c>
      <c r="AM133" s="34">
        <f t="shared" si="24"/>
        <v>0.56999999999999995</v>
      </c>
      <c r="AN133" s="34">
        <f t="shared" si="40"/>
        <v>0.2</v>
      </c>
      <c r="AO133" s="30">
        <f t="shared" si="41"/>
        <v>853</v>
      </c>
      <c r="AP133" s="15" t="e">
        <f>IF(AO133=#REF!,"","ç")</f>
        <v>#REF!</v>
      </c>
    </row>
    <row r="134" spans="1:42" x14ac:dyDescent="0.3">
      <c r="A134" s="92" t="s">
        <v>29</v>
      </c>
      <c r="B134" s="84">
        <v>44031</v>
      </c>
      <c r="C134" s="23">
        <v>133</v>
      </c>
      <c r="D134" s="27">
        <v>1207</v>
      </c>
      <c r="E134" s="86">
        <f t="shared" si="25"/>
        <v>1119.29</v>
      </c>
      <c r="F134" s="27">
        <f>SUM($D$2:D134)</f>
        <v>53468</v>
      </c>
      <c r="G134" s="27"/>
      <c r="H134" s="27"/>
      <c r="I134" s="40">
        <v>25</v>
      </c>
      <c r="J134" s="69">
        <f t="shared" si="27"/>
        <v>26.71</v>
      </c>
      <c r="K134" s="73">
        <f>SUM($I$2:I134)</f>
        <v>1096</v>
      </c>
      <c r="L134" s="73"/>
      <c r="M134" s="73"/>
      <c r="N134" s="41"/>
      <c r="O134" s="42"/>
      <c r="P134" s="53">
        <f t="shared" si="32"/>
        <v>2</v>
      </c>
      <c r="Q134" s="53">
        <v>175</v>
      </c>
      <c r="R134" s="109">
        <f t="shared" si="33"/>
        <v>-2</v>
      </c>
      <c r="S134" s="109">
        <v>1146</v>
      </c>
      <c r="T134" s="41"/>
      <c r="U134" s="42"/>
      <c r="W134" s="79">
        <v>2563</v>
      </c>
      <c r="X134" s="78">
        <v>1217</v>
      </c>
      <c r="Y134" s="77">
        <f t="shared" si="34"/>
        <v>10</v>
      </c>
      <c r="Z134" s="80">
        <f t="shared" si="35"/>
        <v>3780</v>
      </c>
      <c r="AA134" s="115">
        <f t="shared" si="36"/>
        <v>0.31929999999999997</v>
      </c>
      <c r="AB134" s="83">
        <f t="shared" si="26"/>
        <v>0.35399999999999998</v>
      </c>
      <c r="AC134" s="15" t="e">
        <f>IF(AA134=#REF!,"","ç")</f>
        <v>#REF!</v>
      </c>
      <c r="AD134" s="30">
        <v>2563</v>
      </c>
      <c r="AE134" s="30">
        <v>1207</v>
      </c>
      <c r="AF134" s="33">
        <f t="shared" si="37"/>
        <v>3770</v>
      </c>
      <c r="AG134" s="30">
        <v>569</v>
      </c>
      <c r="AH134" s="31">
        <f>SUM($AG$2:AG134)</f>
        <v>23848</v>
      </c>
      <c r="AI134" s="34">
        <f t="shared" si="38"/>
        <v>0.47</v>
      </c>
      <c r="AJ134" s="34">
        <f t="shared" si="39"/>
        <v>0.15</v>
      </c>
      <c r="AK134" s="18">
        <v>638</v>
      </c>
      <c r="AL134" s="31">
        <f>SUM($AK$2:AK134)</f>
        <v>29620</v>
      </c>
      <c r="AM134" s="34">
        <f t="shared" si="24"/>
        <v>0.53</v>
      </c>
      <c r="AN134" s="34">
        <f t="shared" si="40"/>
        <v>0.17</v>
      </c>
      <c r="AO134" s="30">
        <f t="shared" si="41"/>
        <v>1207</v>
      </c>
      <c r="AP134" s="15" t="e">
        <f>IF(AO134=#REF!,"","ç")</f>
        <v>#REF!</v>
      </c>
    </row>
    <row r="135" spans="1:42" x14ac:dyDescent="0.3">
      <c r="A135" s="90" t="s">
        <v>26</v>
      </c>
      <c r="B135" s="12">
        <v>44032</v>
      </c>
      <c r="C135" s="23">
        <v>134</v>
      </c>
      <c r="D135" s="25">
        <v>958</v>
      </c>
      <c r="E135" s="71">
        <f t="shared" si="25"/>
        <v>1036.1400000000001</v>
      </c>
      <c r="F135" s="25">
        <f>SUM($D$2:D135)</f>
        <v>54426</v>
      </c>
      <c r="G135" s="25"/>
      <c r="H135" s="25"/>
      <c r="I135" s="40">
        <v>31</v>
      </c>
      <c r="J135" s="69">
        <f t="shared" si="27"/>
        <v>27.86</v>
      </c>
      <c r="K135" s="73">
        <f>SUM($I$2:I135)</f>
        <v>1127</v>
      </c>
      <c r="L135" s="73"/>
      <c r="M135" s="73"/>
      <c r="N135" s="41"/>
      <c r="O135" s="42"/>
      <c r="P135" s="53">
        <f t="shared" si="32"/>
        <v>-5</v>
      </c>
      <c r="Q135" s="53">
        <v>170</v>
      </c>
      <c r="R135" s="109">
        <f t="shared" si="33"/>
        <v>13</v>
      </c>
      <c r="S135" s="109">
        <v>1159</v>
      </c>
      <c r="T135" s="41"/>
      <c r="U135" s="42"/>
      <c r="W135" s="79">
        <v>1962</v>
      </c>
      <c r="X135" s="78">
        <v>938</v>
      </c>
      <c r="Y135" s="77">
        <f t="shared" si="34"/>
        <v>-20</v>
      </c>
      <c r="Z135" s="80">
        <f t="shared" si="35"/>
        <v>2900</v>
      </c>
      <c r="AA135" s="115">
        <f t="shared" si="36"/>
        <v>0.33029999999999998</v>
      </c>
      <c r="AB135" s="83">
        <f t="shared" si="26"/>
        <v>0.34</v>
      </c>
      <c r="AC135" s="15" t="e">
        <f>IF(AA135=#REF!,"","ç")</f>
        <v>#REF!</v>
      </c>
      <c r="AD135" s="30">
        <v>1962</v>
      </c>
      <c r="AE135" s="30">
        <v>958</v>
      </c>
      <c r="AF135" s="33">
        <f t="shared" si="37"/>
        <v>2920</v>
      </c>
      <c r="AG135" s="30">
        <v>478</v>
      </c>
      <c r="AH135" s="31">
        <f>SUM($AG$2:AG135)</f>
        <v>24326</v>
      </c>
      <c r="AI135" s="34">
        <f t="shared" si="38"/>
        <v>0.5</v>
      </c>
      <c r="AJ135" s="34">
        <f t="shared" si="39"/>
        <v>0.16</v>
      </c>
      <c r="AK135" s="18">
        <v>480</v>
      </c>
      <c r="AL135" s="31">
        <f>SUM($AK$2:AK135)</f>
        <v>30100</v>
      </c>
      <c r="AM135" s="34">
        <f t="shared" si="24"/>
        <v>0.5</v>
      </c>
      <c r="AN135" s="34">
        <f t="shared" si="40"/>
        <v>0.16</v>
      </c>
      <c r="AO135" s="30">
        <f t="shared" si="41"/>
        <v>958</v>
      </c>
      <c r="AP135" s="15" t="e">
        <f>IF(AO135=#REF!,"","ç")</f>
        <v>#REF!</v>
      </c>
    </row>
    <row r="136" spans="1:42" x14ac:dyDescent="0.3">
      <c r="A136" s="90" t="s">
        <v>27</v>
      </c>
      <c r="B136" s="12">
        <v>44033</v>
      </c>
      <c r="C136" s="23">
        <v>135</v>
      </c>
      <c r="D136" s="25">
        <v>727</v>
      </c>
      <c r="E136" s="71">
        <f t="shared" ref="E136:E199" si="42">ROUND(SUM(D130:D136)/7,2)</f>
        <v>1008.14</v>
      </c>
      <c r="F136" s="25">
        <f>SUM($D$2:D136)</f>
        <v>55153</v>
      </c>
      <c r="G136" s="25"/>
      <c r="H136" s="98">
        <v>-0.20081781008632441</v>
      </c>
      <c r="I136" s="40">
        <v>32</v>
      </c>
      <c r="J136" s="69">
        <f t="shared" si="27"/>
        <v>28.43</v>
      </c>
      <c r="K136" s="73">
        <f>SUM($I$2:I136)</f>
        <v>1159</v>
      </c>
      <c r="L136" s="73"/>
      <c r="M136" s="108">
        <f>(M140-M133)/M140</f>
        <v>9.4972067039106225E-2</v>
      </c>
      <c r="N136" s="41"/>
      <c r="O136" s="42"/>
      <c r="P136" s="53">
        <f t="shared" si="32"/>
        <v>-6</v>
      </c>
      <c r="Q136" s="53">
        <v>164</v>
      </c>
      <c r="R136" s="109">
        <f t="shared" si="33"/>
        <v>-3</v>
      </c>
      <c r="S136" s="109">
        <v>1156</v>
      </c>
      <c r="T136" s="41"/>
      <c r="U136" s="42"/>
      <c r="W136" s="79">
        <v>1486</v>
      </c>
      <c r="X136" s="78">
        <v>658</v>
      </c>
      <c r="Y136" s="77">
        <f t="shared" si="34"/>
        <v>-69</v>
      </c>
      <c r="Z136" s="80">
        <f t="shared" si="35"/>
        <v>2144</v>
      </c>
      <c r="AA136" s="115">
        <f t="shared" si="36"/>
        <v>0.33910000000000001</v>
      </c>
      <c r="AB136" s="83">
        <f t="shared" ref="AB136:AB199" si="43">ROUND(SUM(AA130:AA136)/7,3)</f>
        <v>0.33800000000000002</v>
      </c>
      <c r="AC136" s="15" t="e">
        <f>IF(AA136=#REF!,"","ç")</f>
        <v>#REF!</v>
      </c>
      <c r="AD136" s="30">
        <v>1486</v>
      </c>
      <c r="AE136" s="30">
        <v>727</v>
      </c>
      <c r="AF136" s="33">
        <f t="shared" si="37"/>
        <v>2213</v>
      </c>
      <c r="AG136" s="30">
        <v>350</v>
      </c>
      <c r="AH136" s="31">
        <f>SUM($AG$2:AG136)</f>
        <v>24676</v>
      </c>
      <c r="AI136" s="34">
        <f t="shared" si="38"/>
        <v>0.48</v>
      </c>
      <c r="AJ136" s="34">
        <f t="shared" si="39"/>
        <v>0.16</v>
      </c>
      <c r="AK136" s="18">
        <v>377</v>
      </c>
      <c r="AL136" s="31">
        <f>SUM($AK$2:AK136)</f>
        <v>30477</v>
      </c>
      <c r="AM136" s="34">
        <f t="shared" si="24"/>
        <v>0.52</v>
      </c>
      <c r="AN136" s="34">
        <f t="shared" si="40"/>
        <v>0.17</v>
      </c>
      <c r="AO136" s="30">
        <f t="shared" si="41"/>
        <v>727</v>
      </c>
      <c r="AP136" s="15" t="e">
        <f>IF(AO136=#REF!,"","ç")</f>
        <v>#REF!</v>
      </c>
    </row>
    <row r="137" spans="1:42" x14ac:dyDescent="0.3">
      <c r="A137" s="90" t="s">
        <v>27</v>
      </c>
      <c r="B137" s="12">
        <v>44034</v>
      </c>
      <c r="C137" s="23">
        <v>136</v>
      </c>
      <c r="D137" s="25">
        <v>753</v>
      </c>
      <c r="E137" s="71">
        <f t="shared" si="42"/>
        <v>951.86</v>
      </c>
      <c r="F137" s="25">
        <f>SUM($D$2:D137)</f>
        <v>55906</v>
      </c>
      <c r="G137" s="25"/>
      <c r="H137" s="25"/>
      <c r="I137" s="40">
        <v>21</v>
      </c>
      <c r="J137" s="69">
        <f t="shared" ref="J137:J162" si="44">ROUND(SUM(I131:I137)/7,2)</f>
        <v>28.29</v>
      </c>
      <c r="K137" s="73">
        <f>SUM($I$2:I137)</f>
        <v>1180</v>
      </c>
      <c r="L137" s="73"/>
      <c r="M137" s="73"/>
      <c r="N137" s="41"/>
      <c r="O137" s="42"/>
      <c r="P137" s="53">
        <f t="shared" si="32"/>
        <v>-6</v>
      </c>
      <c r="Q137" s="53">
        <v>158</v>
      </c>
      <c r="R137" s="109">
        <f t="shared" si="33"/>
        <v>-1</v>
      </c>
      <c r="S137" s="109">
        <v>1155</v>
      </c>
      <c r="T137" s="41"/>
      <c r="U137" s="42"/>
      <c r="W137" s="79">
        <v>1800</v>
      </c>
      <c r="X137" s="78">
        <v>714</v>
      </c>
      <c r="Y137" s="77">
        <f t="shared" si="34"/>
        <v>-39</v>
      </c>
      <c r="Z137" s="80">
        <f t="shared" si="35"/>
        <v>2514</v>
      </c>
      <c r="AA137" s="115">
        <f t="shared" si="36"/>
        <v>0.29949999999999999</v>
      </c>
      <c r="AB137" s="83">
        <f t="shared" si="43"/>
        <v>0.33</v>
      </c>
      <c r="AC137" s="15" t="e">
        <f>IF(AA137=#REF!,"","ç")</f>
        <v>#REF!</v>
      </c>
      <c r="AD137" s="30">
        <v>1800</v>
      </c>
      <c r="AE137" s="30">
        <v>753</v>
      </c>
      <c r="AF137" s="33">
        <f t="shared" si="37"/>
        <v>2553</v>
      </c>
      <c r="AG137" s="30">
        <v>324</v>
      </c>
      <c r="AH137" s="31">
        <f>SUM($AG$2:AG137)</f>
        <v>25000</v>
      </c>
      <c r="AI137" s="34">
        <f t="shared" si="38"/>
        <v>0.43</v>
      </c>
      <c r="AJ137" s="34">
        <f t="shared" si="39"/>
        <v>0.13</v>
      </c>
      <c r="AK137" s="18">
        <v>429</v>
      </c>
      <c r="AL137" s="31">
        <f>SUM($AK$2:AK137)</f>
        <v>30906</v>
      </c>
      <c r="AM137" s="34">
        <f t="shared" si="24"/>
        <v>0.56999999999999995</v>
      </c>
      <c r="AN137" s="34">
        <f t="shared" si="40"/>
        <v>0.17</v>
      </c>
      <c r="AO137" s="30">
        <f t="shared" si="41"/>
        <v>753</v>
      </c>
      <c r="AP137" s="15" t="e">
        <f>IF(AO137=#REF!,"","ç")</f>
        <v>#REF!</v>
      </c>
    </row>
    <row r="138" spans="1:42" x14ac:dyDescent="0.3">
      <c r="A138" s="90" t="s">
        <v>28</v>
      </c>
      <c r="B138" s="12">
        <v>44035</v>
      </c>
      <c r="C138" s="23">
        <v>137</v>
      </c>
      <c r="D138" s="25">
        <v>911</v>
      </c>
      <c r="E138" s="71">
        <f t="shared" si="42"/>
        <v>920.57</v>
      </c>
      <c r="F138" s="25">
        <f>SUM($D$2:D138)</f>
        <v>56817</v>
      </c>
      <c r="G138" s="25"/>
      <c r="H138" s="25"/>
      <c r="I138" s="40">
        <v>29</v>
      </c>
      <c r="J138" s="69">
        <f t="shared" si="44"/>
        <v>29.86</v>
      </c>
      <c r="K138" s="73">
        <f>SUM($I$2:I138)</f>
        <v>1209</v>
      </c>
      <c r="L138" s="73"/>
      <c r="M138" s="73"/>
      <c r="N138" s="41"/>
      <c r="O138" s="42"/>
      <c r="P138" s="53">
        <f t="shared" si="32"/>
        <v>0</v>
      </c>
      <c r="Q138" s="53">
        <v>158</v>
      </c>
      <c r="R138" s="109">
        <f t="shared" si="33"/>
        <v>14</v>
      </c>
      <c r="S138" s="109">
        <v>1169</v>
      </c>
      <c r="T138" s="41"/>
      <c r="U138" s="42"/>
      <c r="W138" s="79">
        <v>2110</v>
      </c>
      <c r="X138" s="78">
        <v>896</v>
      </c>
      <c r="Y138" s="77">
        <f t="shared" si="34"/>
        <v>-15</v>
      </c>
      <c r="Z138" s="80">
        <f t="shared" si="35"/>
        <v>3006</v>
      </c>
      <c r="AA138" s="115">
        <f t="shared" si="36"/>
        <v>0.30309999999999998</v>
      </c>
      <c r="AB138" s="83">
        <f t="shared" si="43"/>
        <v>0.32700000000000001</v>
      </c>
      <c r="AC138" s="15" t="e">
        <f>IF(AA138=#REF!,"","ç")</f>
        <v>#REF!</v>
      </c>
      <c r="AD138" s="30">
        <v>2110</v>
      </c>
      <c r="AE138" s="30">
        <v>911</v>
      </c>
      <c r="AF138" s="33">
        <f t="shared" si="37"/>
        <v>3021</v>
      </c>
      <c r="AG138" s="30">
        <v>458</v>
      </c>
      <c r="AH138" s="31">
        <f>SUM($AG$2:AG138)</f>
        <v>25458</v>
      </c>
      <c r="AI138" s="34">
        <f t="shared" si="38"/>
        <v>0.5</v>
      </c>
      <c r="AJ138" s="34">
        <f t="shared" si="39"/>
        <v>0.15</v>
      </c>
      <c r="AK138" s="18">
        <v>453</v>
      </c>
      <c r="AL138" s="31">
        <f>SUM($AK$2:AK138)</f>
        <v>31359</v>
      </c>
      <c r="AM138" s="34">
        <f t="shared" si="24"/>
        <v>0.5</v>
      </c>
      <c r="AN138" s="34">
        <f t="shared" si="40"/>
        <v>0.15</v>
      </c>
      <c r="AO138" s="30">
        <f t="shared" si="41"/>
        <v>911</v>
      </c>
      <c r="AP138" s="15" t="e">
        <f>IF(AO138=#REF!,"","ç")</f>
        <v>#REF!</v>
      </c>
    </row>
    <row r="139" spans="1:42" x14ac:dyDescent="0.3">
      <c r="A139" s="91" t="s">
        <v>30</v>
      </c>
      <c r="B139" s="12">
        <v>44036</v>
      </c>
      <c r="C139" s="23">
        <v>138</v>
      </c>
      <c r="D139" s="26">
        <v>1176</v>
      </c>
      <c r="E139" s="85">
        <f t="shared" si="42"/>
        <v>940.71</v>
      </c>
      <c r="F139" s="26">
        <f>SUM($D$2:D139)</f>
        <v>57993</v>
      </c>
      <c r="G139" s="26"/>
      <c r="H139" s="26"/>
      <c r="I139" s="40">
        <v>41</v>
      </c>
      <c r="J139" s="69">
        <f t="shared" si="44"/>
        <v>30.29</v>
      </c>
      <c r="K139" s="73">
        <f>SUM($I$2:I139)</f>
        <v>1250</v>
      </c>
      <c r="L139" s="73"/>
      <c r="M139" s="73"/>
      <c r="N139" s="41"/>
      <c r="O139" s="42"/>
      <c r="P139" s="53">
        <f t="shared" si="32"/>
        <v>-3</v>
      </c>
      <c r="Q139" s="53">
        <v>155</v>
      </c>
      <c r="R139" s="109">
        <f t="shared" si="33"/>
        <v>74</v>
      </c>
      <c r="S139" s="109">
        <v>1243</v>
      </c>
      <c r="T139" s="41"/>
      <c r="U139" s="42"/>
      <c r="W139" s="79">
        <v>2296</v>
      </c>
      <c r="X139" s="78">
        <v>1085</v>
      </c>
      <c r="Y139" s="77">
        <f t="shared" si="34"/>
        <v>-91</v>
      </c>
      <c r="Z139" s="80">
        <f t="shared" si="35"/>
        <v>3381</v>
      </c>
      <c r="AA139" s="115">
        <f t="shared" si="36"/>
        <v>0.3478</v>
      </c>
      <c r="AB139" s="83">
        <f t="shared" si="43"/>
        <v>0.32700000000000001</v>
      </c>
      <c r="AC139" s="15" t="e">
        <f>IF(AA139=#REF!,"","ç")</f>
        <v>#REF!</v>
      </c>
      <c r="AD139" s="30">
        <v>2296</v>
      </c>
      <c r="AE139" s="30">
        <v>1176</v>
      </c>
      <c r="AF139" s="33">
        <f t="shared" si="37"/>
        <v>3472</v>
      </c>
      <c r="AG139" s="30">
        <v>548</v>
      </c>
      <c r="AH139" s="31">
        <f>SUM($AG$2:AG139)</f>
        <v>26006</v>
      </c>
      <c r="AI139" s="34">
        <f t="shared" si="38"/>
        <v>0.47</v>
      </c>
      <c r="AJ139" s="34">
        <f t="shared" si="39"/>
        <v>0.16</v>
      </c>
      <c r="AK139" s="18">
        <v>628</v>
      </c>
      <c r="AL139" s="31">
        <f>SUM($AK$2:AK139)</f>
        <v>31987</v>
      </c>
      <c r="AM139" s="34">
        <f t="shared" si="24"/>
        <v>0.53</v>
      </c>
      <c r="AN139" s="34">
        <f t="shared" si="40"/>
        <v>0.18</v>
      </c>
      <c r="AO139" s="30">
        <f t="shared" si="41"/>
        <v>1176</v>
      </c>
      <c r="AP139" s="15" t="e">
        <f>IF(AO139=#REF!,"","ç")</f>
        <v>#REF!</v>
      </c>
    </row>
    <row r="140" spans="1:42" ht="15" thickBot="1" x14ac:dyDescent="0.35">
      <c r="A140" s="93" t="s">
        <v>31</v>
      </c>
      <c r="B140" s="89">
        <v>44037</v>
      </c>
      <c r="C140" s="23">
        <v>139</v>
      </c>
      <c r="D140" s="87">
        <v>871</v>
      </c>
      <c r="E140" s="88">
        <f t="shared" si="42"/>
        <v>943.29</v>
      </c>
      <c r="F140" s="87">
        <f>SUM($D$2:D140)</f>
        <v>58864</v>
      </c>
      <c r="G140" s="87">
        <f>SUM(D134:D140)</f>
        <v>6603</v>
      </c>
      <c r="H140" s="88">
        <v>943.28571428571433</v>
      </c>
      <c r="I140" s="103">
        <v>25</v>
      </c>
      <c r="J140" s="104">
        <f t="shared" si="44"/>
        <v>29.14</v>
      </c>
      <c r="K140" s="105">
        <f>SUM($I$2:I140)</f>
        <v>1275</v>
      </c>
      <c r="L140" s="105">
        <f>SUM(I135:I140)</f>
        <v>179</v>
      </c>
      <c r="M140" s="104">
        <f>L140/7</f>
        <v>25.571428571428573</v>
      </c>
      <c r="N140" s="106"/>
      <c r="O140" s="107"/>
      <c r="P140" s="53">
        <f t="shared" si="32"/>
        <v>-3</v>
      </c>
      <c r="Q140" s="53">
        <v>152</v>
      </c>
      <c r="R140" s="109">
        <f t="shared" si="33"/>
        <v>4</v>
      </c>
      <c r="S140" s="109">
        <v>1247</v>
      </c>
      <c r="T140" s="41"/>
      <c r="U140" s="42"/>
      <c r="W140" s="79">
        <v>1819</v>
      </c>
      <c r="X140" s="78">
        <v>795</v>
      </c>
      <c r="Y140" s="77">
        <f t="shared" si="34"/>
        <v>-76</v>
      </c>
      <c r="Z140" s="80">
        <f t="shared" si="35"/>
        <v>2614</v>
      </c>
      <c r="AA140" s="115">
        <f t="shared" si="36"/>
        <v>0.3332</v>
      </c>
      <c r="AB140" s="83">
        <f t="shared" si="43"/>
        <v>0.32500000000000001</v>
      </c>
      <c r="AC140" s="15" t="e">
        <f>IF(AA140=#REF!,"","ç")</f>
        <v>#REF!</v>
      </c>
      <c r="AD140" s="30">
        <v>1819</v>
      </c>
      <c r="AE140" s="30">
        <v>871</v>
      </c>
      <c r="AF140" s="33">
        <f t="shared" si="37"/>
        <v>2690</v>
      </c>
      <c r="AG140" s="30">
        <v>421</v>
      </c>
      <c r="AH140" s="31">
        <f>SUM($AG$2:AG140)</f>
        <v>26427</v>
      </c>
      <c r="AI140" s="34">
        <f t="shared" si="38"/>
        <v>0.48</v>
      </c>
      <c r="AJ140" s="34">
        <f t="shared" si="39"/>
        <v>0.16</v>
      </c>
      <c r="AK140" s="18">
        <v>450</v>
      </c>
      <c r="AL140" s="31">
        <f>SUM($AK$2:AK140)</f>
        <v>32437</v>
      </c>
      <c r="AM140" s="34">
        <f t="shared" si="24"/>
        <v>0.52</v>
      </c>
      <c r="AN140" s="34">
        <f t="shared" si="40"/>
        <v>0.17</v>
      </c>
      <c r="AO140" s="30">
        <f t="shared" si="41"/>
        <v>871</v>
      </c>
      <c r="AP140" s="15" t="e">
        <f>IF(AO140=#REF!,"","ç")</f>
        <v>#REF!</v>
      </c>
    </row>
    <row r="141" spans="1:42" x14ac:dyDescent="0.3">
      <c r="A141" s="92" t="s">
        <v>29</v>
      </c>
      <c r="B141" s="84">
        <v>44038</v>
      </c>
      <c r="C141" s="23">
        <v>140</v>
      </c>
      <c r="D141" s="27">
        <v>1432</v>
      </c>
      <c r="E141" s="86">
        <f t="shared" si="42"/>
        <v>975.43</v>
      </c>
      <c r="F141" s="27">
        <f>SUM($D$2:D141)</f>
        <v>60296</v>
      </c>
      <c r="G141" s="27"/>
      <c r="H141" s="27"/>
      <c r="I141" s="40">
        <v>19</v>
      </c>
      <c r="J141" s="69">
        <f t="shared" si="44"/>
        <v>28.29</v>
      </c>
      <c r="K141" s="73">
        <f>SUM($I$2:I141)</f>
        <v>1294</v>
      </c>
      <c r="L141" s="73"/>
      <c r="M141" s="73"/>
      <c r="N141" s="41"/>
      <c r="O141" s="42"/>
      <c r="P141" s="53">
        <f t="shared" si="32"/>
        <v>-1</v>
      </c>
      <c r="Q141" s="53">
        <v>151</v>
      </c>
      <c r="R141" s="109">
        <f t="shared" si="33"/>
        <v>-10</v>
      </c>
      <c r="S141" s="109">
        <v>1237</v>
      </c>
      <c r="T141" s="41"/>
      <c r="U141" s="42"/>
      <c r="W141" s="79">
        <v>2842</v>
      </c>
      <c r="X141" s="78">
        <v>1466</v>
      </c>
      <c r="Y141" s="77">
        <f t="shared" si="34"/>
        <v>34</v>
      </c>
      <c r="Z141" s="80">
        <f t="shared" si="35"/>
        <v>4308</v>
      </c>
      <c r="AA141" s="115">
        <f t="shared" si="36"/>
        <v>0.33239999999999997</v>
      </c>
      <c r="AB141" s="83">
        <f t="shared" si="43"/>
        <v>0.32600000000000001</v>
      </c>
      <c r="AC141" s="15" t="e">
        <f>IF(AA141=#REF!,"","ç")</f>
        <v>#REF!</v>
      </c>
      <c r="AD141" s="30">
        <v>2842</v>
      </c>
      <c r="AE141" s="30">
        <v>1432</v>
      </c>
      <c r="AF141" s="33">
        <f t="shared" si="37"/>
        <v>4274</v>
      </c>
      <c r="AG141" s="30">
        <v>703</v>
      </c>
      <c r="AH141" s="31">
        <f>SUM($AG$2:AG141)</f>
        <v>27130</v>
      </c>
      <c r="AI141" s="34">
        <f t="shared" si="38"/>
        <v>0.49</v>
      </c>
      <c r="AJ141" s="34">
        <f t="shared" si="39"/>
        <v>0.16</v>
      </c>
      <c r="AK141" s="18">
        <v>729</v>
      </c>
      <c r="AL141" s="31">
        <f>SUM($AK$2:AK141)</f>
        <v>33166</v>
      </c>
      <c r="AM141" s="34">
        <f t="shared" si="24"/>
        <v>0.51</v>
      </c>
      <c r="AN141" s="34">
        <f t="shared" si="40"/>
        <v>0.17</v>
      </c>
      <c r="AO141" s="30">
        <f t="shared" si="41"/>
        <v>1432</v>
      </c>
      <c r="AP141" s="15" t="e">
        <f>IF(AO141=#REF!,"","ç")</f>
        <v>#REF!</v>
      </c>
    </row>
    <row r="142" spans="1:42" x14ac:dyDescent="0.3">
      <c r="A142" s="90" t="s">
        <v>26</v>
      </c>
      <c r="B142" s="12">
        <v>44039</v>
      </c>
      <c r="C142" s="23">
        <v>141</v>
      </c>
      <c r="D142" s="25">
        <v>1146</v>
      </c>
      <c r="E142" s="71">
        <f t="shared" si="42"/>
        <v>1002.29</v>
      </c>
      <c r="F142" s="25">
        <f>SUM($D$2:D142)</f>
        <v>61442</v>
      </c>
      <c r="G142" s="25"/>
      <c r="H142" s="25"/>
      <c r="I142" s="40">
        <v>28</v>
      </c>
      <c r="J142" s="69">
        <f t="shared" si="44"/>
        <v>27.86</v>
      </c>
      <c r="K142" s="73">
        <f>SUM($I$2:I142)</f>
        <v>1322</v>
      </c>
      <c r="L142" s="73"/>
      <c r="M142" s="73"/>
      <c r="N142" s="41"/>
      <c r="O142" s="42"/>
      <c r="P142" s="53">
        <f t="shared" si="32"/>
        <v>4</v>
      </c>
      <c r="Q142" s="53">
        <v>155</v>
      </c>
      <c r="R142" s="109">
        <f t="shared" si="33"/>
        <v>18</v>
      </c>
      <c r="S142" s="109">
        <v>1255</v>
      </c>
      <c r="T142" s="41"/>
      <c r="U142" s="42"/>
      <c r="W142" s="79">
        <v>2304</v>
      </c>
      <c r="X142" s="78">
        <v>1161</v>
      </c>
      <c r="Y142" s="77">
        <f t="shared" si="34"/>
        <v>15</v>
      </c>
      <c r="Z142" s="80">
        <f t="shared" si="35"/>
        <v>3465</v>
      </c>
      <c r="AA142" s="115">
        <f t="shared" si="36"/>
        <v>0.33069999999999999</v>
      </c>
      <c r="AB142" s="83">
        <f t="shared" si="43"/>
        <v>0.32700000000000001</v>
      </c>
      <c r="AC142" s="15" t="e">
        <f>IF(AA142=#REF!,"","ç")</f>
        <v>#REF!</v>
      </c>
      <c r="AD142" s="30">
        <v>2304</v>
      </c>
      <c r="AE142" s="30">
        <v>1146</v>
      </c>
      <c r="AF142" s="33">
        <f t="shared" si="37"/>
        <v>3450</v>
      </c>
      <c r="AG142" s="30">
        <v>563</v>
      </c>
      <c r="AH142" s="31">
        <f>SUM($AG$2:AG142)</f>
        <v>27693</v>
      </c>
      <c r="AI142" s="34">
        <f t="shared" si="38"/>
        <v>0.49</v>
      </c>
      <c r="AJ142" s="34">
        <f t="shared" si="39"/>
        <v>0.16</v>
      </c>
      <c r="AK142" s="18">
        <v>582</v>
      </c>
      <c r="AL142" s="31">
        <f>SUM($AK$2:AK142)</f>
        <v>33748</v>
      </c>
      <c r="AM142" s="34">
        <f t="shared" si="24"/>
        <v>0.51</v>
      </c>
      <c r="AN142" s="34">
        <f t="shared" si="40"/>
        <v>0.17</v>
      </c>
      <c r="AO142" s="30">
        <f t="shared" si="41"/>
        <v>1145</v>
      </c>
      <c r="AP142" s="15" t="e">
        <f>IF(AO142=#REF!,"","ç")</f>
        <v>#REF!</v>
      </c>
    </row>
    <row r="143" spans="1:42" x14ac:dyDescent="0.3">
      <c r="A143" s="90" t="s">
        <v>27</v>
      </c>
      <c r="B143" s="12">
        <v>44040</v>
      </c>
      <c r="C143" s="23">
        <v>142</v>
      </c>
      <c r="D143" s="25">
        <v>781</v>
      </c>
      <c r="E143" s="71">
        <f t="shared" si="42"/>
        <v>1010</v>
      </c>
      <c r="F143" s="25">
        <f>SUM($D$2:D143)</f>
        <v>62223</v>
      </c>
      <c r="G143" s="25"/>
      <c r="H143" s="98">
        <v>0.12182471073281015</v>
      </c>
      <c r="I143" s="40">
        <v>27</v>
      </c>
      <c r="J143" s="69">
        <f t="shared" si="44"/>
        <v>27.14</v>
      </c>
      <c r="K143" s="73">
        <f>SUM($I$2:I143)</f>
        <v>1349</v>
      </c>
      <c r="L143" s="73"/>
      <c r="M143" s="108">
        <f>(M147-M140)/M147</f>
        <v>-0.15483870967741944</v>
      </c>
      <c r="N143" s="41"/>
      <c r="O143" s="42"/>
      <c r="P143" s="53">
        <f t="shared" si="32"/>
        <v>-7</v>
      </c>
      <c r="Q143" s="53">
        <v>148</v>
      </c>
      <c r="R143" s="109">
        <f t="shared" si="33"/>
        <v>19</v>
      </c>
      <c r="S143" s="109">
        <v>1274</v>
      </c>
      <c r="T143" s="41"/>
      <c r="U143" s="42"/>
      <c r="W143" s="79">
        <v>1498</v>
      </c>
      <c r="X143" s="78">
        <v>726</v>
      </c>
      <c r="Y143" s="77">
        <f t="shared" si="34"/>
        <v>-55</v>
      </c>
      <c r="Z143" s="80">
        <f t="shared" si="35"/>
        <v>2224</v>
      </c>
      <c r="AA143" s="115">
        <f t="shared" si="36"/>
        <v>0.35120000000000001</v>
      </c>
      <c r="AB143" s="83">
        <f t="shared" si="43"/>
        <v>0.32800000000000001</v>
      </c>
      <c r="AC143" s="15" t="e">
        <f>IF(AA143=#REF!,"","ç")</f>
        <v>#REF!</v>
      </c>
      <c r="AD143" s="30">
        <v>1498</v>
      </c>
      <c r="AE143" s="30">
        <v>781</v>
      </c>
      <c r="AF143" s="33">
        <f t="shared" si="37"/>
        <v>2279</v>
      </c>
      <c r="AG143" s="30">
        <v>389</v>
      </c>
      <c r="AH143" s="31">
        <f>SUM($AG$2:AG143)</f>
        <v>28082</v>
      </c>
      <c r="AI143" s="34">
        <f t="shared" si="38"/>
        <v>0.5</v>
      </c>
      <c r="AJ143" s="34">
        <f t="shared" si="39"/>
        <v>0.17</v>
      </c>
      <c r="AK143" s="18">
        <v>392</v>
      </c>
      <c r="AL143" s="31">
        <f>SUM($AK$2:AK143)</f>
        <v>34140</v>
      </c>
      <c r="AM143" s="34">
        <f t="shared" si="24"/>
        <v>0.5</v>
      </c>
      <c r="AN143" s="34">
        <f t="shared" si="40"/>
        <v>0.17</v>
      </c>
      <c r="AO143" s="30">
        <f t="shared" si="41"/>
        <v>781</v>
      </c>
      <c r="AP143" s="15" t="e">
        <f>IF(AO143=#REF!,"","ç")</f>
        <v>#REF!</v>
      </c>
    </row>
    <row r="144" spans="1:42" x14ac:dyDescent="0.3">
      <c r="A144" s="90" t="s">
        <v>27</v>
      </c>
      <c r="B144" s="12">
        <v>44041</v>
      </c>
      <c r="C144" s="23">
        <v>143</v>
      </c>
      <c r="D144" s="25">
        <v>1046</v>
      </c>
      <c r="E144" s="71">
        <f t="shared" si="42"/>
        <v>1051.8599999999999</v>
      </c>
      <c r="F144" s="25">
        <f>SUM($D$2:D144)</f>
        <v>63269</v>
      </c>
      <c r="G144" s="25"/>
      <c r="H144" s="25"/>
      <c r="I144" s="40">
        <v>25</v>
      </c>
      <c r="J144" s="69">
        <f t="shared" si="44"/>
        <v>27.71</v>
      </c>
      <c r="K144" s="73">
        <f>SUM($I$2:I144)</f>
        <v>1374</v>
      </c>
      <c r="L144" s="73"/>
      <c r="M144" s="73"/>
      <c r="N144" s="41"/>
      <c r="O144" s="42"/>
      <c r="P144" s="53">
        <f t="shared" si="32"/>
        <v>10</v>
      </c>
      <c r="Q144" s="53">
        <v>158</v>
      </c>
      <c r="R144" s="109">
        <f t="shared" si="33"/>
        <v>28</v>
      </c>
      <c r="S144" s="109">
        <v>1302</v>
      </c>
      <c r="T144" s="41"/>
      <c r="U144" s="42"/>
      <c r="W144" s="79">
        <v>2121</v>
      </c>
      <c r="X144" s="78">
        <v>1012</v>
      </c>
      <c r="Y144" s="77">
        <f t="shared" si="34"/>
        <v>-34</v>
      </c>
      <c r="Z144" s="80">
        <f t="shared" si="35"/>
        <v>3133</v>
      </c>
      <c r="AA144" s="115">
        <f t="shared" si="36"/>
        <v>0.33389999999999997</v>
      </c>
      <c r="AB144" s="83">
        <f t="shared" si="43"/>
        <v>0.33300000000000002</v>
      </c>
      <c r="AC144" s="15" t="e">
        <f>IF(AA144=#REF!,"","ç")</f>
        <v>#REF!</v>
      </c>
      <c r="AD144" s="30">
        <v>2121</v>
      </c>
      <c r="AE144" s="30">
        <v>1046</v>
      </c>
      <c r="AF144" s="33">
        <f t="shared" si="37"/>
        <v>3167</v>
      </c>
      <c r="AG144" s="30">
        <v>489</v>
      </c>
      <c r="AH144" s="31">
        <f>SUM($AG$2:AG144)</f>
        <v>28571</v>
      </c>
      <c r="AI144" s="34">
        <f t="shared" si="38"/>
        <v>0.47</v>
      </c>
      <c r="AJ144" s="34">
        <f t="shared" si="39"/>
        <v>0.15</v>
      </c>
      <c r="AK144" s="18">
        <v>557</v>
      </c>
      <c r="AL144" s="31">
        <f>SUM($AK$2:AK144)</f>
        <v>34697</v>
      </c>
      <c r="AM144" s="34">
        <f t="shared" si="24"/>
        <v>0.53</v>
      </c>
      <c r="AN144" s="34">
        <f t="shared" si="40"/>
        <v>0.18</v>
      </c>
      <c r="AO144" s="30">
        <f t="shared" si="41"/>
        <v>1046</v>
      </c>
      <c r="AP144" s="15" t="e">
        <f>IF(AO144=#REF!,"","ç")</f>
        <v>#REF!</v>
      </c>
    </row>
    <row r="145" spans="1:42" x14ac:dyDescent="0.3">
      <c r="A145" s="90" t="s">
        <v>28</v>
      </c>
      <c r="B145" s="12">
        <v>44042</v>
      </c>
      <c r="C145" s="23">
        <v>144</v>
      </c>
      <c r="D145" s="25">
        <v>922</v>
      </c>
      <c r="E145" s="71">
        <f t="shared" si="42"/>
        <v>1053.43</v>
      </c>
      <c r="F145" s="25">
        <f>SUM($D$2:D145)</f>
        <v>64191</v>
      </c>
      <c r="G145" s="25"/>
      <c r="H145" s="25"/>
      <c r="I145" s="40">
        <v>23</v>
      </c>
      <c r="J145" s="69">
        <f t="shared" si="44"/>
        <v>26.86</v>
      </c>
      <c r="K145" s="73">
        <f>SUM($I$2:I145)</f>
        <v>1397</v>
      </c>
      <c r="L145" s="73"/>
      <c r="M145" s="73"/>
      <c r="N145" s="41"/>
      <c r="O145" s="42"/>
      <c r="P145" s="53">
        <f t="shared" si="32"/>
        <v>3</v>
      </c>
      <c r="Q145" s="53">
        <v>161</v>
      </c>
      <c r="R145" s="109">
        <f t="shared" si="33"/>
        <v>-10</v>
      </c>
      <c r="S145" s="109">
        <v>1292</v>
      </c>
      <c r="T145" s="41"/>
      <c r="U145" s="42"/>
      <c r="W145" s="79">
        <v>2296</v>
      </c>
      <c r="X145" s="78">
        <v>916</v>
      </c>
      <c r="Y145" s="77">
        <f t="shared" si="34"/>
        <v>-6</v>
      </c>
      <c r="Z145" s="80">
        <f t="shared" si="35"/>
        <v>3212</v>
      </c>
      <c r="AA145" s="115">
        <f t="shared" si="36"/>
        <v>0.28699999999999998</v>
      </c>
      <c r="AB145" s="83">
        <f t="shared" si="43"/>
        <v>0.33100000000000002</v>
      </c>
      <c r="AC145" s="15" t="e">
        <f>IF(AA145=#REF!,"","ç")</f>
        <v>#REF!</v>
      </c>
      <c r="AD145" s="30">
        <v>2296</v>
      </c>
      <c r="AE145" s="30">
        <v>922</v>
      </c>
      <c r="AF145" s="33">
        <f t="shared" si="37"/>
        <v>3218</v>
      </c>
      <c r="AG145" s="30">
        <v>447</v>
      </c>
      <c r="AH145" s="31">
        <f>SUM($AG$2:AG145)</f>
        <v>29018</v>
      </c>
      <c r="AI145" s="34">
        <f t="shared" si="38"/>
        <v>0.48</v>
      </c>
      <c r="AJ145" s="34">
        <f t="shared" si="39"/>
        <v>0.14000000000000001</v>
      </c>
      <c r="AK145" s="18">
        <v>476</v>
      </c>
      <c r="AL145" s="31">
        <f>SUM($AK$2:AK145)</f>
        <v>35173</v>
      </c>
      <c r="AM145" s="34">
        <f t="shared" si="24"/>
        <v>0.52</v>
      </c>
      <c r="AN145" s="34">
        <f t="shared" si="40"/>
        <v>0.15</v>
      </c>
      <c r="AO145" s="30">
        <f t="shared" si="41"/>
        <v>923</v>
      </c>
      <c r="AP145" s="15" t="e">
        <f>IF(AO145=#REF!,"","ç")</f>
        <v>#REF!</v>
      </c>
    </row>
    <row r="146" spans="1:42" x14ac:dyDescent="0.3">
      <c r="A146" s="91" t="s">
        <v>30</v>
      </c>
      <c r="B146" s="12">
        <v>44043</v>
      </c>
      <c r="C146" s="23">
        <v>145</v>
      </c>
      <c r="D146" s="26">
        <v>1065</v>
      </c>
      <c r="E146" s="85">
        <f t="shared" si="42"/>
        <v>1037.57</v>
      </c>
      <c r="F146" s="26">
        <f>SUM($D$2:D146)</f>
        <v>65256</v>
      </c>
      <c r="G146" s="26"/>
      <c r="H146" s="26"/>
      <c r="I146" s="40">
        <v>24</v>
      </c>
      <c r="J146" s="69">
        <f t="shared" si="44"/>
        <v>24.43</v>
      </c>
      <c r="K146" s="73">
        <f>SUM($I$2:I146)</f>
        <v>1421</v>
      </c>
      <c r="L146" s="73"/>
      <c r="M146" s="73"/>
      <c r="N146" s="41"/>
      <c r="O146" s="42"/>
      <c r="P146" s="53">
        <f t="shared" si="32"/>
        <v>5</v>
      </c>
      <c r="Q146" s="53">
        <v>166</v>
      </c>
      <c r="R146" s="109">
        <f t="shared" si="33"/>
        <v>10</v>
      </c>
      <c r="S146" s="109">
        <v>1302</v>
      </c>
      <c r="T146" s="41"/>
      <c r="U146" s="42"/>
      <c r="W146" s="79">
        <v>2033</v>
      </c>
      <c r="X146" s="78">
        <v>1015</v>
      </c>
      <c r="Y146" s="77">
        <f t="shared" si="34"/>
        <v>-50</v>
      </c>
      <c r="Z146" s="80">
        <f t="shared" si="35"/>
        <v>3048</v>
      </c>
      <c r="AA146" s="115">
        <f t="shared" si="36"/>
        <v>0.34939999999999999</v>
      </c>
      <c r="AB146" s="83">
        <f t="shared" si="43"/>
        <v>0.33100000000000002</v>
      </c>
      <c r="AC146" s="15" t="e">
        <f>IF(AA146=#REF!,"","ç")</f>
        <v>#REF!</v>
      </c>
      <c r="AD146" s="30">
        <v>2033</v>
      </c>
      <c r="AE146" s="30">
        <v>1065</v>
      </c>
      <c r="AF146" s="33">
        <f t="shared" si="37"/>
        <v>3098</v>
      </c>
      <c r="AG146" s="30">
        <v>510</v>
      </c>
      <c r="AH146" s="31">
        <f>SUM($AG$2:AG146)</f>
        <v>29528</v>
      </c>
      <c r="AI146" s="34">
        <f t="shared" si="38"/>
        <v>0.48</v>
      </c>
      <c r="AJ146" s="34">
        <f t="shared" si="39"/>
        <v>0.16</v>
      </c>
      <c r="AK146" s="18">
        <v>555</v>
      </c>
      <c r="AL146" s="31">
        <f>SUM($AK$2:AK146)</f>
        <v>35728</v>
      </c>
      <c r="AM146" s="34">
        <f t="shared" si="24"/>
        <v>0.52</v>
      </c>
      <c r="AN146" s="34">
        <f t="shared" si="40"/>
        <v>0.18</v>
      </c>
      <c r="AO146" s="30">
        <f t="shared" si="41"/>
        <v>1065</v>
      </c>
      <c r="AP146" s="15" t="e">
        <f>IF(AO146=#REF!,"","ç")</f>
        <v>#REF!</v>
      </c>
    </row>
    <row r="147" spans="1:42" ht="15" thickBot="1" x14ac:dyDescent="0.35">
      <c r="A147" s="93" t="s">
        <v>31</v>
      </c>
      <c r="B147" s="89">
        <v>44044</v>
      </c>
      <c r="C147" s="23">
        <v>146</v>
      </c>
      <c r="D147" s="87">
        <v>1127</v>
      </c>
      <c r="E147" s="88">
        <f t="shared" si="42"/>
        <v>1074.1400000000001</v>
      </c>
      <c r="F147" s="87">
        <f>SUM($D$2:D147)</f>
        <v>66383</v>
      </c>
      <c r="G147" s="87">
        <f>SUM(D141:D147)</f>
        <v>7519</v>
      </c>
      <c r="H147" s="88">
        <v>1074.1428571428571</v>
      </c>
      <c r="I147" s="103">
        <v>28</v>
      </c>
      <c r="J147" s="104">
        <f t="shared" si="44"/>
        <v>24.86</v>
      </c>
      <c r="K147" s="105">
        <f>SUM($I$2:I147)</f>
        <v>1449</v>
      </c>
      <c r="L147" s="105">
        <f>SUM(I142:I147)</f>
        <v>155</v>
      </c>
      <c r="M147" s="104">
        <f>L147/7</f>
        <v>22.142857142857142</v>
      </c>
      <c r="N147" s="106"/>
      <c r="O147" s="107"/>
      <c r="P147" s="53">
        <f t="shared" si="32"/>
        <v>0</v>
      </c>
      <c r="Q147" s="53">
        <v>166</v>
      </c>
      <c r="R147" s="109">
        <f t="shared" si="33"/>
        <v>1</v>
      </c>
      <c r="S147" s="109">
        <v>1303</v>
      </c>
      <c r="T147" s="41"/>
      <c r="U147" s="42"/>
      <c r="W147" s="79">
        <v>2541</v>
      </c>
      <c r="X147" s="78">
        <v>1065</v>
      </c>
      <c r="Y147" s="77">
        <f t="shared" si="34"/>
        <v>-62</v>
      </c>
      <c r="Z147" s="80">
        <f t="shared" si="35"/>
        <v>3606</v>
      </c>
      <c r="AA147" s="115">
        <f t="shared" si="36"/>
        <v>0.3125</v>
      </c>
      <c r="AB147" s="83">
        <f t="shared" si="43"/>
        <v>0.32800000000000001</v>
      </c>
      <c r="AC147" s="15" t="e">
        <f>IF(AA147=#REF!,"","ç")</f>
        <v>#REF!</v>
      </c>
      <c r="AD147" s="30">
        <v>2541</v>
      </c>
      <c r="AE147" s="30">
        <v>1127</v>
      </c>
      <c r="AF147" s="33">
        <f t="shared" si="37"/>
        <v>3668</v>
      </c>
      <c r="AG147" s="30">
        <v>546</v>
      </c>
      <c r="AH147" s="31">
        <f>SUM($AG$2:AG147)</f>
        <v>30074</v>
      </c>
      <c r="AI147" s="34">
        <f t="shared" si="38"/>
        <v>0.48</v>
      </c>
      <c r="AJ147" s="34">
        <f t="shared" si="39"/>
        <v>0.15</v>
      </c>
      <c r="AK147" s="18">
        <v>581</v>
      </c>
      <c r="AL147" s="31">
        <f>SUM($AK$2:AK147)</f>
        <v>36309</v>
      </c>
      <c r="AM147" s="34">
        <f t="shared" si="24"/>
        <v>0.52</v>
      </c>
      <c r="AN147" s="34">
        <f t="shared" si="40"/>
        <v>0.16</v>
      </c>
      <c r="AO147" s="30">
        <f t="shared" si="41"/>
        <v>1127</v>
      </c>
      <c r="AP147" s="15" t="e">
        <f>IF(AO147=#REF!,"","ç")</f>
        <v>#REF!</v>
      </c>
    </row>
    <row r="148" spans="1:42" x14ac:dyDescent="0.3">
      <c r="A148" s="92" t="s">
        <v>29</v>
      </c>
      <c r="B148" s="84">
        <v>44045</v>
      </c>
      <c r="C148" s="23">
        <v>147</v>
      </c>
      <c r="D148" s="27">
        <v>1070</v>
      </c>
      <c r="E148" s="86">
        <f t="shared" si="42"/>
        <v>1022.43</v>
      </c>
      <c r="F148" s="27">
        <f>SUM($D$2:D148)</f>
        <v>67453</v>
      </c>
      <c r="G148" s="27"/>
      <c r="H148" s="27"/>
      <c r="I148" s="40">
        <v>22</v>
      </c>
      <c r="J148" s="69">
        <f t="shared" si="44"/>
        <v>25.29</v>
      </c>
      <c r="K148" s="73">
        <f>SUM($I$2:I148)</f>
        <v>1471</v>
      </c>
      <c r="L148" s="73"/>
      <c r="M148" s="73"/>
      <c r="N148" s="41"/>
      <c r="O148" s="42"/>
      <c r="P148" s="53">
        <f t="shared" si="32"/>
        <v>-2</v>
      </c>
      <c r="Q148" s="53">
        <v>164</v>
      </c>
      <c r="R148" s="109">
        <f t="shared" si="33"/>
        <v>-3</v>
      </c>
      <c r="S148" s="109">
        <v>1300</v>
      </c>
      <c r="T148" s="41"/>
      <c r="U148" s="42"/>
      <c r="W148" s="79">
        <v>2150</v>
      </c>
      <c r="X148" s="78">
        <v>1085</v>
      </c>
      <c r="Y148" s="77">
        <f t="shared" si="34"/>
        <v>15</v>
      </c>
      <c r="Z148" s="80">
        <f t="shared" si="35"/>
        <v>3235</v>
      </c>
      <c r="AA148" s="115">
        <f t="shared" si="36"/>
        <v>0.33079999999999998</v>
      </c>
      <c r="AB148" s="83">
        <f t="shared" si="43"/>
        <v>0.32800000000000001</v>
      </c>
      <c r="AC148" s="15" t="e">
        <f>IF(AA148=#REF!,"","ç")</f>
        <v>#REF!</v>
      </c>
      <c r="AD148" s="30">
        <v>2150</v>
      </c>
      <c r="AE148" s="30">
        <v>1070</v>
      </c>
      <c r="AF148" s="33">
        <f t="shared" si="37"/>
        <v>3220</v>
      </c>
      <c r="AG148" s="30">
        <v>514</v>
      </c>
      <c r="AH148" s="31">
        <f>SUM($AG$2:AG148)</f>
        <v>30588</v>
      </c>
      <c r="AI148" s="34">
        <f t="shared" si="38"/>
        <v>0.48</v>
      </c>
      <c r="AJ148" s="34">
        <f t="shared" si="39"/>
        <v>0.16</v>
      </c>
      <c r="AK148" s="18">
        <v>557</v>
      </c>
      <c r="AL148" s="31">
        <f>SUM($AK$2:AK148)</f>
        <v>36866</v>
      </c>
      <c r="AM148" s="34">
        <f t="shared" si="24"/>
        <v>0.52</v>
      </c>
      <c r="AN148" s="34">
        <f t="shared" si="40"/>
        <v>0.17</v>
      </c>
      <c r="AO148" s="30">
        <f t="shared" si="41"/>
        <v>1071</v>
      </c>
      <c r="AP148" s="15" t="e">
        <f>IF(AO148=#REF!,"","ç")</f>
        <v>#REF!</v>
      </c>
    </row>
    <row r="149" spans="1:42" x14ac:dyDescent="0.3">
      <c r="A149" s="90" t="s">
        <v>26</v>
      </c>
      <c r="B149" s="12">
        <v>44046</v>
      </c>
      <c r="C149" s="23">
        <v>148</v>
      </c>
      <c r="D149" s="25">
        <v>1003</v>
      </c>
      <c r="E149" s="71">
        <f t="shared" si="42"/>
        <v>1002</v>
      </c>
      <c r="F149" s="25">
        <f>SUM($D$2:D149)</f>
        <v>68456</v>
      </c>
      <c r="G149" s="25"/>
      <c r="H149" s="25"/>
      <c r="I149" s="40">
        <v>26</v>
      </c>
      <c r="J149" s="69">
        <f t="shared" si="44"/>
        <v>25</v>
      </c>
      <c r="K149" s="73">
        <f>SUM($I$2:I149)</f>
        <v>1497</v>
      </c>
      <c r="L149" s="73"/>
      <c r="M149" s="73"/>
      <c r="N149" s="41"/>
      <c r="O149" s="42"/>
      <c r="P149" s="53">
        <f t="shared" si="32"/>
        <v>1</v>
      </c>
      <c r="Q149" s="53">
        <v>165</v>
      </c>
      <c r="R149" s="109">
        <f t="shared" si="33"/>
        <v>17</v>
      </c>
      <c r="S149" s="109">
        <v>1317</v>
      </c>
      <c r="T149" s="41"/>
      <c r="U149" s="42"/>
      <c r="W149" s="79">
        <v>1646</v>
      </c>
      <c r="X149" s="78">
        <v>1037</v>
      </c>
      <c r="Y149" s="77">
        <f t="shared" si="34"/>
        <v>34</v>
      </c>
      <c r="Z149" s="80">
        <f t="shared" si="35"/>
        <v>2683</v>
      </c>
      <c r="AA149" s="115">
        <f t="shared" si="36"/>
        <v>0.37380000000000002</v>
      </c>
      <c r="AB149" s="83">
        <f t="shared" si="43"/>
        <v>0.33400000000000002</v>
      </c>
      <c r="AC149" s="15" t="e">
        <f>IF(AA149=#REF!,"","ç")</f>
        <v>#REF!</v>
      </c>
      <c r="AD149" s="30">
        <v>1646</v>
      </c>
      <c r="AE149" s="30">
        <v>1003</v>
      </c>
      <c r="AF149" s="33">
        <f t="shared" si="37"/>
        <v>2649</v>
      </c>
      <c r="AG149" s="30">
        <v>508</v>
      </c>
      <c r="AH149" s="31">
        <f>SUM($AG$2:AG149)</f>
        <v>31096</v>
      </c>
      <c r="AI149" s="34">
        <f t="shared" si="38"/>
        <v>0.51</v>
      </c>
      <c r="AJ149" s="34">
        <f t="shared" si="39"/>
        <v>0.19</v>
      </c>
      <c r="AK149" s="18">
        <v>494</v>
      </c>
      <c r="AL149" s="31">
        <f>SUM($AK$2:AK149)</f>
        <v>37360</v>
      </c>
      <c r="AM149" s="34">
        <f t="shared" si="24"/>
        <v>0.49</v>
      </c>
      <c r="AN149" s="34">
        <f t="shared" si="40"/>
        <v>0.19</v>
      </c>
      <c r="AO149" s="30">
        <f t="shared" si="41"/>
        <v>1002</v>
      </c>
      <c r="AP149" s="15" t="e">
        <f>IF(AO149=#REF!,"","ç")</f>
        <v>#REF!</v>
      </c>
    </row>
    <row r="150" spans="1:42" x14ac:dyDescent="0.3">
      <c r="A150" s="90" t="s">
        <v>27</v>
      </c>
      <c r="B150" s="12">
        <v>44047</v>
      </c>
      <c r="C150" s="23">
        <v>149</v>
      </c>
      <c r="D150" s="25">
        <v>968</v>
      </c>
      <c r="E150" s="71">
        <f t="shared" si="42"/>
        <v>1028.71</v>
      </c>
      <c r="F150" s="25">
        <f>SUM($D$2:D150)</f>
        <v>69424</v>
      </c>
      <c r="G150" s="25"/>
      <c r="H150" s="98">
        <v>-3.4534947716015445E-2</v>
      </c>
      <c r="I150" s="40">
        <v>25</v>
      </c>
      <c r="J150" s="69">
        <f t="shared" si="44"/>
        <v>24.71</v>
      </c>
      <c r="K150" s="73">
        <f>SUM($I$2:I150)</f>
        <v>1522</v>
      </c>
      <c r="L150" s="73"/>
      <c r="M150" s="108">
        <f>(M154-M147)/M154</f>
        <v>-0.12318840579710137</v>
      </c>
      <c r="N150" s="41"/>
      <c r="O150" s="42"/>
      <c r="P150" s="53">
        <f t="shared" si="32"/>
        <v>-4</v>
      </c>
      <c r="Q150" s="53">
        <v>161</v>
      </c>
      <c r="R150" s="109">
        <f t="shared" si="33"/>
        <v>3</v>
      </c>
      <c r="S150" s="109">
        <v>1320</v>
      </c>
      <c r="T150" s="41"/>
      <c r="U150" s="42"/>
      <c r="W150" s="79">
        <v>1591</v>
      </c>
      <c r="X150" s="78">
        <v>849</v>
      </c>
      <c r="Y150" s="77">
        <f t="shared" si="34"/>
        <v>-119</v>
      </c>
      <c r="Z150" s="80">
        <f t="shared" si="35"/>
        <v>2440</v>
      </c>
      <c r="AA150" s="115">
        <f t="shared" si="36"/>
        <v>0.3967</v>
      </c>
      <c r="AB150" s="83">
        <f t="shared" si="43"/>
        <v>0.34100000000000003</v>
      </c>
      <c r="AC150" s="15" t="e">
        <f>IF(AA150=#REF!,"","ç")</f>
        <v>#REF!</v>
      </c>
      <c r="AD150" s="30">
        <v>1591</v>
      </c>
      <c r="AE150" s="30">
        <v>968</v>
      </c>
      <c r="AF150" s="33">
        <f t="shared" si="37"/>
        <v>2559</v>
      </c>
      <c r="AG150" s="30">
        <v>481</v>
      </c>
      <c r="AH150" s="31">
        <f>SUM($AG$2:AG150)</f>
        <v>31577</v>
      </c>
      <c r="AI150" s="34">
        <f t="shared" si="38"/>
        <v>0.5</v>
      </c>
      <c r="AJ150" s="34">
        <f t="shared" si="39"/>
        <v>0.19</v>
      </c>
      <c r="AK150" s="18">
        <v>486</v>
      </c>
      <c r="AL150" s="31">
        <f>SUM($AK$2:AK150)</f>
        <v>37846</v>
      </c>
      <c r="AM150" s="34">
        <f t="shared" si="24"/>
        <v>0.5</v>
      </c>
      <c r="AN150" s="34">
        <f t="shared" si="40"/>
        <v>0.19</v>
      </c>
      <c r="AO150" s="30">
        <f t="shared" si="41"/>
        <v>967</v>
      </c>
      <c r="AP150" s="15" t="e">
        <f>IF(AO150=#REF!,"","ç")</f>
        <v>#REF!</v>
      </c>
    </row>
    <row r="151" spans="1:42" x14ac:dyDescent="0.3">
      <c r="A151" s="90" t="s">
        <v>27</v>
      </c>
      <c r="B151" s="12">
        <v>44048</v>
      </c>
      <c r="C151" s="23">
        <v>150</v>
      </c>
      <c r="D151" s="25">
        <v>807</v>
      </c>
      <c r="E151" s="71">
        <f t="shared" si="42"/>
        <v>994.57</v>
      </c>
      <c r="F151" s="25">
        <f>SUM($D$2:D151)</f>
        <v>70231</v>
      </c>
      <c r="G151" s="25"/>
      <c r="H151" s="25"/>
      <c r="I151" s="40">
        <v>31</v>
      </c>
      <c r="J151" s="69">
        <f t="shared" si="44"/>
        <v>25.57</v>
      </c>
      <c r="K151" s="73">
        <f>SUM($I$2:I151)</f>
        <v>1553</v>
      </c>
      <c r="L151" s="73"/>
      <c r="M151" s="73"/>
      <c r="N151" s="41"/>
      <c r="O151" s="42"/>
      <c r="P151" s="53">
        <f t="shared" si="32"/>
        <v>3</v>
      </c>
      <c r="Q151" s="53">
        <v>164</v>
      </c>
      <c r="R151" s="109">
        <f t="shared" si="33"/>
        <v>20</v>
      </c>
      <c r="S151" s="109">
        <v>1340</v>
      </c>
      <c r="T151" s="41"/>
      <c r="U151" s="42"/>
      <c r="W151" s="79">
        <v>1750</v>
      </c>
      <c r="X151" s="78">
        <v>785</v>
      </c>
      <c r="Y151" s="77">
        <f t="shared" si="34"/>
        <v>-22</v>
      </c>
      <c r="Z151" s="80">
        <f t="shared" si="35"/>
        <v>2535</v>
      </c>
      <c r="AA151" s="115">
        <f t="shared" si="36"/>
        <v>0.31830000000000003</v>
      </c>
      <c r="AB151" s="83">
        <f t="shared" si="43"/>
        <v>0.33800000000000002</v>
      </c>
      <c r="AC151" s="15" t="e">
        <f>IF(AA151=#REF!,"","ç")</f>
        <v>#REF!</v>
      </c>
      <c r="AD151" s="30">
        <v>1750</v>
      </c>
      <c r="AE151" s="30">
        <v>807</v>
      </c>
      <c r="AF151" s="33">
        <f t="shared" si="37"/>
        <v>2557</v>
      </c>
      <c r="AG151" s="30">
        <v>418</v>
      </c>
      <c r="AH151" s="31">
        <f>SUM($AG$2:AG151)</f>
        <v>31995</v>
      </c>
      <c r="AI151" s="34">
        <f t="shared" si="38"/>
        <v>0.52</v>
      </c>
      <c r="AJ151" s="34">
        <f t="shared" si="39"/>
        <v>0.16</v>
      </c>
      <c r="AK151" s="18">
        <v>391</v>
      </c>
      <c r="AL151" s="31">
        <f>SUM($AK$2:AK151)</f>
        <v>38237</v>
      </c>
      <c r="AM151" s="34">
        <f t="shared" si="24"/>
        <v>0.48</v>
      </c>
      <c r="AN151" s="34">
        <f t="shared" si="40"/>
        <v>0.15</v>
      </c>
      <c r="AO151" s="30">
        <f t="shared" si="41"/>
        <v>809</v>
      </c>
      <c r="AP151" s="15" t="e">
        <f>IF(AO151=#REF!,"","ç")</f>
        <v>#REF!</v>
      </c>
    </row>
    <row r="152" spans="1:42" x14ac:dyDescent="0.3">
      <c r="A152" s="90" t="s">
        <v>28</v>
      </c>
      <c r="B152" s="12">
        <v>44049</v>
      </c>
      <c r="C152" s="23">
        <v>151</v>
      </c>
      <c r="D152" s="25">
        <v>1187</v>
      </c>
      <c r="E152" s="71">
        <f t="shared" si="42"/>
        <v>1032.43</v>
      </c>
      <c r="F152" s="25">
        <f>SUM($D$2:D152)</f>
        <v>71418</v>
      </c>
      <c r="G152" s="25"/>
      <c r="H152" s="25"/>
      <c r="I152" s="40">
        <v>21</v>
      </c>
      <c r="J152" s="69">
        <f t="shared" si="44"/>
        <v>25.29</v>
      </c>
      <c r="K152" s="73">
        <f>SUM($I$2:I152)</f>
        <v>1574</v>
      </c>
      <c r="L152" s="73"/>
      <c r="M152" s="73"/>
      <c r="N152" s="41"/>
      <c r="O152" s="42"/>
      <c r="P152" s="53">
        <f t="shared" si="32"/>
        <v>-7</v>
      </c>
      <c r="Q152" s="53">
        <v>157</v>
      </c>
      <c r="R152" s="109">
        <f t="shared" si="33"/>
        <v>-8</v>
      </c>
      <c r="S152" s="109">
        <v>1332</v>
      </c>
      <c r="T152" s="41"/>
      <c r="U152" s="42"/>
      <c r="W152" s="79">
        <v>2421</v>
      </c>
      <c r="X152" s="78">
        <v>1085</v>
      </c>
      <c r="Y152" s="77">
        <f t="shared" si="34"/>
        <v>-102</v>
      </c>
      <c r="Z152" s="80">
        <f t="shared" si="35"/>
        <v>3506</v>
      </c>
      <c r="AA152" s="115">
        <f t="shared" si="36"/>
        <v>0.33860000000000001</v>
      </c>
      <c r="AB152" s="83">
        <f t="shared" si="43"/>
        <v>0.34599999999999997</v>
      </c>
      <c r="AC152" s="15" t="e">
        <f>IF(AA152=#REF!,"","ç")</f>
        <v>#REF!</v>
      </c>
      <c r="AD152" s="30">
        <v>2421</v>
      </c>
      <c r="AE152" s="30">
        <v>1187</v>
      </c>
      <c r="AF152" s="33">
        <f t="shared" si="37"/>
        <v>3608</v>
      </c>
      <c r="AG152" s="30">
        <v>539</v>
      </c>
      <c r="AH152" s="31">
        <f>SUM($AG$2:AG152)</f>
        <v>32534</v>
      </c>
      <c r="AI152" s="34">
        <f t="shared" si="38"/>
        <v>0.45</v>
      </c>
      <c r="AJ152" s="34">
        <f t="shared" si="39"/>
        <v>0.15</v>
      </c>
      <c r="AK152" s="18">
        <v>646</v>
      </c>
      <c r="AL152" s="31">
        <f>SUM($AK$2:AK152)</f>
        <v>38883</v>
      </c>
      <c r="AM152" s="34">
        <f t="shared" si="24"/>
        <v>0.55000000000000004</v>
      </c>
      <c r="AN152" s="34">
        <f t="shared" si="40"/>
        <v>0.18</v>
      </c>
      <c r="AO152" s="30">
        <f t="shared" si="41"/>
        <v>1185</v>
      </c>
      <c r="AP152" s="15" t="e">
        <f>IF(AO152=#REF!,"","ç")</f>
        <v>#REF!</v>
      </c>
    </row>
    <row r="153" spans="1:42" x14ac:dyDescent="0.3">
      <c r="A153" s="91" t="s">
        <v>30</v>
      </c>
      <c r="B153" s="12">
        <v>44050</v>
      </c>
      <c r="C153" s="23">
        <v>152</v>
      </c>
      <c r="D153" s="26">
        <v>1142</v>
      </c>
      <c r="E153" s="85">
        <f t="shared" si="42"/>
        <v>1043.43</v>
      </c>
      <c r="F153" s="26">
        <f>SUM($D$2:D153)</f>
        <v>72560</v>
      </c>
      <c r="G153" s="26"/>
      <c r="H153" s="26"/>
      <c r="I153" s="40">
        <v>17</v>
      </c>
      <c r="J153" s="69">
        <f t="shared" si="44"/>
        <v>24.29</v>
      </c>
      <c r="K153" s="73">
        <f>SUM($I$2:I153)</f>
        <v>1591</v>
      </c>
      <c r="L153" s="73"/>
      <c r="M153" s="73"/>
      <c r="N153" s="41"/>
      <c r="O153" s="42"/>
      <c r="P153" s="53">
        <f t="shared" si="32"/>
        <v>-1</v>
      </c>
      <c r="Q153" s="53">
        <v>156</v>
      </c>
      <c r="R153" s="109">
        <f t="shared" si="33"/>
        <v>151</v>
      </c>
      <c r="S153" s="109">
        <v>1483</v>
      </c>
      <c r="T153" s="41"/>
      <c r="U153" s="42"/>
      <c r="W153" s="79">
        <v>2231</v>
      </c>
      <c r="X153" s="78">
        <v>1054</v>
      </c>
      <c r="Y153" s="77">
        <f t="shared" si="34"/>
        <v>-88</v>
      </c>
      <c r="Z153" s="80">
        <f t="shared" si="35"/>
        <v>3285</v>
      </c>
      <c r="AA153" s="115">
        <f t="shared" si="36"/>
        <v>0.34760000000000002</v>
      </c>
      <c r="AB153" s="83">
        <f t="shared" si="43"/>
        <v>0.34499999999999997</v>
      </c>
      <c r="AC153" s="15" t="e">
        <f>IF(AA153=#REF!,"","ç")</f>
        <v>#REF!</v>
      </c>
      <c r="AD153" s="30">
        <v>2231</v>
      </c>
      <c r="AE153" s="30">
        <v>1142</v>
      </c>
      <c r="AF153" s="33">
        <f t="shared" si="37"/>
        <v>3373</v>
      </c>
      <c r="AG153" s="30">
        <v>546</v>
      </c>
      <c r="AH153" s="30"/>
      <c r="AI153" s="34"/>
      <c r="AJ153" s="34"/>
      <c r="AK153" s="18"/>
      <c r="AL153" s="30"/>
      <c r="AM153" s="34"/>
      <c r="AN153" s="34"/>
      <c r="AO153" s="30"/>
      <c r="AP153" s="15" t="e">
        <f>IF(AO153=#REF!,"","ç")</f>
        <v>#REF!</v>
      </c>
    </row>
    <row r="154" spans="1:42" ht="15" thickBot="1" x14ac:dyDescent="0.35">
      <c r="A154" s="93" t="s">
        <v>31</v>
      </c>
      <c r="B154" s="89">
        <v>44051</v>
      </c>
      <c r="C154" s="23">
        <v>153</v>
      </c>
      <c r="D154" s="87">
        <v>1091</v>
      </c>
      <c r="E154" s="88">
        <f t="shared" si="42"/>
        <v>1038.29</v>
      </c>
      <c r="F154" s="87">
        <f>SUM($D$2:D154)</f>
        <v>73651</v>
      </c>
      <c r="G154" s="87">
        <f>SUM(D148:D154)</f>
        <v>7268</v>
      </c>
      <c r="H154" s="88">
        <v>1038.2857142857142</v>
      </c>
      <c r="I154" s="103">
        <v>18</v>
      </c>
      <c r="J154" s="104">
        <f t="shared" si="44"/>
        <v>22.86</v>
      </c>
      <c r="K154" s="105">
        <f>SUM($I$2:I154)</f>
        <v>1609</v>
      </c>
      <c r="L154" s="105">
        <f>SUM(I149:I154)</f>
        <v>138</v>
      </c>
      <c r="M154" s="104">
        <f>L154/7</f>
        <v>19.714285714285715</v>
      </c>
      <c r="N154" s="106"/>
      <c r="O154" s="107"/>
      <c r="P154" s="53">
        <f t="shared" si="32"/>
        <v>1</v>
      </c>
      <c r="Q154" s="53">
        <v>157</v>
      </c>
      <c r="R154" s="109">
        <f t="shared" si="33"/>
        <v>0</v>
      </c>
      <c r="S154" s="109">
        <v>1483</v>
      </c>
      <c r="T154" s="41"/>
      <c r="U154" s="42"/>
      <c r="W154" s="79">
        <v>2083</v>
      </c>
      <c r="X154" s="78">
        <v>849</v>
      </c>
      <c r="Y154" s="77">
        <f t="shared" si="34"/>
        <v>-242</v>
      </c>
      <c r="Z154" s="80">
        <f t="shared" si="35"/>
        <v>2932</v>
      </c>
      <c r="AA154" s="115">
        <f t="shared" si="36"/>
        <v>0.37209999999999999</v>
      </c>
      <c r="AB154" s="83">
        <f t="shared" si="43"/>
        <v>0.35399999999999998</v>
      </c>
      <c r="AC154" s="15" t="e">
        <f>IF(AA154=#REF!,"","ç")</f>
        <v>#REF!</v>
      </c>
      <c r="AD154" s="30">
        <v>2083</v>
      </c>
      <c r="AE154" s="30">
        <v>1091</v>
      </c>
      <c r="AF154" s="33">
        <f t="shared" si="37"/>
        <v>3174</v>
      </c>
      <c r="AG154" s="30">
        <v>487</v>
      </c>
      <c r="AH154" s="30"/>
      <c r="AI154" s="34"/>
      <c r="AJ154" s="34"/>
      <c r="AK154" s="18"/>
      <c r="AL154" s="30"/>
      <c r="AM154" s="34"/>
      <c r="AN154" s="34"/>
      <c r="AO154" s="30"/>
      <c r="AP154" s="15" t="e">
        <f>IF(AO154=#REF!,"","ç")</f>
        <v>#REF!</v>
      </c>
    </row>
    <row r="155" spans="1:42" x14ac:dyDescent="0.3">
      <c r="A155" s="92" t="s">
        <v>29</v>
      </c>
      <c r="B155" s="84">
        <v>44052</v>
      </c>
      <c r="C155" s="23">
        <v>154</v>
      </c>
      <c r="D155" s="27">
        <v>841</v>
      </c>
      <c r="E155" s="86">
        <f t="shared" si="42"/>
        <v>1005.57</v>
      </c>
      <c r="F155" s="27">
        <f>SUM($D$2:D155)</f>
        <v>74492</v>
      </c>
      <c r="G155" s="27"/>
      <c r="H155" s="27"/>
      <c r="I155" s="40">
        <v>30</v>
      </c>
      <c r="J155" s="69">
        <f t="shared" si="44"/>
        <v>24</v>
      </c>
      <c r="K155" s="73">
        <f>SUM($I$2:I155)</f>
        <v>1639</v>
      </c>
      <c r="L155" s="73"/>
      <c r="M155" s="73"/>
      <c r="N155" s="41"/>
      <c r="O155" s="42"/>
      <c r="P155" s="53">
        <f t="shared" si="32"/>
        <v>0</v>
      </c>
      <c r="Q155" s="53">
        <v>157</v>
      </c>
      <c r="R155" s="109">
        <f t="shared" si="33"/>
        <v>1</v>
      </c>
      <c r="S155" s="109">
        <v>1484</v>
      </c>
      <c r="T155" s="41"/>
      <c r="U155" s="42"/>
      <c r="W155" s="79">
        <v>2011</v>
      </c>
      <c r="X155" s="78">
        <v>757</v>
      </c>
      <c r="Y155" s="77">
        <f t="shared" si="34"/>
        <v>-84</v>
      </c>
      <c r="Z155" s="80">
        <f t="shared" si="35"/>
        <v>2768</v>
      </c>
      <c r="AA155" s="115">
        <f t="shared" si="36"/>
        <v>0.30380000000000001</v>
      </c>
      <c r="AB155" s="83">
        <f t="shared" si="43"/>
        <v>0.35</v>
      </c>
      <c r="AC155" s="15" t="e">
        <f>IF(AA155=#REF!,"","ç")</f>
        <v>#REF!</v>
      </c>
      <c r="AD155" s="30">
        <v>2011</v>
      </c>
      <c r="AE155" s="30">
        <v>841</v>
      </c>
      <c r="AF155" s="33">
        <f t="shared" si="37"/>
        <v>2852</v>
      </c>
      <c r="AG155" s="30">
        <v>429</v>
      </c>
      <c r="AH155" s="30"/>
      <c r="AI155" s="34"/>
      <c r="AJ155" s="34"/>
      <c r="AK155" s="18"/>
      <c r="AL155" s="30"/>
      <c r="AM155" s="34"/>
      <c r="AN155" s="34"/>
      <c r="AO155" s="30"/>
      <c r="AP155" s="15" t="e">
        <f>IF(AO155=#REF!,"","ç")</f>
        <v>#REF!</v>
      </c>
    </row>
    <row r="156" spans="1:42" x14ac:dyDescent="0.3">
      <c r="A156" s="90" t="s">
        <v>26</v>
      </c>
      <c r="B156" s="12">
        <v>44053</v>
      </c>
      <c r="C156" s="23">
        <v>155</v>
      </c>
      <c r="D156" s="25">
        <v>857</v>
      </c>
      <c r="E156" s="71">
        <f t="shared" si="42"/>
        <v>984.71</v>
      </c>
      <c r="F156" s="25">
        <f>SUM($D$2:D156)</f>
        <v>75349</v>
      </c>
      <c r="G156" s="25"/>
      <c r="H156" s="25"/>
      <c r="I156" s="40">
        <v>25</v>
      </c>
      <c r="J156" s="69">
        <f t="shared" si="44"/>
        <v>23.86</v>
      </c>
      <c r="K156" s="73">
        <f>SUM($I$2:I156)</f>
        <v>1664</v>
      </c>
      <c r="L156" s="73"/>
      <c r="M156" s="73"/>
      <c r="N156" s="41"/>
      <c r="O156" s="42"/>
      <c r="P156" s="53">
        <f t="shared" si="32"/>
        <v>5</v>
      </c>
      <c r="Q156" s="53">
        <v>162</v>
      </c>
      <c r="R156" s="109">
        <f t="shared" si="33"/>
        <v>1</v>
      </c>
      <c r="S156" s="109">
        <v>1485</v>
      </c>
      <c r="T156" s="41"/>
      <c r="U156" s="42"/>
      <c r="W156" s="79">
        <v>1595</v>
      </c>
      <c r="X156" s="78">
        <v>806</v>
      </c>
      <c r="Y156" s="77">
        <f t="shared" si="34"/>
        <v>-51</v>
      </c>
      <c r="Z156" s="80">
        <f t="shared" si="35"/>
        <v>2401</v>
      </c>
      <c r="AA156" s="115">
        <f t="shared" si="36"/>
        <v>0.3569</v>
      </c>
      <c r="AB156" s="83">
        <f t="shared" si="43"/>
        <v>0.34799999999999998</v>
      </c>
      <c r="AC156" s="15" t="e">
        <f>IF(AA156=#REF!,"","ç")</f>
        <v>#REF!</v>
      </c>
      <c r="AD156" s="30">
        <v>1595</v>
      </c>
      <c r="AE156" s="30">
        <v>857</v>
      </c>
      <c r="AF156" s="33">
        <f t="shared" si="37"/>
        <v>2452</v>
      </c>
      <c r="AG156" s="30">
        <v>439</v>
      </c>
      <c r="AH156" s="30"/>
      <c r="AI156" s="34"/>
      <c r="AJ156" s="34"/>
      <c r="AK156" s="18"/>
      <c r="AL156" s="30"/>
      <c r="AM156" s="34"/>
      <c r="AN156" s="34"/>
      <c r="AO156" s="30"/>
      <c r="AP156" s="15" t="e">
        <f>IF(AO156=#REF!,"","ç")</f>
        <v>#REF!</v>
      </c>
    </row>
    <row r="157" spans="1:42" x14ac:dyDescent="0.3">
      <c r="A157" s="90" t="s">
        <v>27</v>
      </c>
      <c r="B157" s="12">
        <v>44054</v>
      </c>
      <c r="C157" s="23">
        <v>156</v>
      </c>
      <c r="D157" s="25">
        <v>1115</v>
      </c>
      <c r="E157" s="71">
        <f t="shared" si="42"/>
        <v>1005.71</v>
      </c>
      <c r="F157" s="25">
        <f>SUM($D$2:D157)</f>
        <v>76464</v>
      </c>
      <c r="G157" s="25"/>
      <c r="H157" s="98">
        <v>-3.6213287710293633E-2</v>
      </c>
      <c r="I157" s="40">
        <v>16</v>
      </c>
      <c r="J157" s="69">
        <f t="shared" si="44"/>
        <v>22.57</v>
      </c>
      <c r="K157" s="73">
        <f>SUM($I$2:I157)</f>
        <v>1680</v>
      </c>
      <c r="L157" s="73"/>
      <c r="M157" s="108">
        <f>(M161-M154)/M161</f>
        <v>-0.28971962616822428</v>
      </c>
      <c r="N157" s="41"/>
      <c r="O157" s="42"/>
      <c r="P157" s="53">
        <f t="shared" si="32"/>
        <v>-2</v>
      </c>
      <c r="Q157" s="53">
        <v>160</v>
      </c>
      <c r="R157" s="109">
        <f t="shared" si="33"/>
        <v>24</v>
      </c>
      <c r="S157" s="109">
        <v>1509</v>
      </c>
      <c r="T157" s="41"/>
      <c r="U157" s="42"/>
      <c r="W157" s="79">
        <v>2059</v>
      </c>
      <c r="X157" s="78">
        <v>978</v>
      </c>
      <c r="Y157" s="77">
        <f t="shared" si="34"/>
        <v>-137</v>
      </c>
      <c r="Z157" s="80">
        <f t="shared" si="35"/>
        <v>3037</v>
      </c>
      <c r="AA157" s="115">
        <f t="shared" si="36"/>
        <v>0.36709999999999998</v>
      </c>
      <c r="AB157" s="83">
        <f t="shared" si="43"/>
        <v>0.34300000000000003</v>
      </c>
      <c r="AC157" s="15" t="e">
        <f>IF(AA157=#REF!,"","ç")</f>
        <v>#REF!</v>
      </c>
      <c r="AD157" s="30">
        <v>2059</v>
      </c>
      <c r="AE157" s="30">
        <v>1115</v>
      </c>
      <c r="AF157" s="33">
        <f t="shared" si="37"/>
        <v>3174</v>
      </c>
      <c r="AG157" s="30">
        <v>550</v>
      </c>
      <c r="AH157" s="30"/>
      <c r="AI157" s="34"/>
      <c r="AJ157" s="34"/>
      <c r="AK157" s="18"/>
      <c r="AL157" s="30"/>
      <c r="AM157" s="34"/>
      <c r="AN157" s="34"/>
      <c r="AO157" s="30"/>
      <c r="AP157" s="15" t="e">
        <f>IF(AO157=#REF!,"","ç")</f>
        <v>#REF!</v>
      </c>
    </row>
    <row r="158" spans="1:42" x14ac:dyDescent="0.3">
      <c r="A158" s="90" t="s">
        <v>27</v>
      </c>
      <c r="B158" s="12">
        <v>44055</v>
      </c>
      <c r="C158" s="23">
        <v>157</v>
      </c>
      <c r="D158" s="25">
        <v>913</v>
      </c>
      <c r="E158" s="71">
        <f t="shared" si="42"/>
        <v>1020.86</v>
      </c>
      <c r="F158" s="25">
        <f>SUM($D$2:D158)</f>
        <v>77377</v>
      </c>
      <c r="G158" s="25"/>
      <c r="H158" s="25"/>
      <c r="I158" s="40">
        <v>23</v>
      </c>
      <c r="J158" s="69">
        <f t="shared" si="44"/>
        <v>21.43</v>
      </c>
      <c r="K158" s="73">
        <f>SUM($I$2:I158)</f>
        <v>1703</v>
      </c>
      <c r="L158" s="73"/>
      <c r="M158" s="73"/>
      <c r="N158" s="41"/>
      <c r="O158" s="42"/>
      <c r="P158" s="53">
        <f t="shared" si="32"/>
        <v>2</v>
      </c>
      <c r="Q158" s="53">
        <v>162</v>
      </c>
      <c r="R158" s="109">
        <f t="shared" si="33"/>
        <v>3</v>
      </c>
      <c r="S158" s="109">
        <v>1512</v>
      </c>
      <c r="T158" s="41"/>
      <c r="U158" s="42"/>
      <c r="W158" s="79">
        <v>1829</v>
      </c>
      <c r="X158" s="78">
        <v>977</v>
      </c>
      <c r="Y158" s="77">
        <f t="shared" si="34"/>
        <v>64</v>
      </c>
      <c r="Z158" s="80">
        <f t="shared" si="35"/>
        <v>2806</v>
      </c>
      <c r="AA158" s="115">
        <f t="shared" si="36"/>
        <v>0.32540000000000002</v>
      </c>
      <c r="AB158" s="83">
        <f t="shared" si="43"/>
        <v>0.34499999999999997</v>
      </c>
      <c r="AC158" s="15" t="e">
        <f>IF(AA158=#REF!,"","ç")</f>
        <v>#REF!</v>
      </c>
      <c r="AD158" s="30">
        <v>1829</v>
      </c>
      <c r="AE158" s="30">
        <v>913</v>
      </c>
      <c r="AF158" s="33">
        <f t="shared" si="37"/>
        <v>2742</v>
      </c>
      <c r="AG158" s="30">
        <v>438</v>
      </c>
      <c r="AH158" s="30"/>
      <c r="AI158" s="34"/>
      <c r="AJ158" s="34"/>
      <c r="AK158" s="18"/>
      <c r="AL158" s="30"/>
      <c r="AM158" s="34"/>
      <c r="AN158" s="34"/>
      <c r="AO158" s="30"/>
      <c r="AP158" s="15" t="e">
        <f>IF(AO158=#REF!,"","ç")</f>
        <v>#REF!</v>
      </c>
    </row>
    <row r="159" spans="1:42" x14ac:dyDescent="0.3">
      <c r="A159" s="90" t="s">
        <v>28</v>
      </c>
      <c r="B159" s="12">
        <v>44056</v>
      </c>
      <c r="C159" s="23">
        <v>158</v>
      </c>
      <c r="D159" s="25">
        <v>1069</v>
      </c>
      <c r="E159" s="71">
        <f t="shared" si="42"/>
        <v>1004</v>
      </c>
      <c r="F159" s="25">
        <f>SUM($D$2:D159)</f>
        <v>78446</v>
      </c>
      <c r="G159" s="25"/>
      <c r="H159" s="25"/>
      <c r="I159" s="40">
        <v>19</v>
      </c>
      <c r="J159" s="69">
        <f t="shared" si="44"/>
        <v>21.14</v>
      </c>
      <c r="K159" s="73">
        <f>SUM($I$2:I159)</f>
        <v>1722</v>
      </c>
      <c r="L159" s="73"/>
      <c r="M159" s="73"/>
      <c r="N159" s="41"/>
      <c r="O159" s="42"/>
      <c r="P159" s="53">
        <f t="shared" si="32"/>
        <v>-4</v>
      </c>
      <c r="Q159" s="53">
        <v>158</v>
      </c>
      <c r="R159" s="109">
        <f t="shared" si="33"/>
        <v>3</v>
      </c>
      <c r="S159" s="109">
        <v>1515</v>
      </c>
      <c r="T159" s="41"/>
      <c r="U159" s="42"/>
      <c r="W159" s="79">
        <v>2065</v>
      </c>
      <c r="X159" s="78">
        <v>1061</v>
      </c>
      <c r="Y159" s="77">
        <f t="shared" si="34"/>
        <v>-8</v>
      </c>
      <c r="Z159" s="80">
        <f t="shared" si="35"/>
        <v>3126</v>
      </c>
      <c r="AA159" s="115">
        <f t="shared" si="36"/>
        <v>0.34200000000000003</v>
      </c>
      <c r="AB159" s="83">
        <f t="shared" si="43"/>
        <v>0.34499999999999997</v>
      </c>
      <c r="AC159" s="15" t="e">
        <f>IF(AA159=#REF!,"","ç")</f>
        <v>#REF!</v>
      </c>
      <c r="AD159" s="30">
        <v>2065</v>
      </c>
      <c r="AE159" s="30">
        <v>1069</v>
      </c>
      <c r="AF159" s="33">
        <f t="shared" si="37"/>
        <v>3134</v>
      </c>
      <c r="AG159" s="30">
        <v>497</v>
      </c>
      <c r="AH159" s="30"/>
      <c r="AI159" s="34"/>
      <c r="AJ159" s="34"/>
      <c r="AK159" s="18"/>
      <c r="AL159" s="30"/>
      <c r="AM159" s="34"/>
      <c r="AN159" s="34"/>
      <c r="AO159" s="30"/>
      <c r="AP159" s="15" t="e">
        <f>IF(AO159=#REF!,"","ç")</f>
        <v>#REF!</v>
      </c>
    </row>
    <row r="160" spans="1:42" x14ac:dyDescent="0.3">
      <c r="A160" s="91" t="s">
        <v>30</v>
      </c>
      <c r="B160" s="12">
        <v>44057</v>
      </c>
      <c r="C160" s="23">
        <v>159</v>
      </c>
      <c r="D160" s="26">
        <v>956</v>
      </c>
      <c r="E160" s="85">
        <f t="shared" si="42"/>
        <v>977.43</v>
      </c>
      <c r="F160" s="26">
        <f>SUM($D$2:D160)</f>
        <v>79402</v>
      </c>
      <c r="G160" s="26"/>
      <c r="H160" s="26"/>
      <c r="I160" s="40">
        <v>12</v>
      </c>
      <c r="J160" s="69">
        <f t="shared" si="44"/>
        <v>20.43</v>
      </c>
      <c r="K160" s="73">
        <f>SUM($I$2:I160)</f>
        <v>1734</v>
      </c>
      <c r="L160" s="73"/>
      <c r="M160" s="73"/>
      <c r="N160" s="41"/>
      <c r="O160" s="42"/>
      <c r="P160" s="53">
        <f t="shared" si="32"/>
        <v>-5</v>
      </c>
      <c r="Q160" s="53">
        <v>153</v>
      </c>
      <c r="R160" s="109">
        <f t="shared" si="33"/>
        <v>-8</v>
      </c>
      <c r="S160" s="109">
        <v>1507</v>
      </c>
      <c r="T160" s="41"/>
      <c r="U160" s="42"/>
      <c r="W160" s="79">
        <v>1736</v>
      </c>
      <c r="X160" s="78">
        <v>960</v>
      </c>
      <c r="Y160" s="77">
        <f t="shared" si="34"/>
        <v>4</v>
      </c>
      <c r="Z160" s="80">
        <f t="shared" si="35"/>
        <v>2696</v>
      </c>
      <c r="AA160" s="115">
        <f t="shared" si="36"/>
        <v>0.35460000000000003</v>
      </c>
      <c r="AB160" s="83">
        <f t="shared" si="43"/>
        <v>0.34599999999999997</v>
      </c>
      <c r="AC160" s="15" t="e">
        <f>IF(AA160=#REF!,"","ç")</f>
        <v>#REF!</v>
      </c>
      <c r="AD160" s="30">
        <v>1736</v>
      </c>
      <c r="AE160" s="30">
        <v>956</v>
      </c>
      <c r="AF160" s="33">
        <f t="shared" si="37"/>
        <v>2692</v>
      </c>
      <c r="AG160" s="30">
        <v>454</v>
      </c>
      <c r="AH160" s="30"/>
      <c r="AI160" s="34"/>
      <c r="AJ160" s="34"/>
      <c r="AK160" s="18"/>
      <c r="AL160" s="30"/>
      <c r="AM160" s="34"/>
      <c r="AN160" s="34"/>
      <c r="AO160" s="30"/>
      <c r="AP160" s="15" t="e">
        <f>IF(AO160=#REF!,"","ç")</f>
        <v>#REF!</v>
      </c>
    </row>
    <row r="161" spans="1:42" ht="15" thickBot="1" x14ac:dyDescent="0.35">
      <c r="A161" s="93" t="s">
        <v>31</v>
      </c>
      <c r="B161" s="89">
        <v>44058</v>
      </c>
      <c r="C161" s="23">
        <v>160</v>
      </c>
      <c r="D161" s="87">
        <v>1263</v>
      </c>
      <c r="E161" s="88">
        <f t="shared" si="42"/>
        <v>1002</v>
      </c>
      <c r="F161" s="87">
        <f>SUM($D$2:D161)</f>
        <v>80665</v>
      </c>
      <c r="G161" s="87">
        <f>SUM(D155:D161)</f>
        <v>7014</v>
      </c>
      <c r="H161" s="88">
        <v>1002</v>
      </c>
      <c r="I161" s="103">
        <v>12</v>
      </c>
      <c r="J161" s="104">
        <f t="shared" si="44"/>
        <v>19.57</v>
      </c>
      <c r="K161" s="105">
        <f>SUM($I$2:I161)</f>
        <v>1746</v>
      </c>
      <c r="L161" s="105">
        <f>SUM(I156:I161)</f>
        <v>107</v>
      </c>
      <c r="M161" s="104">
        <f>L161/7</f>
        <v>15.285714285714286</v>
      </c>
      <c r="N161" s="106"/>
      <c r="O161" s="107"/>
      <c r="P161" s="53">
        <f t="shared" si="32"/>
        <v>3</v>
      </c>
      <c r="Q161" s="53">
        <v>156</v>
      </c>
      <c r="R161" s="109">
        <f t="shared" si="33"/>
        <v>-6</v>
      </c>
      <c r="S161" s="109">
        <v>1501</v>
      </c>
      <c r="T161" s="41"/>
      <c r="U161" s="42"/>
      <c r="W161" s="79">
        <v>2404</v>
      </c>
      <c r="X161" s="78">
        <v>1730</v>
      </c>
      <c r="Y161" s="77">
        <f t="shared" si="34"/>
        <v>467</v>
      </c>
      <c r="Z161" s="80">
        <f t="shared" si="35"/>
        <v>4134</v>
      </c>
      <c r="AA161" s="115">
        <f t="shared" si="36"/>
        <v>0.30549999999999999</v>
      </c>
      <c r="AB161" s="83">
        <f t="shared" si="43"/>
        <v>0.33600000000000002</v>
      </c>
      <c r="AC161" s="15" t="e">
        <f>IF(AA161=#REF!,"","ç")</f>
        <v>#REF!</v>
      </c>
      <c r="AD161" s="30">
        <v>2404</v>
      </c>
      <c r="AE161" s="30">
        <v>1263</v>
      </c>
      <c r="AF161" s="33">
        <f t="shared" si="37"/>
        <v>3667</v>
      </c>
      <c r="AG161" s="30"/>
      <c r="AH161" s="30"/>
      <c r="AI161" s="34"/>
      <c r="AJ161" s="34"/>
      <c r="AK161" s="18"/>
      <c r="AL161" s="30"/>
      <c r="AM161" s="34"/>
      <c r="AN161" s="34"/>
      <c r="AO161" s="30"/>
      <c r="AP161" s="15" t="e">
        <f>IF(AO161=#REF!,"","ç")</f>
        <v>#REF!</v>
      </c>
    </row>
    <row r="162" spans="1:42" x14ac:dyDescent="0.3">
      <c r="A162" s="92" t="s">
        <v>29</v>
      </c>
      <c r="B162" s="84">
        <v>44059</v>
      </c>
      <c r="C162" s="23">
        <v>161</v>
      </c>
      <c r="D162" s="27">
        <v>1275</v>
      </c>
      <c r="E162" s="86">
        <f t="shared" si="42"/>
        <v>1064</v>
      </c>
      <c r="F162" s="27">
        <f>SUM($D$2:D162)</f>
        <v>81940</v>
      </c>
      <c r="G162" s="27"/>
      <c r="H162" s="27"/>
      <c r="I162" s="40">
        <v>21</v>
      </c>
      <c r="J162" s="69">
        <f t="shared" si="44"/>
        <v>18.29</v>
      </c>
      <c r="K162" s="73">
        <f>SUM($I$2:I162)</f>
        <v>1767</v>
      </c>
      <c r="L162" s="73"/>
      <c r="M162" s="73"/>
      <c r="N162" s="41"/>
      <c r="O162" s="42"/>
      <c r="P162" s="53">
        <f t="shared" si="32"/>
        <v>3</v>
      </c>
      <c r="Q162" s="53">
        <v>159</v>
      </c>
      <c r="R162" s="109">
        <f t="shared" si="33"/>
        <v>6</v>
      </c>
      <c r="S162" s="109">
        <v>1507</v>
      </c>
      <c r="T162" s="41"/>
      <c r="U162" s="42"/>
      <c r="W162" s="79">
        <v>2477</v>
      </c>
      <c r="X162" s="78">
        <v>829</v>
      </c>
      <c r="Y162" s="77">
        <f t="shared" si="34"/>
        <v>-446</v>
      </c>
      <c r="Z162" s="80">
        <f t="shared" si="35"/>
        <v>3306</v>
      </c>
      <c r="AA162" s="115">
        <f t="shared" si="36"/>
        <v>0.38569999999999999</v>
      </c>
      <c r="AB162" s="83">
        <f t="shared" si="43"/>
        <v>0.34799999999999998</v>
      </c>
      <c r="AC162" s="15" t="e">
        <f>IF(AA162=#REF!,"","ç")</f>
        <v>#REF!</v>
      </c>
      <c r="AD162" s="30">
        <v>2477</v>
      </c>
      <c r="AE162" s="30">
        <v>1275</v>
      </c>
      <c r="AF162" s="33">
        <f t="shared" si="37"/>
        <v>3752</v>
      </c>
      <c r="AG162" s="30"/>
      <c r="AH162" s="30"/>
      <c r="AI162" s="34"/>
      <c r="AJ162" s="34"/>
      <c r="AK162" s="18"/>
      <c r="AL162" s="30"/>
      <c r="AM162" s="34"/>
      <c r="AN162" s="34"/>
      <c r="AO162" s="30"/>
      <c r="AP162" s="15" t="e">
        <f>IF(AO162=#REF!,"","ç")</f>
        <v>#REF!</v>
      </c>
    </row>
    <row r="163" spans="1:42" x14ac:dyDescent="0.3">
      <c r="A163" s="90" t="s">
        <v>26</v>
      </c>
      <c r="B163" s="12">
        <v>44060</v>
      </c>
      <c r="C163" s="23">
        <v>162</v>
      </c>
      <c r="D163" s="25">
        <v>603</v>
      </c>
      <c r="E163" s="71">
        <f t="shared" si="42"/>
        <v>1027.71</v>
      </c>
      <c r="F163" s="25">
        <f>SUM($D$2:D163)</f>
        <v>82543</v>
      </c>
      <c r="G163" s="25"/>
      <c r="H163" s="25"/>
      <c r="I163" s="40">
        <v>21</v>
      </c>
      <c r="J163" s="69">
        <f t="shared" ref="J163:J181" si="45">ROUND(SUM(I157:I163)/7,2)</f>
        <v>17.71</v>
      </c>
      <c r="K163" s="73">
        <f>SUM($I$2:I163)</f>
        <v>1788</v>
      </c>
      <c r="L163" s="73"/>
      <c r="M163" s="73"/>
      <c r="N163" s="41"/>
      <c r="O163" s="42"/>
      <c r="P163" s="53">
        <f t="shared" si="32"/>
        <v>-3</v>
      </c>
      <c r="Q163" s="53">
        <v>156</v>
      </c>
      <c r="R163" s="109">
        <f t="shared" si="33"/>
        <v>-31</v>
      </c>
      <c r="S163" s="109">
        <v>1476</v>
      </c>
      <c r="T163" s="41"/>
      <c r="U163" s="42"/>
      <c r="W163" s="79">
        <v>1595</v>
      </c>
      <c r="X163" s="78">
        <v>604</v>
      </c>
      <c r="Y163" s="77">
        <f t="shared" si="34"/>
        <v>1</v>
      </c>
      <c r="Z163" s="80">
        <f t="shared" si="35"/>
        <v>2199</v>
      </c>
      <c r="AA163" s="115">
        <f t="shared" si="36"/>
        <v>0.2742</v>
      </c>
      <c r="AB163" s="83">
        <f t="shared" si="43"/>
        <v>0.33600000000000002</v>
      </c>
      <c r="AC163" s="15" t="e">
        <f>IF(AA163=#REF!,"","ç")</f>
        <v>#REF!</v>
      </c>
      <c r="AD163" s="30">
        <v>1595</v>
      </c>
      <c r="AE163" s="30">
        <v>603</v>
      </c>
      <c r="AF163" s="33">
        <f t="shared" si="37"/>
        <v>2198</v>
      </c>
      <c r="AG163" s="30"/>
      <c r="AH163" s="30"/>
      <c r="AI163" s="34"/>
      <c r="AJ163" s="34"/>
      <c r="AK163" s="18"/>
      <c r="AL163" s="30"/>
      <c r="AM163" s="34"/>
      <c r="AN163" s="34"/>
      <c r="AO163" s="30"/>
      <c r="AP163" s="15" t="e">
        <f>IF(AO163=#REF!,"","ç")</f>
        <v>#REF!</v>
      </c>
    </row>
    <row r="164" spans="1:42" x14ac:dyDescent="0.3">
      <c r="A164" s="90" t="s">
        <v>27</v>
      </c>
      <c r="B164" s="12">
        <v>44061</v>
      </c>
      <c r="C164" s="23">
        <v>163</v>
      </c>
      <c r="D164" s="25">
        <v>598</v>
      </c>
      <c r="E164" s="71">
        <f t="shared" si="42"/>
        <v>953.86</v>
      </c>
      <c r="F164" s="111">
        <v>82790</v>
      </c>
      <c r="G164" s="111">
        <v>-351</v>
      </c>
      <c r="H164" s="98">
        <v>-0.12367830823454028</v>
      </c>
      <c r="I164" s="40">
        <v>21</v>
      </c>
      <c r="J164" s="69">
        <f t="shared" si="45"/>
        <v>18.43</v>
      </c>
      <c r="K164" s="73">
        <f>SUM($I$2:I164)</f>
        <v>1809</v>
      </c>
      <c r="L164" s="73"/>
      <c r="M164" s="108">
        <f>(M168-M161)/M168</f>
        <v>3.6036036036036022E-2</v>
      </c>
      <c r="N164" s="41"/>
      <c r="O164" s="42"/>
      <c r="P164" s="53">
        <f t="shared" si="32"/>
        <v>-3</v>
      </c>
      <c r="Q164" s="53">
        <v>153</v>
      </c>
      <c r="R164" s="109">
        <f t="shared" si="33"/>
        <v>7</v>
      </c>
      <c r="S164" s="109">
        <v>1483</v>
      </c>
      <c r="T164" s="41"/>
      <c r="U164" s="42"/>
      <c r="W164" s="79">
        <v>2174</v>
      </c>
      <c r="X164" s="78">
        <v>530</v>
      </c>
      <c r="Y164" s="77">
        <f t="shared" si="34"/>
        <v>-68</v>
      </c>
      <c r="Z164" s="80">
        <f t="shared" si="35"/>
        <v>2704</v>
      </c>
      <c r="AA164" s="115">
        <f t="shared" si="36"/>
        <v>0.22120000000000001</v>
      </c>
      <c r="AB164" s="83">
        <f t="shared" si="43"/>
        <v>0.316</v>
      </c>
      <c r="AC164" s="15" t="e">
        <f>IF(AA164=#REF!,"","ç")</f>
        <v>#REF!</v>
      </c>
      <c r="AD164" s="30">
        <v>2174</v>
      </c>
      <c r="AE164" s="61">
        <f>598-351</f>
        <v>247</v>
      </c>
      <c r="AF164" s="33">
        <f t="shared" si="37"/>
        <v>2421</v>
      </c>
      <c r="AG164" s="30"/>
      <c r="AH164" s="30"/>
      <c r="AI164" s="34"/>
      <c r="AJ164" s="34"/>
      <c r="AK164" s="18"/>
      <c r="AL164" s="30"/>
      <c r="AM164" s="34"/>
      <c r="AN164" s="34"/>
      <c r="AO164" s="30"/>
      <c r="AP164" s="15" t="e">
        <f>IF(AO164=#REF!,"","ç")</f>
        <v>#REF!</v>
      </c>
    </row>
    <row r="165" spans="1:42" x14ac:dyDescent="0.3">
      <c r="A165" s="90" t="s">
        <v>27</v>
      </c>
      <c r="B165" s="12">
        <v>44062</v>
      </c>
      <c r="C165" s="23">
        <v>164</v>
      </c>
      <c r="D165" s="25">
        <v>964</v>
      </c>
      <c r="E165" s="71">
        <f t="shared" si="42"/>
        <v>961.14</v>
      </c>
      <c r="F165" s="25">
        <f>F164+D165</f>
        <v>83754</v>
      </c>
      <c r="G165" s="25"/>
      <c r="H165" s="25"/>
      <c r="I165" s="40">
        <v>18</v>
      </c>
      <c r="J165" s="69">
        <f t="shared" ref="J165:J173" si="46">ROUND(SUM(I159:I165)/7,2)</f>
        <v>17.71</v>
      </c>
      <c r="K165" s="73">
        <f>SUM($I$2:I165)</f>
        <v>1827</v>
      </c>
      <c r="L165" s="73"/>
      <c r="M165" s="73"/>
      <c r="N165" s="41"/>
      <c r="O165" s="42"/>
      <c r="P165" s="53">
        <f>Q165-Q164</f>
        <v>4</v>
      </c>
      <c r="Q165" s="53">
        <v>157</v>
      </c>
      <c r="R165" s="109">
        <f>S165-S164</f>
        <v>32</v>
      </c>
      <c r="S165" s="109">
        <v>1515</v>
      </c>
      <c r="T165" s="41"/>
      <c r="U165" s="42"/>
      <c r="W165" s="79">
        <v>4747</v>
      </c>
      <c r="X165" s="78">
        <v>1096</v>
      </c>
      <c r="Y165" s="77">
        <f t="shared" si="34"/>
        <v>132</v>
      </c>
      <c r="Z165" s="80">
        <f t="shared" si="35"/>
        <v>5843</v>
      </c>
      <c r="AA165" s="115">
        <f t="shared" si="36"/>
        <v>0.16500000000000001</v>
      </c>
      <c r="AB165" s="83">
        <f t="shared" si="43"/>
        <v>0.29299999999999998</v>
      </c>
      <c r="AC165" s="15" t="e">
        <f>IF(AA165=#REF!,"","ç")</f>
        <v>#REF!</v>
      </c>
      <c r="AD165" s="30">
        <v>4747</v>
      </c>
      <c r="AE165" s="30">
        <v>964</v>
      </c>
      <c r="AF165" s="33">
        <f t="shared" si="37"/>
        <v>5711</v>
      </c>
      <c r="AG165" s="30"/>
      <c r="AH165" s="30"/>
      <c r="AI165" s="34"/>
      <c r="AJ165" s="34"/>
      <c r="AK165" s="18"/>
      <c r="AL165" s="30"/>
      <c r="AM165" s="34"/>
      <c r="AN165" s="34"/>
      <c r="AO165" s="30"/>
      <c r="AP165" s="15" t="e">
        <f>IF(AO165=#REF!,"","ç")</f>
        <v>#REF!</v>
      </c>
    </row>
    <row r="166" spans="1:42" x14ac:dyDescent="0.3">
      <c r="A166" s="90" t="s">
        <v>28</v>
      </c>
      <c r="B166" s="12">
        <v>44063</v>
      </c>
      <c r="C166" s="23">
        <v>165</v>
      </c>
      <c r="D166" s="25">
        <v>842</v>
      </c>
      <c r="E166" s="71">
        <f t="shared" si="42"/>
        <v>928.71</v>
      </c>
      <c r="F166" s="25">
        <f>F165+D166</f>
        <v>84596</v>
      </c>
      <c r="G166" s="25"/>
      <c r="H166" s="25"/>
      <c r="I166" s="40">
        <v>17</v>
      </c>
      <c r="J166" s="69">
        <f t="shared" si="46"/>
        <v>17.43</v>
      </c>
      <c r="K166" s="73">
        <f>SUM($I$2:I166)</f>
        <v>1844</v>
      </c>
      <c r="L166" s="73"/>
      <c r="M166" s="73"/>
      <c r="N166" s="41"/>
      <c r="O166" s="42"/>
      <c r="P166" s="53">
        <f t="shared" si="32"/>
        <v>-3</v>
      </c>
      <c r="Q166" s="53">
        <v>154</v>
      </c>
      <c r="R166" s="109">
        <f t="shared" si="33"/>
        <v>-15</v>
      </c>
      <c r="S166" s="109">
        <v>1500</v>
      </c>
      <c r="T166" s="41"/>
      <c r="U166" s="42"/>
      <c r="W166" s="79">
        <v>4220</v>
      </c>
      <c r="X166" s="78">
        <v>848</v>
      </c>
      <c r="Y166" s="77">
        <f t="shared" si="34"/>
        <v>6</v>
      </c>
      <c r="Z166" s="80">
        <f t="shared" si="35"/>
        <v>5068</v>
      </c>
      <c r="AA166" s="115">
        <f t="shared" si="36"/>
        <v>0.1661</v>
      </c>
      <c r="AB166" s="83">
        <f t="shared" si="43"/>
        <v>0.26700000000000002</v>
      </c>
      <c r="AC166" s="15" t="e">
        <f>IF(AA166=#REF!,"","ç")</f>
        <v>#REF!</v>
      </c>
      <c r="AD166" s="30">
        <v>4220</v>
      </c>
      <c r="AE166" s="61">
        <f>842-521</f>
        <v>321</v>
      </c>
      <c r="AF166" s="33">
        <f t="shared" si="37"/>
        <v>4541</v>
      </c>
      <c r="AG166" s="30"/>
      <c r="AH166" s="30"/>
      <c r="AI166" s="34"/>
      <c r="AJ166" s="34"/>
      <c r="AK166" s="18"/>
      <c r="AL166" s="30"/>
      <c r="AM166" s="34"/>
      <c r="AN166" s="34"/>
      <c r="AO166" s="30"/>
      <c r="AP166" s="15" t="e">
        <f>IF(AO166=#REF!,"","ç")</f>
        <v>#REF!</v>
      </c>
    </row>
    <row r="167" spans="1:42" x14ac:dyDescent="0.3">
      <c r="A167" s="91" t="s">
        <v>30</v>
      </c>
      <c r="B167" s="12">
        <v>44064</v>
      </c>
      <c r="C167" s="23">
        <v>166</v>
      </c>
      <c r="D167" s="26">
        <v>817</v>
      </c>
      <c r="E167" s="85">
        <f t="shared" si="42"/>
        <v>908.86</v>
      </c>
      <c r="F167" s="112">
        <v>84392</v>
      </c>
      <c r="G167" s="112">
        <v>-1021</v>
      </c>
      <c r="H167" s="26"/>
      <c r="I167" s="40">
        <v>15</v>
      </c>
      <c r="J167" s="69">
        <f t="shared" si="46"/>
        <v>17.86</v>
      </c>
      <c r="K167" s="73">
        <f>SUM($I$2:I167)</f>
        <v>1859</v>
      </c>
      <c r="L167" s="73"/>
      <c r="M167" s="73"/>
      <c r="N167" s="41"/>
      <c r="O167" s="42"/>
      <c r="P167" s="53">
        <f t="shared" si="32"/>
        <v>-1</v>
      </c>
      <c r="Q167" s="53">
        <v>153</v>
      </c>
      <c r="R167" s="109">
        <f t="shared" si="33"/>
        <v>-24</v>
      </c>
      <c r="S167" s="109">
        <v>1476</v>
      </c>
      <c r="T167" s="41"/>
      <c r="U167" s="42"/>
      <c r="W167" s="79">
        <v>3783</v>
      </c>
      <c r="X167" s="78">
        <v>817</v>
      </c>
      <c r="Y167" s="77">
        <f t="shared" si="34"/>
        <v>0</v>
      </c>
      <c r="Z167" s="80">
        <f t="shared" si="35"/>
        <v>4600</v>
      </c>
      <c r="AA167" s="115">
        <f t="shared" si="36"/>
        <v>0.17760000000000001</v>
      </c>
      <c r="AB167" s="83">
        <f t="shared" si="43"/>
        <v>0.24199999999999999</v>
      </c>
      <c r="AC167" s="15" t="e">
        <f>IF(AA167=#REF!,"","ç")</f>
        <v>#REF!</v>
      </c>
      <c r="AD167" s="30">
        <v>3783</v>
      </c>
      <c r="AE167" s="61">
        <f>817-500</f>
        <v>317</v>
      </c>
      <c r="AF167" s="33">
        <f t="shared" si="37"/>
        <v>4100</v>
      </c>
      <c r="AG167" s="30"/>
      <c r="AH167" s="30"/>
      <c r="AI167" s="34"/>
      <c r="AJ167" s="34"/>
      <c r="AK167" s="18"/>
      <c r="AL167" s="30"/>
      <c r="AM167" s="34"/>
      <c r="AN167" s="34"/>
      <c r="AO167" s="30"/>
      <c r="AP167" s="15" t="e">
        <f>IF(AO167=#REF!,"","ç")</f>
        <v>#REF!</v>
      </c>
    </row>
    <row r="168" spans="1:42" ht="15" thickBot="1" x14ac:dyDescent="0.35">
      <c r="A168" s="93" t="s">
        <v>31</v>
      </c>
      <c r="B168" s="89">
        <v>44065</v>
      </c>
      <c r="C168" s="23">
        <v>167</v>
      </c>
      <c r="D168" s="87">
        <v>1143</v>
      </c>
      <c r="E168" s="88">
        <f t="shared" si="42"/>
        <v>891.71</v>
      </c>
      <c r="F168" s="113">
        <f>(D168+F167)-55</f>
        <v>85480</v>
      </c>
      <c r="G168" s="87">
        <f>SUM(D162:D168)</f>
        <v>6242</v>
      </c>
      <c r="H168" s="88">
        <v>891.71428571428567</v>
      </c>
      <c r="I168" s="103">
        <v>19</v>
      </c>
      <c r="J168" s="104">
        <f t="shared" si="46"/>
        <v>18.86</v>
      </c>
      <c r="K168" s="105">
        <f>SUM($I$2:I168)</f>
        <v>1878</v>
      </c>
      <c r="L168" s="105">
        <f>SUM(I163:I168)</f>
        <v>111</v>
      </c>
      <c r="M168" s="104">
        <f>L168/7</f>
        <v>15.857142857142858</v>
      </c>
      <c r="N168" s="106"/>
      <c r="O168" s="107"/>
      <c r="P168" s="53">
        <f>Q168-Q167</f>
        <v>-1</v>
      </c>
      <c r="Q168" s="53">
        <v>152</v>
      </c>
      <c r="R168" s="109">
        <f>S168-S167</f>
        <v>6</v>
      </c>
      <c r="S168" s="109">
        <v>1482</v>
      </c>
      <c r="T168" s="41"/>
      <c r="U168" s="42"/>
      <c r="W168" s="79">
        <v>4224</v>
      </c>
      <c r="X168" s="78">
        <v>1327</v>
      </c>
      <c r="Y168" s="77">
        <f t="shared" si="34"/>
        <v>184</v>
      </c>
      <c r="Z168" s="80">
        <f t="shared" si="35"/>
        <v>5551</v>
      </c>
      <c r="AA168" s="115">
        <f t="shared" si="36"/>
        <v>0.2059</v>
      </c>
      <c r="AB168" s="83">
        <f t="shared" si="43"/>
        <v>0.22800000000000001</v>
      </c>
      <c r="AC168" s="15" t="e">
        <f>IF(AA168=#REF!,"","ç")</f>
        <v>#REF!</v>
      </c>
      <c r="AD168" s="30">
        <v>4224</v>
      </c>
      <c r="AE168" s="61">
        <f>1143-55</f>
        <v>1088</v>
      </c>
      <c r="AF168" s="33">
        <f t="shared" si="37"/>
        <v>5312</v>
      </c>
      <c r="AG168" s="30"/>
      <c r="AH168" s="30"/>
      <c r="AI168" s="34"/>
      <c r="AJ168" s="34"/>
      <c r="AK168" s="18"/>
      <c r="AL168" s="30"/>
      <c r="AM168" s="34"/>
      <c r="AN168" s="34"/>
      <c r="AO168" s="30"/>
      <c r="AP168" s="15" t="e">
        <f>IF(AO168=#REF!,"","ç")</f>
        <v>#REF!</v>
      </c>
    </row>
    <row r="169" spans="1:42" x14ac:dyDescent="0.3">
      <c r="A169" s="92" t="s">
        <v>29</v>
      </c>
      <c r="B169" s="84">
        <v>44066</v>
      </c>
      <c r="C169" s="23">
        <v>168</v>
      </c>
      <c r="D169" s="27">
        <v>1420</v>
      </c>
      <c r="E169" s="86">
        <f t="shared" si="42"/>
        <v>912.43</v>
      </c>
      <c r="F169" s="27">
        <f t="shared" ref="F169:F200" si="47">D169+F168</f>
        <v>86900</v>
      </c>
      <c r="G169" s="27"/>
      <c r="H169" s="27"/>
      <c r="I169" s="40">
        <v>14</v>
      </c>
      <c r="J169" s="69">
        <f t="shared" si="46"/>
        <v>17.86</v>
      </c>
      <c r="K169" s="73">
        <f>SUM($I$2:I169)</f>
        <v>1892</v>
      </c>
      <c r="L169" s="73"/>
      <c r="M169" s="73"/>
      <c r="N169" s="41"/>
      <c r="O169" s="42"/>
      <c r="P169" s="53">
        <f t="shared" si="32"/>
        <v>2</v>
      </c>
      <c r="Q169" s="53">
        <v>154</v>
      </c>
      <c r="R169" s="109">
        <f t="shared" si="33"/>
        <v>21</v>
      </c>
      <c r="S169" s="109">
        <v>1503</v>
      </c>
      <c r="T169" s="41"/>
      <c r="U169" s="42"/>
      <c r="W169" s="79">
        <v>6164</v>
      </c>
      <c r="X169" s="78">
        <v>1415</v>
      </c>
      <c r="Y169" s="77">
        <f t="shared" si="34"/>
        <v>-5</v>
      </c>
      <c r="Z169" s="80">
        <f t="shared" si="35"/>
        <v>7579</v>
      </c>
      <c r="AA169" s="115">
        <f t="shared" si="36"/>
        <v>0.18740000000000001</v>
      </c>
      <c r="AB169" s="83">
        <f t="shared" si="43"/>
        <v>0.2</v>
      </c>
      <c r="AC169" s="15" t="e">
        <f>IF(AA169=#REF!,"","ç")</f>
        <v>#REF!</v>
      </c>
      <c r="AD169" s="30">
        <v>6164</v>
      </c>
      <c r="AE169" s="30">
        <v>1420</v>
      </c>
      <c r="AF169" s="33">
        <f t="shared" si="37"/>
        <v>7584</v>
      </c>
      <c r="AG169" s="30"/>
      <c r="AH169" s="30"/>
      <c r="AI169" s="34"/>
      <c r="AJ169" s="34"/>
      <c r="AK169" s="18"/>
      <c r="AL169" s="30"/>
      <c r="AM169" s="34"/>
      <c r="AN169" s="34"/>
      <c r="AO169" s="30"/>
      <c r="AP169" s="15" t="e">
        <f>IF(AO169=#REF!,"","ç")</f>
        <v>#REF!</v>
      </c>
    </row>
    <row r="170" spans="1:42" x14ac:dyDescent="0.3">
      <c r="A170" s="90" t="s">
        <v>26</v>
      </c>
      <c r="B170" s="12">
        <v>44067</v>
      </c>
      <c r="C170" s="23">
        <v>169</v>
      </c>
      <c r="D170" s="25">
        <v>585</v>
      </c>
      <c r="E170" s="71">
        <f t="shared" si="42"/>
        <v>909.86</v>
      </c>
      <c r="F170" s="25">
        <f t="shared" si="47"/>
        <v>87485</v>
      </c>
      <c r="G170" s="25"/>
      <c r="H170" s="25"/>
      <c r="I170" s="40">
        <v>14</v>
      </c>
      <c r="J170" s="69">
        <f t="shared" si="46"/>
        <v>16.86</v>
      </c>
      <c r="K170" s="73">
        <f>SUM($I$2:I170)</f>
        <v>1906</v>
      </c>
      <c r="L170" s="73"/>
      <c r="M170" s="73"/>
      <c r="N170" s="41"/>
      <c r="O170" s="42"/>
      <c r="P170" s="53">
        <f t="shared" si="32"/>
        <v>-1</v>
      </c>
      <c r="Q170" s="53">
        <v>153</v>
      </c>
      <c r="R170" s="109">
        <f t="shared" si="33"/>
        <v>3</v>
      </c>
      <c r="S170" s="109">
        <v>1506</v>
      </c>
      <c r="T170" s="41"/>
      <c r="U170" s="42"/>
      <c r="W170" s="79">
        <v>2564</v>
      </c>
      <c r="X170" s="78">
        <v>841</v>
      </c>
      <c r="Y170" s="77">
        <f t="shared" si="34"/>
        <v>256</v>
      </c>
      <c r="Z170" s="80">
        <f t="shared" si="35"/>
        <v>3405</v>
      </c>
      <c r="AA170" s="115">
        <f t="shared" si="36"/>
        <v>0.17180000000000001</v>
      </c>
      <c r="AB170" s="83">
        <f t="shared" si="43"/>
        <v>0.185</v>
      </c>
      <c r="AC170" s="15" t="e">
        <f>IF(AA170=#REF!,"","ç")</f>
        <v>#REF!</v>
      </c>
      <c r="AD170" s="30">
        <v>2564</v>
      </c>
      <c r="AE170" s="30">
        <v>585</v>
      </c>
      <c r="AF170" s="33">
        <f t="shared" si="37"/>
        <v>3149</v>
      </c>
      <c r="AG170" s="30"/>
      <c r="AH170" s="30"/>
      <c r="AI170" s="34"/>
      <c r="AJ170" s="34"/>
      <c r="AK170" s="18"/>
      <c r="AL170" s="30"/>
      <c r="AM170" s="34"/>
      <c r="AN170" s="34"/>
      <c r="AO170" s="30"/>
      <c r="AP170" s="15" t="e">
        <f>IF(AO170=#REF!,"","ç")</f>
        <v>#REF!</v>
      </c>
    </row>
    <row r="171" spans="1:42" x14ac:dyDescent="0.3">
      <c r="A171" s="90" t="s">
        <v>27</v>
      </c>
      <c r="B171" s="12">
        <v>44068</v>
      </c>
      <c r="C171" s="23">
        <v>170</v>
      </c>
      <c r="D171" s="25">
        <v>896</v>
      </c>
      <c r="E171" s="71">
        <f t="shared" si="42"/>
        <v>952.43</v>
      </c>
      <c r="F171" s="25">
        <f t="shared" si="47"/>
        <v>88381</v>
      </c>
      <c r="G171" s="25"/>
      <c r="H171" s="98">
        <v>-6.573331056855046E-2</v>
      </c>
      <c r="I171" s="40">
        <v>13</v>
      </c>
      <c r="J171" s="69">
        <f t="shared" si="46"/>
        <v>15.71</v>
      </c>
      <c r="K171" s="73">
        <f>SUM($I$2:I171)</f>
        <v>1919</v>
      </c>
      <c r="L171" s="73"/>
      <c r="M171" s="108">
        <f>(M175-M168)/M175</f>
        <v>-0.21978021978021983</v>
      </c>
      <c r="N171" s="41"/>
      <c r="O171" s="42"/>
      <c r="P171" s="53">
        <f t="shared" si="32"/>
        <v>0</v>
      </c>
      <c r="Q171" s="53">
        <v>153</v>
      </c>
      <c r="R171" s="109">
        <f t="shared" si="33"/>
        <v>-106</v>
      </c>
      <c r="S171" s="109">
        <v>1400</v>
      </c>
      <c r="T171" s="41"/>
      <c r="U171" s="42"/>
      <c r="W171" s="79">
        <v>4011</v>
      </c>
      <c r="X171" s="78">
        <v>896</v>
      </c>
      <c r="Y171" s="77">
        <f t="shared" si="34"/>
        <v>0</v>
      </c>
      <c r="Z171" s="80">
        <f t="shared" si="35"/>
        <v>4907</v>
      </c>
      <c r="AA171" s="115">
        <f t="shared" si="36"/>
        <v>0.18260000000000001</v>
      </c>
      <c r="AB171" s="83">
        <f t="shared" si="43"/>
        <v>0.17899999999999999</v>
      </c>
      <c r="AC171" s="15" t="e">
        <f>IF(AA171=#REF!,"","ç")</f>
        <v>#REF!</v>
      </c>
      <c r="AD171" s="30">
        <v>4011</v>
      </c>
      <c r="AE171" s="30">
        <v>896</v>
      </c>
      <c r="AF171" s="33">
        <f t="shared" si="37"/>
        <v>4907</v>
      </c>
      <c r="AG171" s="30"/>
      <c r="AH171" s="30"/>
      <c r="AI171" s="34"/>
      <c r="AJ171" s="34"/>
      <c r="AK171" s="18"/>
      <c r="AL171" s="30"/>
      <c r="AM171" s="34"/>
      <c r="AN171" s="34"/>
      <c r="AO171" s="30"/>
      <c r="AP171" s="15" t="e">
        <f>IF(AO171=#REF!,"","ç")</f>
        <v>#REF!</v>
      </c>
    </row>
    <row r="172" spans="1:42" x14ac:dyDescent="0.3">
      <c r="A172" s="90" t="s">
        <v>27</v>
      </c>
      <c r="B172" s="12">
        <v>44069</v>
      </c>
      <c r="C172" s="23">
        <v>171</v>
      </c>
      <c r="D172" s="25">
        <v>701</v>
      </c>
      <c r="E172" s="71">
        <f t="shared" si="42"/>
        <v>914.86</v>
      </c>
      <c r="F172" s="25">
        <f t="shared" si="47"/>
        <v>89082</v>
      </c>
      <c r="G172" s="25"/>
      <c r="H172" s="25"/>
      <c r="I172" s="40">
        <v>13</v>
      </c>
      <c r="J172" s="69">
        <f t="shared" si="46"/>
        <v>15</v>
      </c>
      <c r="K172" s="73">
        <f>SUM($I$2:I172)</f>
        <v>1932</v>
      </c>
      <c r="L172" s="73"/>
      <c r="M172" s="73"/>
      <c r="N172" s="41"/>
      <c r="O172" s="42"/>
      <c r="P172" s="53">
        <f t="shared" si="32"/>
        <v>4</v>
      </c>
      <c r="Q172" s="53">
        <v>157</v>
      </c>
      <c r="R172" s="109">
        <f t="shared" si="33"/>
        <v>-19</v>
      </c>
      <c r="S172" s="109">
        <v>1381</v>
      </c>
      <c r="T172" s="41"/>
      <c r="U172" s="42"/>
      <c r="W172" s="79">
        <v>2911</v>
      </c>
      <c r="X172" s="78">
        <v>903</v>
      </c>
      <c r="Y172" s="77">
        <f t="shared" si="34"/>
        <v>202</v>
      </c>
      <c r="Z172" s="80">
        <f t="shared" si="35"/>
        <v>3814</v>
      </c>
      <c r="AA172" s="115">
        <f t="shared" si="36"/>
        <v>0.18379999999999999</v>
      </c>
      <c r="AB172" s="83">
        <f t="shared" si="43"/>
        <v>0.182</v>
      </c>
      <c r="AC172" s="15" t="e">
        <f>IF(AA172=#REF!,"","ç")</f>
        <v>#REF!</v>
      </c>
      <c r="AD172" s="30">
        <v>2911</v>
      </c>
      <c r="AE172" s="30">
        <v>701</v>
      </c>
      <c r="AF172" s="33">
        <f t="shared" si="37"/>
        <v>3612</v>
      </c>
      <c r="AG172" s="30"/>
      <c r="AH172" s="30"/>
      <c r="AI172" s="34"/>
      <c r="AJ172" s="34"/>
      <c r="AK172" s="18"/>
      <c r="AL172" s="30"/>
      <c r="AM172" s="34"/>
      <c r="AN172" s="34"/>
      <c r="AO172" s="30"/>
      <c r="AP172" s="15" t="e">
        <f>IF(AO172=#REF!,"","ç")</f>
        <v>#REF!</v>
      </c>
    </row>
    <row r="173" spans="1:42" x14ac:dyDescent="0.3">
      <c r="A173" s="90" t="s">
        <v>28</v>
      </c>
      <c r="B173" s="12">
        <v>44070</v>
      </c>
      <c r="C173" s="23">
        <v>172</v>
      </c>
      <c r="D173" s="25">
        <v>900</v>
      </c>
      <c r="E173" s="71">
        <f t="shared" si="42"/>
        <v>923.14</v>
      </c>
      <c r="F173" s="25">
        <f t="shared" si="47"/>
        <v>89982</v>
      </c>
      <c r="G173" s="25"/>
      <c r="H173" s="25"/>
      <c r="I173" s="40">
        <v>16</v>
      </c>
      <c r="J173" s="69">
        <f t="shared" si="46"/>
        <v>14.86</v>
      </c>
      <c r="K173" s="73">
        <f>SUM($I$2:I173)</f>
        <v>1948</v>
      </c>
      <c r="L173" s="73"/>
      <c r="M173" s="73"/>
      <c r="N173" s="41"/>
      <c r="O173" s="42"/>
      <c r="P173" s="53">
        <f t="shared" si="32"/>
        <v>0</v>
      </c>
      <c r="Q173" s="53">
        <v>157</v>
      </c>
      <c r="R173" s="109">
        <f t="shared" si="33"/>
        <v>-26</v>
      </c>
      <c r="S173" s="109">
        <v>1355</v>
      </c>
      <c r="T173" s="41"/>
      <c r="U173" s="42"/>
      <c r="W173" s="79">
        <v>3805</v>
      </c>
      <c r="X173" s="78">
        <v>521</v>
      </c>
      <c r="Y173" s="77">
        <f t="shared" si="34"/>
        <v>-379</v>
      </c>
      <c r="Z173" s="80">
        <f t="shared" si="35"/>
        <v>4326</v>
      </c>
      <c r="AA173" s="115">
        <f t="shared" si="36"/>
        <v>0.20799999999999999</v>
      </c>
      <c r="AB173" s="83">
        <f t="shared" si="43"/>
        <v>0.188</v>
      </c>
      <c r="AC173" s="15" t="e">
        <f>IF(AA173=#REF!,"","ç")</f>
        <v>#REF!</v>
      </c>
      <c r="AD173" s="30">
        <v>3805</v>
      </c>
      <c r="AE173" s="30">
        <v>900</v>
      </c>
      <c r="AF173" s="33">
        <f t="shared" si="37"/>
        <v>4705</v>
      </c>
      <c r="AG173" s="30"/>
      <c r="AH173" s="30"/>
      <c r="AI173" s="34"/>
      <c r="AJ173" s="34"/>
      <c r="AK173" s="18"/>
      <c r="AL173" s="30"/>
      <c r="AM173" s="34"/>
      <c r="AN173" s="34"/>
      <c r="AO173" s="30"/>
      <c r="AP173" s="15" t="e">
        <f>IF(AO173=#REF!,"","ç")</f>
        <v>#REF!</v>
      </c>
    </row>
    <row r="174" spans="1:42" x14ac:dyDescent="0.3">
      <c r="A174" s="91" t="s">
        <v>30</v>
      </c>
      <c r="B174" s="12">
        <v>44071</v>
      </c>
      <c r="C174" s="23">
        <v>173</v>
      </c>
      <c r="D174" s="26">
        <v>642</v>
      </c>
      <c r="E174" s="85">
        <f t="shared" si="42"/>
        <v>898.14</v>
      </c>
      <c r="F174" s="26">
        <f t="shared" si="47"/>
        <v>90624</v>
      </c>
      <c r="G174" s="26"/>
      <c r="H174" s="26"/>
      <c r="I174" s="40">
        <v>18</v>
      </c>
      <c r="J174" s="69">
        <f t="shared" si="45"/>
        <v>15.29</v>
      </c>
      <c r="K174" s="73">
        <f>SUM($I$2:I174)</f>
        <v>1966</v>
      </c>
      <c r="L174" s="73"/>
      <c r="M174" s="73"/>
      <c r="N174" s="41"/>
      <c r="O174" s="42"/>
      <c r="P174" s="53">
        <f t="shared" si="32"/>
        <v>-3</v>
      </c>
      <c r="Q174" s="53">
        <v>154</v>
      </c>
      <c r="R174" s="109">
        <f t="shared" si="33"/>
        <v>-9</v>
      </c>
      <c r="S174" s="109">
        <v>1346</v>
      </c>
      <c r="T174" s="41"/>
      <c r="U174" s="42"/>
      <c r="W174" s="79">
        <v>4473</v>
      </c>
      <c r="X174" s="78">
        <v>642</v>
      </c>
      <c r="Y174" s="77">
        <f t="shared" si="34"/>
        <v>0</v>
      </c>
      <c r="Z174" s="80">
        <f t="shared" si="35"/>
        <v>5115</v>
      </c>
      <c r="AA174" s="115">
        <f t="shared" si="36"/>
        <v>0.1255</v>
      </c>
      <c r="AB174" s="83">
        <f t="shared" si="43"/>
        <v>0.18099999999999999</v>
      </c>
      <c r="AC174" s="15" t="e">
        <f>IF(AA174=#REF!,"","ç")</f>
        <v>#REF!</v>
      </c>
      <c r="AD174" s="30">
        <v>4473</v>
      </c>
      <c r="AE174" s="30">
        <v>642</v>
      </c>
      <c r="AF174" s="33">
        <f t="shared" si="37"/>
        <v>5115</v>
      </c>
      <c r="AG174" s="30"/>
      <c r="AH174" s="30"/>
      <c r="AI174" s="34"/>
      <c r="AJ174" s="34"/>
      <c r="AK174" s="18"/>
      <c r="AL174" s="30"/>
      <c r="AM174" s="34"/>
      <c r="AN174" s="34"/>
      <c r="AO174" s="30"/>
      <c r="AP174" s="15" t="e">
        <f>IF(AO174=#REF!,"","ç")</f>
        <v>#REF!</v>
      </c>
    </row>
    <row r="175" spans="1:42" ht="15" thickBot="1" x14ac:dyDescent="0.35">
      <c r="A175" s="93" t="s">
        <v>31</v>
      </c>
      <c r="B175" s="89">
        <v>44072</v>
      </c>
      <c r="C175" s="23">
        <v>174</v>
      </c>
      <c r="D175" s="87">
        <v>713</v>
      </c>
      <c r="E175" s="88">
        <f t="shared" si="42"/>
        <v>836.71</v>
      </c>
      <c r="F175" s="87">
        <f t="shared" si="47"/>
        <v>91337</v>
      </c>
      <c r="G175" s="87">
        <f>SUM(D169:D175)</f>
        <v>5857</v>
      </c>
      <c r="H175" s="88">
        <v>836.71428571428567</v>
      </c>
      <c r="I175" s="103">
        <v>17</v>
      </c>
      <c r="J175" s="104">
        <f t="shared" si="45"/>
        <v>15</v>
      </c>
      <c r="K175" s="105">
        <f>SUM($I$2:I175)</f>
        <v>1983</v>
      </c>
      <c r="L175" s="105">
        <f>SUM(I170:I175)</f>
        <v>91</v>
      </c>
      <c r="M175" s="104">
        <f>L175/7</f>
        <v>13</v>
      </c>
      <c r="N175" s="106"/>
      <c r="O175" s="107"/>
      <c r="P175" s="53">
        <f t="shared" si="32"/>
        <v>1</v>
      </c>
      <c r="Q175" s="53">
        <v>155</v>
      </c>
      <c r="R175" s="109">
        <f t="shared" si="33"/>
        <v>-32</v>
      </c>
      <c r="S175" s="109">
        <v>1314</v>
      </c>
      <c r="T175" s="41"/>
      <c r="U175" s="42"/>
      <c r="W175" s="79">
        <v>4073</v>
      </c>
      <c r="X175" s="78">
        <v>713</v>
      </c>
      <c r="Y175" s="77">
        <f t="shared" si="34"/>
        <v>0</v>
      </c>
      <c r="Z175" s="80">
        <f t="shared" si="35"/>
        <v>4786</v>
      </c>
      <c r="AA175" s="115">
        <f t="shared" si="36"/>
        <v>0.14899999999999999</v>
      </c>
      <c r="AB175" s="83">
        <f t="shared" si="43"/>
        <v>0.17299999999999999</v>
      </c>
      <c r="AC175" s="15" t="e">
        <f>IF(AA175=#REF!,"","ç")</f>
        <v>#REF!</v>
      </c>
      <c r="AD175" s="30">
        <v>4073</v>
      </c>
      <c r="AE175" s="30">
        <v>713</v>
      </c>
      <c r="AF175" s="33">
        <f t="shared" si="37"/>
        <v>4786</v>
      </c>
      <c r="AG175" s="30"/>
      <c r="AH175" s="30"/>
      <c r="AI175" s="34"/>
      <c r="AJ175" s="34"/>
      <c r="AK175" s="18"/>
      <c r="AL175" s="30"/>
      <c r="AM175" s="34"/>
      <c r="AN175" s="34"/>
      <c r="AO175" s="30"/>
      <c r="AP175" s="15" t="e">
        <f>IF(AO175=#REF!,"","ç")</f>
        <v>#REF!</v>
      </c>
    </row>
    <row r="176" spans="1:42" x14ac:dyDescent="0.3">
      <c r="A176" s="92" t="s">
        <v>29</v>
      </c>
      <c r="B176" s="84">
        <v>44073</v>
      </c>
      <c r="C176" s="23">
        <v>175</v>
      </c>
      <c r="D176" s="27">
        <v>728</v>
      </c>
      <c r="E176" s="86">
        <f t="shared" si="42"/>
        <v>737.86</v>
      </c>
      <c r="F176" s="27">
        <f t="shared" si="47"/>
        <v>92065</v>
      </c>
      <c r="G176" s="27"/>
      <c r="H176" s="27"/>
      <c r="I176" s="40">
        <v>12</v>
      </c>
      <c r="J176" s="69">
        <f t="shared" si="45"/>
        <v>14.71</v>
      </c>
      <c r="K176" s="73">
        <f>SUM($I$2:I176)</f>
        <v>1995</v>
      </c>
      <c r="L176" s="73"/>
      <c r="M176" s="73"/>
      <c r="N176" s="41"/>
      <c r="O176" s="42"/>
      <c r="P176" s="53">
        <f t="shared" si="32"/>
        <v>2</v>
      </c>
      <c r="Q176" s="53">
        <v>157</v>
      </c>
      <c r="R176" s="109">
        <f t="shared" si="33"/>
        <v>-7</v>
      </c>
      <c r="S176" s="109">
        <v>1307</v>
      </c>
      <c r="T176" s="41"/>
      <c r="U176" s="42"/>
      <c r="W176" s="79">
        <v>2186</v>
      </c>
      <c r="X176" s="78">
        <v>728</v>
      </c>
      <c r="Y176" s="77">
        <f t="shared" si="34"/>
        <v>0</v>
      </c>
      <c r="Z176" s="80">
        <f t="shared" si="35"/>
        <v>2914</v>
      </c>
      <c r="AA176" s="115">
        <f t="shared" si="36"/>
        <v>0.24979999999999999</v>
      </c>
      <c r="AB176" s="83">
        <f t="shared" si="43"/>
        <v>0.182</v>
      </c>
      <c r="AC176" s="15" t="e">
        <f>IF(AA176=#REF!,"","ç")</f>
        <v>#REF!</v>
      </c>
      <c r="AD176" s="30">
        <v>2186</v>
      </c>
      <c r="AE176" s="30">
        <v>728</v>
      </c>
      <c r="AF176" s="33">
        <f t="shared" si="37"/>
        <v>2914</v>
      </c>
      <c r="AG176" s="30"/>
      <c r="AH176" s="30"/>
      <c r="AI176" s="34"/>
      <c r="AJ176" s="34"/>
      <c r="AK176" s="18"/>
      <c r="AL176" s="30"/>
      <c r="AM176" s="34"/>
      <c r="AN176" s="34"/>
      <c r="AO176" s="30"/>
      <c r="AP176" s="15" t="e">
        <f>IF(AO176=#REF!,"","ç")</f>
        <v>#REF!</v>
      </c>
    </row>
    <row r="177" spans="1:42" x14ac:dyDescent="0.3">
      <c r="A177" s="90" t="s">
        <v>26</v>
      </c>
      <c r="B177" s="12">
        <v>44074</v>
      </c>
      <c r="C177" s="23">
        <v>176</v>
      </c>
      <c r="D177" s="25">
        <v>917</v>
      </c>
      <c r="E177" s="71">
        <f t="shared" si="42"/>
        <v>785.29</v>
      </c>
      <c r="F177" s="25">
        <f t="shared" si="47"/>
        <v>92982</v>
      </c>
      <c r="G177" s="25"/>
      <c r="H177" s="25"/>
      <c r="I177" s="40">
        <v>7</v>
      </c>
      <c r="J177" s="69">
        <f t="shared" si="45"/>
        <v>13.71</v>
      </c>
      <c r="K177" s="73">
        <f>SUM($I$2:I177)</f>
        <v>2002</v>
      </c>
      <c r="L177" s="73"/>
      <c r="M177" s="73"/>
      <c r="N177" s="41"/>
      <c r="O177" s="42"/>
      <c r="P177" s="53">
        <f t="shared" si="32"/>
        <v>11</v>
      </c>
      <c r="Q177" s="53">
        <v>168</v>
      </c>
      <c r="R177" s="109">
        <f t="shared" si="33"/>
        <v>13</v>
      </c>
      <c r="S177" s="109">
        <v>1320</v>
      </c>
      <c r="T177" s="41"/>
      <c r="U177" s="42"/>
      <c r="W177" s="79">
        <v>4679</v>
      </c>
      <c r="X177" s="78">
        <v>917</v>
      </c>
      <c r="Y177" s="77">
        <f t="shared" si="34"/>
        <v>0</v>
      </c>
      <c r="Z177" s="80">
        <f t="shared" si="35"/>
        <v>5596</v>
      </c>
      <c r="AA177" s="115">
        <f t="shared" si="36"/>
        <v>0.16389999999999999</v>
      </c>
      <c r="AB177" s="83">
        <f t="shared" si="43"/>
        <v>0.18</v>
      </c>
      <c r="AC177" s="15" t="e">
        <f>IF(AA177=#REF!,"","ç")</f>
        <v>#REF!</v>
      </c>
      <c r="AD177" s="30">
        <v>4679</v>
      </c>
      <c r="AE177" s="30">
        <v>917</v>
      </c>
      <c r="AF177" s="33">
        <f t="shared" si="37"/>
        <v>5596</v>
      </c>
      <c r="AG177" s="30"/>
      <c r="AH177" s="30"/>
      <c r="AI177" s="34"/>
      <c r="AJ177" s="34"/>
      <c r="AK177" s="18"/>
      <c r="AL177" s="30"/>
      <c r="AM177" s="34"/>
      <c r="AN177" s="34"/>
      <c r="AO177" s="30"/>
      <c r="AP177" s="15" t="e">
        <f>IF(AO177=#REF!,"","ç")</f>
        <v>#REF!</v>
      </c>
    </row>
    <row r="178" spans="1:42" x14ac:dyDescent="0.3">
      <c r="A178" s="90" t="s">
        <v>27</v>
      </c>
      <c r="B178" s="12">
        <v>44075</v>
      </c>
      <c r="C178" s="23">
        <v>177</v>
      </c>
      <c r="D178" s="25">
        <v>570</v>
      </c>
      <c r="E178" s="71">
        <f t="shared" si="42"/>
        <v>738.71</v>
      </c>
      <c r="F178" s="25">
        <f t="shared" si="47"/>
        <v>93552</v>
      </c>
      <c r="G178" s="25"/>
      <c r="H178" s="98">
        <v>-0.17894524959742353</v>
      </c>
      <c r="I178" s="40">
        <v>16</v>
      </c>
      <c r="J178" s="69">
        <f t="shared" si="45"/>
        <v>14.14</v>
      </c>
      <c r="K178" s="73">
        <f>SUM($I$2:I178)</f>
        <v>2018</v>
      </c>
      <c r="L178" s="73"/>
      <c r="M178" s="108">
        <f>(M182-M175)/M182</f>
        <v>-0.13749999999999998</v>
      </c>
      <c r="N178" s="41"/>
      <c r="O178" s="42"/>
      <c r="P178" s="53">
        <f t="shared" si="32"/>
        <v>0</v>
      </c>
      <c r="Q178" s="53">
        <v>168</v>
      </c>
      <c r="R178" s="109">
        <f t="shared" si="33"/>
        <v>-30</v>
      </c>
      <c r="S178" s="109">
        <v>1290</v>
      </c>
      <c r="T178" s="41"/>
      <c r="U178" s="42"/>
      <c r="W178" s="79">
        <v>2944</v>
      </c>
      <c r="X178" s="78">
        <v>570</v>
      </c>
      <c r="Y178" s="77">
        <f t="shared" si="34"/>
        <v>0</v>
      </c>
      <c r="Z178" s="80">
        <f t="shared" si="35"/>
        <v>3514</v>
      </c>
      <c r="AA178" s="115">
        <f t="shared" si="36"/>
        <v>0.16220000000000001</v>
      </c>
      <c r="AB178" s="83">
        <f t="shared" si="43"/>
        <v>0.17699999999999999</v>
      </c>
      <c r="AC178" s="15" t="e">
        <f>IF(AA178=#REF!,"","ç")</f>
        <v>#REF!</v>
      </c>
      <c r="AD178" s="30">
        <v>2944</v>
      </c>
      <c r="AE178" s="30">
        <v>570</v>
      </c>
      <c r="AF178" s="33">
        <f t="shared" si="37"/>
        <v>3514</v>
      </c>
      <c r="AG178" s="30"/>
      <c r="AH178" s="30"/>
      <c r="AI178" s="34"/>
      <c r="AJ178" s="34"/>
      <c r="AK178" s="18"/>
      <c r="AL178" s="30"/>
      <c r="AM178" s="34"/>
      <c r="AN178" s="34"/>
      <c r="AO178" s="30"/>
      <c r="AP178" s="15" t="e">
        <f>IF(AO178=#REF!,"","ç")</f>
        <v>#REF!</v>
      </c>
    </row>
    <row r="179" spans="1:42" x14ac:dyDescent="0.3">
      <c r="A179" s="90" t="s">
        <v>27</v>
      </c>
      <c r="B179" s="12">
        <v>44076</v>
      </c>
      <c r="C179" s="23">
        <v>178</v>
      </c>
      <c r="D179" s="25">
        <v>532</v>
      </c>
      <c r="E179" s="71">
        <f t="shared" si="42"/>
        <v>714.57</v>
      </c>
      <c r="F179" s="25">
        <f t="shared" si="47"/>
        <v>94084</v>
      </c>
      <c r="G179" s="25"/>
      <c r="H179" s="25"/>
      <c r="I179" s="40">
        <v>12</v>
      </c>
      <c r="J179" s="69">
        <f t="shared" si="45"/>
        <v>14</v>
      </c>
      <c r="K179" s="73">
        <f>SUM($I$2:I179)</f>
        <v>2030</v>
      </c>
      <c r="L179" s="73"/>
      <c r="M179" s="73"/>
      <c r="N179" s="41"/>
      <c r="O179" s="42"/>
      <c r="P179" s="53">
        <f t="shared" si="32"/>
        <v>-3</v>
      </c>
      <c r="Q179" s="53">
        <v>165</v>
      </c>
      <c r="R179" s="109">
        <f t="shared" si="33"/>
        <v>-50</v>
      </c>
      <c r="S179" s="109">
        <v>1240</v>
      </c>
      <c r="T179" s="41"/>
      <c r="U179" s="42"/>
      <c r="W179" s="79">
        <v>3208</v>
      </c>
      <c r="X179" s="78">
        <v>532</v>
      </c>
      <c r="Y179" s="77">
        <f t="shared" si="34"/>
        <v>0</v>
      </c>
      <c r="Z179" s="80">
        <f t="shared" si="35"/>
        <v>3740</v>
      </c>
      <c r="AA179" s="115">
        <f t="shared" si="36"/>
        <v>0.14219999999999999</v>
      </c>
      <c r="AB179" s="83">
        <f t="shared" si="43"/>
        <v>0.17199999999999999</v>
      </c>
      <c r="AC179" s="15" t="e">
        <f>IF(AA179=#REF!,"","ç")</f>
        <v>#REF!</v>
      </c>
      <c r="AD179" s="30">
        <v>3208</v>
      </c>
      <c r="AE179" s="30">
        <v>532</v>
      </c>
      <c r="AF179" s="33">
        <f t="shared" si="37"/>
        <v>3740</v>
      </c>
      <c r="AG179" s="30"/>
      <c r="AH179" s="30"/>
      <c r="AI179" s="34"/>
      <c r="AJ179" s="34"/>
      <c r="AK179" s="18"/>
      <c r="AL179" s="30"/>
      <c r="AM179" s="34"/>
      <c r="AN179" s="34"/>
      <c r="AO179" s="30"/>
      <c r="AP179" s="15" t="e">
        <f>IF(AO179=#REF!,"","ç")</f>
        <v>#REF!</v>
      </c>
    </row>
    <row r="180" spans="1:42" x14ac:dyDescent="0.3">
      <c r="A180" s="90" t="s">
        <v>28</v>
      </c>
      <c r="B180" s="12">
        <v>44077</v>
      </c>
      <c r="C180" s="23">
        <v>179</v>
      </c>
      <c r="D180" s="25">
        <v>830</v>
      </c>
      <c r="E180" s="71">
        <f t="shared" si="42"/>
        <v>704.57</v>
      </c>
      <c r="F180" s="25">
        <f t="shared" si="47"/>
        <v>94914</v>
      </c>
      <c r="G180" s="25"/>
      <c r="H180" s="25"/>
      <c r="I180" s="40">
        <v>16</v>
      </c>
      <c r="J180" s="69">
        <f t="shared" si="45"/>
        <v>14</v>
      </c>
      <c r="K180" s="73">
        <f>SUM($I$2:I180)</f>
        <v>2046</v>
      </c>
      <c r="L180" s="73"/>
      <c r="M180" s="73"/>
      <c r="N180" s="41"/>
      <c r="O180" s="42"/>
      <c r="P180" s="53">
        <f t="shared" si="32"/>
        <v>2</v>
      </c>
      <c r="Q180" s="53">
        <v>167</v>
      </c>
      <c r="R180" s="109">
        <f t="shared" si="33"/>
        <v>-3</v>
      </c>
      <c r="S180" s="109">
        <v>1237</v>
      </c>
      <c r="T180" s="41"/>
      <c r="U180" s="42"/>
      <c r="W180" s="79">
        <v>2692</v>
      </c>
      <c r="X180" s="78">
        <v>830</v>
      </c>
      <c r="Y180" s="77">
        <f t="shared" si="34"/>
        <v>0</v>
      </c>
      <c r="Z180" s="80">
        <f t="shared" si="35"/>
        <v>3522</v>
      </c>
      <c r="AA180" s="115">
        <f t="shared" si="36"/>
        <v>0.23569999999999999</v>
      </c>
      <c r="AB180" s="83">
        <f t="shared" si="43"/>
        <v>0.17499999999999999</v>
      </c>
      <c r="AC180" s="15" t="e">
        <f>IF(AA180=#REF!,"","ç")</f>
        <v>#REF!</v>
      </c>
      <c r="AD180" s="30">
        <v>2692</v>
      </c>
      <c r="AE180" s="30">
        <v>830</v>
      </c>
      <c r="AF180" s="33">
        <f t="shared" si="37"/>
        <v>3522</v>
      </c>
      <c r="AG180" s="30"/>
      <c r="AH180" s="30"/>
      <c r="AI180" s="34"/>
      <c r="AJ180" s="34"/>
      <c r="AK180" s="18"/>
      <c r="AL180" s="30"/>
      <c r="AM180" s="34"/>
      <c r="AN180" s="34"/>
      <c r="AO180" s="30"/>
      <c r="AP180" s="15" t="e">
        <f>IF(AO180=#REF!,"","ç")</f>
        <v>#REF!</v>
      </c>
    </row>
    <row r="181" spans="1:42" x14ac:dyDescent="0.3">
      <c r="A181" s="91" t="s">
        <v>30</v>
      </c>
      <c r="B181" s="12">
        <v>44078</v>
      </c>
      <c r="C181" s="23">
        <v>180</v>
      </c>
      <c r="D181" s="26">
        <v>682</v>
      </c>
      <c r="E181" s="85">
        <f t="shared" si="42"/>
        <v>710.29</v>
      </c>
      <c r="F181" s="26">
        <f t="shared" si="47"/>
        <v>95596</v>
      </c>
      <c r="G181" s="26"/>
      <c r="H181" s="26"/>
      <c r="I181" s="40">
        <v>17</v>
      </c>
      <c r="J181" s="69">
        <f t="shared" si="45"/>
        <v>13.86</v>
      </c>
      <c r="K181" s="73">
        <f>SUM($I$2:I181)</f>
        <v>2063</v>
      </c>
      <c r="L181" s="73"/>
      <c r="M181" s="73"/>
      <c r="N181" s="41"/>
      <c r="O181" s="42"/>
      <c r="P181" s="53">
        <f t="shared" si="32"/>
        <v>-3</v>
      </c>
      <c r="Q181" s="53">
        <v>164</v>
      </c>
      <c r="R181" s="109">
        <f t="shared" si="33"/>
        <v>-145</v>
      </c>
      <c r="S181" s="109">
        <v>1092</v>
      </c>
      <c r="T181" s="41"/>
      <c r="U181" s="42"/>
      <c r="W181" s="79">
        <v>4418</v>
      </c>
      <c r="X181" s="78">
        <v>682</v>
      </c>
      <c r="Y181" s="77">
        <f t="shared" si="34"/>
        <v>0</v>
      </c>
      <c r="Z181" s="80">
        <f t="shared" si="35"/>
        <v>5100</v>
      </c>
      <c r="AA181" s="115">
        <f t="shared" si="36"/>
        <v>0.13370000000000001</v>
      </c>
      <c r="AB181" s="83">
        <f t="shared" si="43"/>
        <v>0.17699999999999999</v>
      </c>
      <c r="AC181" s="15" t="e">
        <f>IF(AA181=#REF!,"","ç")</f>
        <v>#REF!</v>
      </c>
      <c r="AD181" s="30">
        <v>4418</v>
      </c>
      <c r="AE181" s="30">
        <v>682</v>
      </c>
      <c r="AF181" s="33">
        <f t="shared" si="37"/>
        <v>5100</v>
      </c>
      <c r="AG181" s="30"/>
      <c r="AH181" s="30"/>
      <c r="AI181" s="34"/>
      <c r="AJ181" s="34"/>
      <c r="AK181" s="18"/>
      <c r="AL181" s="30"/>
      <c r="AM181" s="34"/>
      <c r="AN181" s="34"/>
      <c r="AO181" s="30"/>
      <c r="AP181" s="15" t="e">
        <f>IF(AO181=#REF!,"","ç")</f>
        <v>#REF!</v>
      </c>
    </row>
    <row r="182" spans="1:42" ht="15" thickBot="1" x14ac:dyDescent="0.35">
      <c r="A182" s="93" t="s">
        <v>31</v>
      </c>
      <c r="B182" s="89">
        <v>44079</v>
      </c>
      <c r="C182" s="23">
        <v>181</v>
      </c>
      <c r="D182" s="87">
        <v>709</v>
      </c>
      <c r="E182" s="88">
        <f t="shared" si="42"/>
        <v>709.71</v>
      </c>
      <c r="F182" s="87">
        <f t="shared" si="47"/>
        <v>96305</v>
      </c>
      <c r="G182" s="87">
        <f>SUM(D176:D182)</f>
        <v>4968</v>
      </c>
      <c r="H182" s="88">
        <v>709.71428571428567</v>
      </c>
      <c r="I182" s="103">
        <v>12</v>
      </c>
      <c r="J182" s="104">
        <f t="shared" ref="J182:J192" si="48">ROUND(SUM(I176:I182)/7,2)</f>
        <v>13.14</v>
      </c>
      <c r="K182" s="105">
        <f>SUM($I$2:I182)</f>
        <v>2075</v>
      </c>
      <c r="L182" s="105">
        <f>SUM(I177:I182)</f>
        <v>80</v>
      </c>
      <c r="M182" s="104">
        <f>L182/7</f>
        <v>11.428571428571429</v>
      </c>
      <c r="N182" s="106"/>
      <c r="O182" s="107"/>
      <c r="P182" s="53">
        <f t="shared" si="32"/>
        <v>-14</v>
      </c>
      <c r="Q182" s="53">
        <v>150</v>
      </c>
      <c r="R182" s="109">
        <f t="shared" si="33"/>
        <v>-1</v>
      </c>
      <c r="S182" s="109">
        <v>1091</v>
      </c>
      <c r="T182" s="41"/>
      <c r="U182" s="42"/>
      <c r="W182" s="79">
        <v>4703</v>
      </c>
      <c r="X182" s="78">
        <v>709</v>
      </c>
      <c r="Y182" s="77">
        <f t="shared" si="34"/>
        <v>0</v>
      </c>
      <c r="Z182" s="80">
        <f t="shared" si="35"/>
        <v>5412</v>
      </c>
      <c r="AA182" s="115">
        <f t="shared" si="36"/>
        <v>0.13100000000000001</v>
      </c>
      <c r="AB182" s="83">
        <f t="shared" si="43"/>
        <v>0.17399999999999999</v>
      </c>
      <c r="AC182" s="15" t="e">
        <f>IF(AA182=#REF!,"","ç")</f>
        <v>#REF!</v>
      </c>
      <c r="AD182" s="30">
        <v>4703</v>
      </c>
      <c r="AE182" s="30">
        <v>709</v>
      </c>
      <c r="AF182" s="33">
        <f t="shared" si="37"/>
        <v>5412</v>
      </c>
      <c r="AG182" s="30"/>
      <c r="AH182" s="30"/>
      <c r="AI182" s="34"/>
      <c r="AJ182" s="34"/>
      <c r="AK182" s="18"/>
      <c r="AL182" s="30"/>
      <c r="AM182" s="34"/>
      <c r="AN182" s="34"/>
      <c r="AO182" s="30"/>
      <c r="AP182" s="15" t="e">
        <f>IF(AO182=#REF!,"","ç")</f>
        <v>#REF!</v>
      </c>
    </row>
    <row r="183" spans="1:42" x14ac:dyDescent="0.3">
      <c r="A183" s="92" t="s">
        <v>29</v>
      </c>
      <c r="B183" s="84">
        <v>44080</v>
      </c>
      <c r="C183" s="23">
        <v>182</v>
      </c>
      <c r="D183" s="27">
        <v>738</v>
      </c>
      <c r="E183" s="86">
        <f t="shared" si="42"/>
        <v>711.14</v>
      </c>
      <c r="F183" s="27">
        <f t="shared" si="47"/>
        <v>97043</v>
      </c>
      <c r="G183" s="27"/>
      <c r="H183" s="27"/>
      <c r="I183" s="40">
        <v>11</v>
      </c>
      <c r="J183" s="69">
        <f t="shared" si="48"/>
        <v>13</v>
      </c>
      <c r="K183" s="73">
        <f>SUM($I$2:I183)</f>
        <v>2086</v>
      </c>
      <c r="L183" s="73"/>
      <c r="M183" s="73"/>
      <c r="N183" s="41"/>
      <c r="O183" s="42"/>
      <c r="P183" s="53">
        <f t="shared" si="32"/>
        <v>-1</v>
      </c>
      <c r="Q183" s="53">
        <v>149</v>
      </c>
      <c r="R183" s="109">
        <f t="shared" si="33"/>
        <v>14</v>
      </c>
      <c r="S183" s="109">
        <v>1105</v>
      </c>
      <c r="T183" s="41"/>
      <c r="U183" s="42"/>
      <c r="W183" s="79">
        <v>4211</v>
      </c>
      <c r="X183" s="78">
        <v>738</v>
      </c>
      <c r="Y183" s="77">
        <f t="shared" si="34"/>
        <v>0</v>
      </c>
      <c r="Z183" s="80">
        <f t="shared" si="35"/>
        <v>4949</v>
      </c>
      <c r="AA183" s="115">
        <f t="shared" si="36"/>
        <v>0.14910000000000001</v>
      </c>
      <c r="AB183" s="83">
        <f t="shared" si="43"/>
        <v>0.16</v>
      </c>
      <c r="AC183" s="15" t="e">
        <f>IF(AA183=#REF!,"","ç")</f>
        <v>#REF!</v>
      </c>
      <c r="AD183" s="30">
        <v>4211</v>
      </c>
      <c r="AE183" s="30">
        <v>738</v>
      </c>
      <c r="AF183" s="33">
        <f t="shared" si="37"/>
        <v>4949</v>
      </c>
      <c r="AG183" s="30"/>
      <c r="AH183" s="30"/>
      <c r="AI183" s="34"/>
      <c r="AJ183" s="34"/>
      <c r="AK183" s="18"/>
      <c r="AL183" s="30"/>
      <c r="AM183" s="34"/>
      <c r="AN183" s="34"/>
      <c r="AO183" s="30"/>
      <c r="AP183" s="15" t="e">
        <f>IF(AO183=#REF!,"","ç")</f>
        <v>#REF!</v>
      </c>
    </row>
    <row r="184" spans="1:42" x14ac:dyDescent="0.3">
      <c r="A184" s="90" t="s">
        <v>26</v>
      </c>
      <c r="B184" s="12">
        <v>44081</v>
      </c>
      <c r="C184" s="23">
        <v>183</v>
      </c>
      <c r="D184" s="25">
        <v>535</v>
      </c>
      <c r="E184" s="71">
        <f t="shared" si="42"/>
        <v>656.57</v>
      </c>
      <c r="F184" s="25">
        <f t="shared" si="47"/>
        <v>97578</v>
      </c>
      <c r="G184" s="25"/>
      <c r="H184" s="25"/>
      <c r="I184" s="40">
        <v>13</v>
      </c>
      <c r="J184" s="69">
        <f t="shared" si="48"/>
        <v>13.86</v>
      </c>
      <c r="K184" s="73">
        <f>SUM($I$2:I184)</f>
        <v>2099</v>
      </c>
      <c r="L184" s="73"/>
      <c r="M184" s="73"/>
      <c r="N184" s="41"/>
      <c r="O184" s="42"/>
      <c r="P184" s="53">
        <f t="shared" si="32"/>
        <v>-6</v>
      </c>
      <c r="Q184" s="53">
        <v>143</v>
      </c>
      <c r="R184" s="109">
        <f t="shared" si="33"/>
        <v>-12</v>
      </c>
      <c r="S184" s="109">
        <v>1093</v>
      </c>
      <c r="T184" s="41"/>
      <c r="U184" s="42"/>
      <c r="W184" s="79">
        <v>2755</v>
      </c>
      <c r="X184" s="78">
        <v>535</v>
      </c>
      <c r="Y184" s="77">
        <f t="shared" si="34"/>
        <v>0</v>
      </c>
      <c r="Z184" s="80">
        <f t="shared" si="35"/>
        <v>3290</v>
      </c>
      <c r="AA184" s="115">
        <f t="shared" si="36"/>
        <v>0.16259999999999999</v>
      </c>
      <c r="AB184" s="83">
        <f t="shared" si="43"/>
        <v>0.16</v>
      </c>
      <c r="AC184" s="15" t="e">
        <f>IF(AA184=#REF!,"","ç")</f>
        <v>#REF!</v>
      </c>
      <c r="AD184" s="30">
        <v>2755</v>
      </c>
      <c r="AE184" s="30">
        <v>535</v>
      </c>
      <c r="AF184" s="33">
        <f t="shared" si="37"/>
        <v>3290</v>
      </c>
      <c r="AG184" s="30"/>
      <c r="AH184" s="30"/>
      <c r="AI184" s="34"/>
      <c r="AJ184" s="34"/>
      <c r="AK184" s="18"/>
      <c r="AL184" s="30"/>
      <c r="AM184" s="34"/>
      <c r="AN184" s="34"/>
      <c r="AO184" s="30"/>
      <c r="AP184" s="15" t="e">
        <f>IF(AO184=#REF!,"","ç")</f>
        <v>#REF!</v>
      </c>
    </row>
    <row r="185" spans="1:42" x14ac:dyDescent="0.3">
      <c r="A185" s="90" t="s">
        <v>27</v>
      </c>
      <c r="B185" s="12">
        <v>44082</v>
      </c>
      <c r="C185" s="23">
        <v>184</v>
      </c>
      <c r="D185" s="25">
        <v>829</v>
      </c>
      <c r="E185" s="71">
        <f t="shared" si="42"/>
        <v>693.57</v>
      </c>
      <c r="F185" s="25">
        <f t="shared" si="47"/>
        <v>98407</v>
      </c>
      <c r="G185" s="25"/>
      <c r="H185" s="98">
        <v>-4.8986486486486437E-2</v>
      </c>
      <c r="I185" s="40">
        <v>8</v>
      </c>
      <c r="J185" s="69">
        <f t="shared" si="48"/>
        <v>12.71</v>
      </c>
      <c r="K185" s="73">
        <f>SUM($I$2:I185)</f>
        <v>2107</v>
      </c>
      <c r="L185" s="73"/>
      <c r="M185" s="108">
        <f>(M189-M182)/M189</f>
        <v>-0.15942028985507242</v>
      </c>
      <c r="N185" s="41"/>
      <c r="O185" s="42"/>
      <c r="P185" s="53">
        <f t="shared" si="32"/>
        <v>-11</v>
      </c>
      <c r="Q185" s="53">
        <v>132</v>
      </c>
      <c r="R185" s="109">
        <f t="shared" si="33"/>
        <v>60</v>
      </c>
      <c r="S185" s="109">
        <v>1153</v>
      </c>
      <c r="T185" s="41"/>
      <c r="U185" s="42"/>
      <c r="W185" s="79">
        <v>4348</v>
      </c>
      <c r="X185" s="78">
        <v>831</v>
      </c>
      <c r="Y185" s="77">
        <f t="shared" si="34"/>
        <v>2</v>
      </c>
      <c r="Z185" s="80">
        <f t="shared" si="35"/>
        <v>5179</v>
      </c>
      <c r="AA185" s="115">
        <f t="shared" si="36"/>
        <v>0.16009999999999999</v>
      </c>
      <c r="AB185" s="83">
        <f t="shared" si="43"/>
        <v>0.159</v>
      </c>
      <c r="AC185" s="15" t="e">
        <f>IF(AA185=#REF!,"","ç")</f>
        <v>#REF!</v>
      </c>
      <c r="AD185" s="30">
        <v>4348</v>
      </c>
      <c r="AE185" s="30">
        <v>829</v>
      </c>
      <c r="AF185" s="33">
        <f t="shared" si="37"/>
        <v>5177</v>
      </c>
      <c r="AG185" s="30"/>
      <c r="AH185" s="30"/>
      <c r="AI185" s="34"/>
      <c r="AJ185" s="34"/>
      <c r="AK185" s="18"/>
      <c r="AL185" s="30"/>
      <c r="AM185" s="34"/>
      <c r="AN185" s="34"/>
      <c r="AO185" s="30"/>
      <c r="AP185" s="15" t="e">
        <f>IF(AO185=#REF!,"","ç")</f>
        <v>#REF!</v>
      </c>
    </row>
    <row r="186" spans="1:42" x14ac:dyDescent="0.3">
      <c r="A186" s="90" t="s">
        <v>27</v>
      </c>
      <c r="B186" s="12">
        <v>44083</v>
      </c>
      <c r="C186" s="23">
        <v>185</v>
      </c>
      <c r="D186" s="25">
        <v>635</v>
      </c>
      <c r="E186" s="71">
        <f t="shared" si="42"/>
        <v>708.29</v>
      </c>
      <c r="F186" s="25">
        <f t="shared" si="47"/>
        <v>99042</v>
      </c>
      <c r="G186" s="25"/>
      <c r="H186" s="25"/>
      <c r="I186" s="40">
        <v>9</v>
      </c>
      <c r="J186" s="69">
        <f t="shared" si="48"/>
        <v>12.29</v>
      </c>
      <c r="K186" s="73">
        <f>SUM($I$2:I186)</f>
        <v>2116</v>
      </c>
      <c r="L186" s="73"/>
      <c r="M186" s="73"/>
      <c r="N186" s="41"/>
      <c r="O186" s="42"/>
      <c r="P186" s="53">
        <f t="shared" si="32"/>
        <v>2</v>
      </c>
      <c r="Q186" s="53">
        <v>134</v>
      </c>
      <c r="R186" s="109">
        <f t="shared" si="33"/>
        <v>-11</v>
      </c>
      <c r="S186" s="109">
        <v>1142</v>
      </c>
      <c r="T186" s="41"/>
      <c r="U186" s="42"/>
      <c r="W186" s="79">
        <v>4216</v>
      </c>
      <c r="X186" s="78">
        <v>635</v>
      </c>
      <c r="Y186" s="77">
        <f t="shared" si="34"/>
        <v>0</v>
      </c>
      <c r="Z186" s="80">
        <f t="shared" si="35"/>
        <v>4851</v>
      </c>
      <c r="AA186" s="115">
        <f t="shared" si="36"/>
        <v>0.13089999999999999</v>
      </c>
      <c r="AB186" s="83">
        <f t="shared" si="43"/>
        <v>0.158</v>
      </c>
      <c r="AC186" s="15" t="e">
        <f>IF(AA186=#REF!,"","ç")</f>
        <v>#REF!</v>
      </c>
      <c r="AD186" s="30">
        <v>4216</v>
      </c>
      <c r="AE186" s="30">
        <v>635</v>
      </c>
      <c r="AF186" s="33">
        <f t="shared" si="37"/>
        <v>4851</v>
      </c>
      <c r="AG186" s="30"/>
      <c r="AH186" s="30"/>
      <c r="AI186" s="34"/>
      <c r="AJ186" s="34"/>
      <c r="AK186" s="18"/>
      <c r="AL186" s="30"/>
      <c r="AM186" s="34"/>
      <c r="AN186" s="34"/>
      <c r="AO186" s="30"/>
      <c r="AP186" s="15" t="e">
        <f>IF(AO186=#REF!,"","ç")</f>
        <v>#REF!</v>
      </c>
    </row>
    <row r="187" spans="1:42" x14ac:dyDescent="0.3">
      <c r="A187" s="90" t="s">
        <v>28</v>
      </c>
      <c r="B187" s="12">
        <v>44084</v>
      </c>
      <c r="C187" s="23">
        <v>186</v>
      </c>
      <c r="D187" s="25">
        <v>673</v>
      </c>
      <c r="E187" s="71">
        <f t="shared" si="42"/>
        <v>685.86</v>
      </c>
      <c r="F187" s="25">
        <f t="shared" si="47"/>
        <v>99715</v>
      </c>
      <c r="G187" s="25"/>
      <c r="H187" s="25"/>
      <c r="I187" s="40">
        <v>11</v>
      </c>
      <c r="J187" s="69">
        <f t="shared" si="48"/>
        <v>11.57</v>
      </c>
      <c r="K187" s="73">
        <f>SUM($I$2:I187)</f>
        <v>2127</v>
      </c>
      <c r="L187" s="73"/>
      <c r="M187" s="73"/>
      <c r="N187" s="41"/>
      <c r="O187" s="42"/>
      <c r="P187" s="53">
        <f t="shared" si="32"/>
        <v>1</v>
      </c>
      <c r="Q187" s="53">
        <v>135</v>
      </c>
      <c r="R187" s="109">
        <f t="shared" si="33"/>
        <v>0</v>
      </c>
      <c r="S187" s="109">
        <v>1142</v>
      </c>
      <c r="T187" s="41"/>
      <c r="U187" s="42"/>
      <c r="W187" s="79">
        <v>4402</v>
      </c>
      <c r="X187" s="78">
        <v>673</v>
      </c>
      <c r="Y187" s="77">
        <f t="shared" si="34"/>
        <v>0</v>
      </c>
      <c r="Z187" s="80">
        <f t="shared" si="35"/>
        <v>5075</v>
      </c>
      <c r="AA187" s="115">
        <f t="shared" si="36"/>
        <v>0.1326</v>
      </c>
      <c r="AB187" s="83">
        <f t="shared" si="43"/>
        <v>0.14299999999999999</v>
      </c>
      <c r="AC187" s="15" t="e">
        <f>IF(AA187=#REF!,"","ç")</f>
        <v>#REF!</v>
      </c>
      <c r="AD187" s="30">
        <v>4402</v>
      </c>
      <c r="AE187" s="30">
        <v>673</v>
      </c>
      <c r="AF187" s="33">
        <f t="shared" si="37"/>
        <v>5075</v>
      </c>
      <c r="AG187" s="30"/>
      <c r="AH187" s="30"/>
      <c r="AI187" s="34"/>
      <c r="AJ187" s="34"/>
      <c r="AK187" s="18"/>
      <c r="AL187" s="30"/>
      <c r="AM187" s="34"/>
      <c r="AN187" s="34"/>
      <c r="AO187" s="30"/>
      <c r="AP187" s="15" t="e">
        <f>IF(AO187=#REF!,"","ç")</f>
        <v>#REF!</v>
      </c>
    </row>
    <row r="188" spans="1:42" x14ac:dyDescent="0.3">
      <c r="A188" s="91" t="s">
        <v>30</v>
      </c>
      <c r="B188" s="12">
        <v>44085</v>
      </c>
      <c r="C188" s="23">
        <v>187</v>
      </c>
      <c r="D188" s="26">
        <v>615</v>
      </c>
      <c r="E188" s="85">
        <f t="shared" si="42"/>
        <v>676.29</v>
      </c>
      <c r="F188" s="26">
        <f t="shared" si="47"/>
        <v>100330</v>
      </c>
      <c r="G188" s="26"/>
      <c r="H188" s="26"/>
      <c r="I188" s="40">
        <v>13</v>
      </c>
      <c r="J188" s="69">
        <f t="shared" si="48"/>
        <v>11</v>
      </c>
      <c r="K188" s="73">
        <f>SUM($I$2:I188)</f>
        <v>2140</v>
      </c>
      <c r="L188" s="73"/>
      <c r="M188" s="73"/>
      <c r="N188" s="41"/>
      <c r="O188" s="42"/>
      <c r="P188" s="53">
        <f t="shared" si="32"/>
        <v>34</v>
      </c>
      <c r="Q188" s="53">
        <v>169</v>
      </c>
      <c r="R188" s="109">
        <f t="shared" si="33"/>
        <v>-10</v>
      </c>
      <c r="S188" s="109">
        <v>1132</v>
      </c>
      <c r="T188" s="41"/>
      <c r="U188" s="42"/>
      <c r="W188" s="79">
        <v>4392</v>
      </c>
      <c r="X188" s="78">
        <v>615</v>
      </c>
      <c r="Y188" s="77">
        <f t="shared" si="34"/>
        <v>0</v>
      </c>
      <c r="Z188" s="80">
        <f t="shared" si="35"/>
        <v>5007</v>
      </c>
      <c r="AA188" s="115">
        <f t="shared" si="36"/>
        <v>0.12280000000000001</v>
      </c>
      <c r="AB188" s="83">
        <f t="shared" si="43"/>
        <v>0.14099999999999999</v>
      </c>
      <c r="AC188" s="15" t="e">
        <f>IF(AA188=#REF!,"","ç")</f>
        <v>#REF!</v>
      </c>
      <c r="AD188" s="30">
        <v>4392</v>
      </c>
      <c r="AE188" s="30">
        <v>615</v>
      </c>
      <c r="AF188" s="33">
        <f t="shared" si="37"/>
        <v>5007</v>
      </c>
      <c r="AG188" s="30"/>
      <c r="AH188" s="30"/>
      <c r="AI188" s="34"/>
      <c r="AJ188" s="34"/>
      <c r="AK188" s="18"/>
      <c r="AL188" s="30"/>
      <c r="AM188" s="34"/>
      <c r="AN188" s="34"/>
      <c r="AO188" s="30"/>
      <c r="AP188" s="15" t="e">
        <f>IF(AO188=#REF!,"","ç")</f>
        <v>#REF!</v>
      </c>
    </row>
    <row r="189" spans="1:42" ht="15" thickBot="1" x14ac:dyDescent="0.35">
      <c r="A189" s="93" t="s">
        <v>31</v>
      </c>
      <c r="B189" s="89">
        <v>44086</v>
      </c>
      <c r="C189" s="23">
        <v>188</v>
      </c>
      <c r="D189" s="87">
        <v>711</v>
      </c>
      <c r="E189" s="88">
        <f t="shared" si="42"/>
        <v>676.57</v>
      </c>
      <c r="F189" s="87">
        <f t="shared" si="47"/>
        <v>101041</v>
      </c>
      <c r="G189" s="87">
        <f>SUM(D183:D189)</f>
        <v>4736</v>
      </c>
      <c r="H189" s="88">
        <v>676.57142857142856</v>
      </c>
      <c r="I189" s="103">
        <v>15</v>
      </c>
      <c r="J189" s="104">
        <f t="shared" si="48"/>
        <v>11.43</v>
      </c>
      <c r="K189" s="105">
        <f>SUM($I$2:I189)</f>
        <v>2155</v>
      </c>
      <c r="L189" s="105">
        <f>SUM(I184:I189)</f>
        <v>69</v>
      </c>
      <c r="M189" s="104">
        <f>L189/7</f>
        <v>9.8571428571428577</v>
      </c>
      <c r="N189" s="106"/>
      <c r="O189" s="107"/>
      <c r="P189" s="53">
        <f t="shared" si="32"/>
        <v>-11</v>
      </c>
      <c r="Q189" s="53">
        <v>158</v>
      </c>
      <c r="R189" s="109">
        <f t="shared" si="33"/>
        <v>-14</v>
      </c>
      <c r="S189" s="109">
        <v>1118</v>
      </c>
      <c r="T189" s="41"/>
      <c r="U189" s="42"/>
      <c r="W189" s="79">
        <v>4485</v>
      </c>
      <c r="X189" s="78">
        <v>711</v>
      </c>
      <c r="Y189" s="77">
        <f t="shared" si="34"/>
        <v>0</v>
      </c>
      <c r="Z189" s="80">
        <f t="shared" si="35"/>
        <v>5196</v>
      </c>
      <c r="AA189" s="115">
        <f t="shared" si="36"/>
        <v>0.1368</v>
      </c>
      <c r="AB189" s="83">
        <f t="shared" si="43"/>
        <v>0.14199999999999999</v>
      </c>
      <c r="AC189" s="15" t="e">
        <f>IF(AA189=#REF!,"","ç")</f>
        <v>#REF!</v>
      </c>
      <c r="AD189" s="30">
        <v>4485</v>
      </c>
      <c r="AE189" s="30">
        <v>711</v>
      </c>
      <c r="AF189" s="33">
        <f t="shared" si="37"/>
        <v>5196</v>
      </c>
      <c r="AG189" s="30"/>
      <c r="AH189" s="30"/>
      <c r="AI189" s="34"/>
      <c r="AJ189" s="34"/>
      <c r="AK189" s="18"/>
      <c r="AL189" s="30"/>
      <c r="AM189" s="34"/>
      <c r="AN189" s="34"/>
      <c r="AO189" s="30"/>
      <c r="AP189" s="15" t="e">
        <f>IF(AO189=#REF!,"","ç")</f>
        <v>#REF!</v>
      </c>
    </row>
    <row r="190" spans="1:42" x14ac:dyDescent="0.3">
      <c r="A190" s="92" t="s">
        <v>29</v>
      </c>
      <c r="B190" s="84">
        <v>44087</v>
      </c>
      <c r="C190" s="23">
        <v>189</v>
      </c>
      <c r="D190" s="27">
        <v>704</v>
      </c>
      <c r="E190" s="86">
        <f t="shared" si="42"/>
        <v>671.71</v>
      </c>
      <c r="F190" s="27">
        <f t="shared" si="47"/>
        <v>101745</v>
      </c>
      <c r="G190" s="27"/>
      <c r="H190" s="27"/>
      <c r="I190" s="40">
        <v>11</v>
      </c>
      <c r="J190" s="69">
        <f t="shared" si="48"/>
        <v>11.43</v>
      </c>
      <c r="K190" s="73">
        <f>SUM($I$2:I190)</f>
        <v>2166</v>
      </c>
      <c r="L190" s="73"/>
      <c r="M190" s="73"/>
      <c r="N190" s="41"/>
      <c r="O190" s="42"/>
      <c r="P190" s="53">
        <f t="shared" si="32"/>
        <v>-1</v>
      </c>
      <c r="Q190" s="53">
        <v>157</v>
      </c>
      <c r="R190" s="109">
        <f t="shared" si="33"/>
        <v>-3</v>
      </c>
      <c r="S190" s="109">
        <v>1115</v>
      </c>
      <c r="T190" s="41"/>
      <c r="U190" s="42"/>
      <c r="W190" s="79">
        <v>3765</v>
      </c>
      <c r="X190" s="78">
        <v>704</v>
      </c>
      <c r="Y190" s="77">
        <f t="shared" si="34"/>
        <v>0</v>
      </c>
      <c r="Z190" s="80">
        <f t="shared" si="35"/>
        <v>4469</v>
      </c>
      <c r="AA190" s="115">
        <f t="shared" si="36"/>
        <v>0.1575</v>
      </c>
      <c r="AB190" s="83">
        <f t="shared" si="43"/>
        <v>0.14299999999999999</v>
      </c>
      <c r="AC190" s="15" t="e">
        <f>IF(AA190=#REF!,"","ç")</f>
        <v>#REF!</v>
      </c>
      <c r="AD190" s="30">
        <v>3765</v>
      </c>
      <c r="AE190" s="30">
        <v>704</v>
      </c>
      <c r="AF190" s="33">
        <f t="shared" si="37"/>
        <v>4469</v>
      </c>
      <c r="AG190" s="30"/>
      <c r="AH190" s="30"/>
      <c r="AI190" s="34"/>
      <c r="AJ190" s="34"/>
      <c r="AK190" s="18"/>
      <c r="AL190" s="30"/>
      <c r="AM190" s="34"/>
      <c r="AN190" s="34"/>
      <c r="AO190" s="30"/>
      <c r="AP190" s="15" t="e">
        <f>IF(AO190=#REF!,"","ç")</f>
        <v>#REF!</v>
      </c>
    </row>
    <row r="191" spans="1:42" x14ac:dyDescent="0.3">
      <c r="A191" s="90" t="s">
        <v>26</v>
      </c>
      <c r="B191" s="12">
        <v>44088</v>
      </c>
      <c r="C191" s="23">
        <v>190</v>
      </c>
      <c r="D191" s="25">
        <v>459</v>
      </c>
      <c r="E191" s="71">
        <f t="shared" si="42"/>
        <v>660.86</v>
      </c>
      <c r="F191" s="25">
        <f t="shared" si="47"/>
        <v>102204</v>
      </c>
      <c r="G191" s="25"/>
      <c r="H191" s="25"/>
      <c r="I191" s="40">
        <v>7</v>
      </c>
      <c r="J191" s="69">
        <f t="shared" si="48"/>
        <v>10.57</v>
      </c>
      <c r="K191" s="73">
        <f>SUM($I$2:I191)</f>
        <v>2173</v>
      </c>
      <c r="L191" s="73"/>
      <c r="M191" s="73"/>
      <c r="N191" s="41"/>
      <c r="O191" s="42"/>
      <c r="P191" s="53">
        <f t="shared" si="32"/>
        <v>10</v>
      </c>
      <c r="Q191" s="53">
        <v>167</v>
      </c>
      <c r="R191" s="109">
        <f t="shared" si="33"/>
        <v>-139</v>
      </c>
      <c r="S191" s="109">
        <v>976</v>
      </c>
      <c r="T191" s="41"/>
      <c r="U191" s="42"/>
      <c r="W191" s="79">
        <v>2416</v>
      </c>
      <c r="X191" s="78">
        <v>459</v>
      </c>
      <c r="Y191" s="77">
        <f t="shared" si="34"/>
        <v>0</v>
      </c>
      <c r="Z191" s="80">
        <f t="shared" si="35"/>
        <v>2875</v>
      </c>
      <c r="AA191" s="115">
        <f t="shared" si="36"/>
        <v>0.15970000000000001</v>
      </c>
      <c r="AB191" s="83">
        <f t="shared" si="43"/>
        <v>0.14299999999999999</v>
      </c>
      <c r="AC191" s="15" t="e">
        <f>IF(AA191=#REF!,"","ç")</f>
        <v>#REF!</v>
      </c>
      <c r="AD191" s="30">
        <v>2416</v>
      </c>
      <c r="AE191" s="30">
        <v>459</v>
      </c>
      <c r="AF191" s="33">
        <f t="shared" si="37"/>
        <v>2875</v>
      </c>
      <c r="AG191" s="30"/>
      <c r="AH191" s="30"/>
      <c r="AI191" s="34"/>
      <c r="AJ191" s="34"/>
      <c r="AK191" s="18"/>
      <c r="AL191" s="30"/>
      <c r="AM191" s="34"/>
      <c r="AN191" s="34"/>
      <c r="AO191" s="30"/>
      <c r="AP191" s="15" t="e">
        <f>IF(AO191=#REF!,"","ç")</f>
        <v>#REF!</v>
      </c>
    </row>
    <row r="192" spans="1:42" x14ac:dyDescent="0.3">
      <c r="A192" s="90" t="s">
        <v>27</v>
      </c>
      <c r="B192" s="12">
        <v>44089</v>
      </c>
      <c r="C192" s="23">
        <v>191</v>
      </c>
      <c r="D192" s="25">
        <v>628</v>
      </c>
      <c r="E192" s="71">
        <f t="shared" si="42"/>
        <v>632.14</v>
      </c>
      <c r="F192" s="25">
        <f t="shared" si="47"/>
        <v>102832</v>
      </c>
      <c r="G192" s="25"/>
      <c r="H192" s="98">
        <v>-3.8596491228070122E-2</v>
      </c>
      <c r="I192" s="40">
        <v>14</v>
      </c>
      <c r="J192" s="69">
        <f t="shared" si="48"/>
        <v>11.43</v>
      </c>
      <c r="K192" s="73">
        <f>SUM($I$2:I192)</f>
        <v>2187</v>
      </c>
      <c r="L192" s="73"/>
      <c r="M192" s="108">
        <f>(M196-M189)/M196</f>
        <v>0.14814814814814808</v>
      </c>
      <c r="N192" s="41"/>
      <c r="O192" s="42"/>
      <c r="P192" s="53">
        <f t="shared" si="32"/>
        <v>-16</v>
      </c>
      <c r="Q192" s="53">
        <v>151</v>
      </c>
      <c r="R192" s="109">
        <f t="shared" si="33"/>
        <v>-84</v>
      </c>
      <c r="S192" s="109">
        <v>892</v>
      </c>
      <c r="T192" s="41"/>
      <c r="U192" s="42"/>
      <c r="W192" s="79">
        <v>4112</v>
      </c>
      <c r="X192" s="78">
        <v>628</v>
      </c>
      <c r="Y192" s="77">
        <f t="shared" si="34"/>
        <v>0</v>
      </c>
      <c r="Z192" s="80">
        <f t="shared" si="35"/>
        <v>4740</v>
      </c>
      <c r="AA192" s="115">
        <f t="shared" si="36"/>
        <v>0.13250000000000001</v>
      </c>
      <c r="AB192" s="83">
        <f t="shared" si="43"/>
        <v>0.13900000000000001</v>
      </c>
      <c r="AC192" s="15" t="e">
        <f>IF(AA192=#REF!,"","ç")</f>
        <v>#REF!</v>
      </c>
      <c r="AD192" s="30">
        <v>4112</v>
      </c>
      <c r="AE192" s="30">
        <v>628</v>
      </c>
      <c r="AF192" s="33">
        <f t="shared" si="37"/>
        <v>4740</v>
      </c>
      <c r="AG192" s="30"/>
      <c r="AH192" s="30"/>
      <c r="AI192" s="34"/>
      <c r="AJ192" s="34"/>
      <c r="AK192" s="18"/>
      <c r="AL192" s="30"/>
      <c r="AM192" s="34"/>
      <c r="AN192" s="34"/>
      <c r="AO192" s="30"/>
      <c r="AP192" s="15" t="e">
        <f>IF(AO192=#REF!,"","ç")</f>
        <v>#REF!</v>
      </c>
    </row>
    <row r="193" spans="1:42" x14ac:dyDescent="0.3">
      <c r="A193" s="90" t="s">
        <v>27</v>
      </c>
      <c r="B193" s="12">
        <v>44090</v>
      </c>
      <c r="C193" s="23">
        <v>192</v>
      </c>
      <c r="D193" s="25">
        <v>634</v>
      </c>
      <c r="E193" s="71">
        <f t="shared" si="42"/>
        <v>632</v>
      </c>
      <c r="F193" s="25">
        <f t="shared" si="47"/>
        <v>103466</v>
      </c>
      <c r="G193" s="25"/>
      <c r="H193" s="25"/>
      <c r="I193" s="40">
        <v>11</v>
      </c>
      <c r="J193" s="69">
        <f t="shared" ref="J193:J224" si="49">ROUND(SUM(I187:I193)/7,2)</f>
        <v>11.71</v>
      </c>
      <c r="K193" s="73">
        <f>SUM($I$2:I193)</f>
        <v>2198</v>
      </c>
      <c r="L193" s="73"/>
      <c r="M193" s="73"/>
      <c r="N193" s="41"/>
      <c r="O193" s="42"/>
      <c r="P193" s="53">
        <f t="shared" si="32"/>
        <v>7</v>
      </c>
      <c r="Q193" s="53">
        <v>158</v>
      </c>
      <c r="R193" s="109">
        <f t="shared" si="33"/>
        <v>-137</v>
      </c>
      <c r="S193" s="109">
        <v>755</v>
      </c>
      <c r="T193" s="41"/>
      <c r="U193" s="42"/>
      <c r="W193" s="79">
        <v>4819</v>
      </c>
      <c r="X193" s="78">
        <v>634</v>
      </c>
      <c r="Y193" s="77">
        <f t="shared" si="34"/>
        <v>0</v>
      </c>
      <c r="Z193" s="80">
        <f t="shared" si="35"/>
        <v>5453</v>
      </c>
      <c r="AA193" s="115">
        <f t="shared" si="36"/>
        <v>0.1163</v>
      </c>
      <c r="AB193" s="83">
        <f t="shared" si="43"/>
        <v>0.13700000000000001</v>
      </c>
      <c r="AC193" s="15" t="e">
        <f>IF(AA193=#REF!,"","ç")</f>
        <v>#REF!</v>
      </c>
      <c r="AD193" s="30">
        <v>4819</v>
      </c>
      <c r="AE193" s="30">
        <v>634</v>
      </c>
      <c r="AF193" s="33">
        <f t="shared" si="37"/>
        <v>5453</v>
      </c>
      <c r="AG193" s="30"/>
      <c r="AH193" s="30"/>
      <c r="AI193" s="34"/>
      <c r="AJ193" s="34"/>
      <c r="AK193" s="18"/>
      <c r="AL193" s="30"/>
      <c r="AM193" s="34"/>
      <c r="AN193" s="34"/>
      <c r="AO193" s="30"/>
      <c r="AP193" s="15" t="e">
        <f>IF(AO193=#REF!,"","ç")</f>
        <v>#REF!</v>
      </c>
    </row>
    <row r="194" spans="1:42" x14ac:dyDescent="0.3">
      <c r="A194" s="90" t="s">
        <v>28</v>
      </c>
      <c r="B194" s="12">
        <v>44091</v>
      </c>
      <c r="C194" s="23">
        <v>193</v>
      </c>
      <c r="D194" s="25">
        <v>672</v>
      </c>
      <c r="E194" s="71">
        <f t="shared" si="42"/>
        <v>631.86</v>
      </c>
      <c r="F194" s="25">
        <f t="shared" si="47"/>
        <v>104138</v>
      </c>
      <c r="G194" s="25"/>
      <c r="H194" s="25"/>
      <c r="I194" s="40">
        <v>15</v>
      </c>
      <c r="J194" s="69">
        <f t="shared" si="49"/>
        <v>12.29</v>
      </c>
      <c r="K194" s="73">
        <f>SUM($I$2:I194)</f>
        <v>2213</v>
      </c>
      <c r="L194" s="73"/>
      <c r="M194" s="73"/>
      <c r="N194" s="41"/>
      <c r="O194" s="42"/>
      <c r="P194" s="53">
        <f t="shared" si="32"/>
        <v>-6</v>
      </c>
      <c r="Q194" s="53">
        <v>152</v>
      </c>
      <c r="R194" s="109">
        <f t="shared" si="33"/>
        <v>-24</v>
      </c>
      <c r="S194" s="109">
        <v>731</v>
      </c>
      <c r="T194" s="41"/>
      <c r="U194" s="42"/>
      <c r="W194" s="79">
        <v>4683</v>
      </c>
      <c r="X194" s="78">
        <v>672</v>
      </c>
      <c r="Y194" s="77">
        <f t="shared" ref="Y194:Y257" si="50">X194-D194</f>
        <v>0</v>
      </c>
      <c r="Z194" s="80">
        <f t="shared" ref="Z194:Z257" si="51">SUM(W194+X194)</f>
        <v>5355</v>
      </c>
      <c r="AA194" s="115">
        <f t="shared" ref="AA194:AA257" si="52">ROUND($D194/$Z194,4)</f>
        <v>0.1255</v>
      </c>
      <c r="AB194" s="83">
        <f t="shared" si="43"/>
        <v>0.13600000000000001</v>
      </c>
      <c r="AC194" s="15" t="e">
        <f>IF(AA194=#REF!,"","ç")</f>
        <v>#REF!</v>
      </c>
      <c r="AD194" s="30">
        <v>4683</v>
      </c>
      <c r="AE194" s="30">
        <v>672</v>
      </c>
      <c r="AF194" s="33">
        <f t="shared" ref="AF194:AF257" si="53">SUM(AD194:AE194)</f>
        <v>5355</v>
      </c>
      <c r="AG194" s="30"/>
      <c r="AH194" s="30"/>
      <c r="AI194" s="34"/>
      <c r="AJ194" s="34"/>
      <c r="AK194" s="18"/>
      <c r="AL194" s="30"/>
      <c r="AM194" s="34"/>
      <c r="AN194" s="34"/>
      <c r="AO194" s="30"/>
      <c r="AP194" s="15" t="e">
        <f>IF(AO194=#REF!,"","ç")</f>
        <v>#REF!</v>
      </c>
    </row>
    <row r="195" spans="1:42" x14ac:dyDescent="0.3">
      <c r="A195" s="91" t="s">
        <v>30</v>
      </c>
      <c r="B195" s="12">
        <v>44092</v>
      </c>
      <c r="C195" s="23">
        <v>194</v>
      </c>
      <c r="D195" s="26">
        <v>741</v>
      </c>
      <c r="E195" s="85">
        <f t="shared" si="42"/>
        <v>649.86</v>
      </c>
      <c r="F195" s="26">
        <f t="shared" si="47"/>
        <v>104879</v>
      </c>
      <c r="G195" s="26"/>
      <c r="H195" s="26"/>
      <c r="I195" s="40">
        <v>16</v>
      </c>
      <c r="J195" s="69">
        <f t="shared" si="49"/>
        <v>12.71</v>
      </c>
      <c r="K195" s="73">
        <f>SUM($I$2:I195)</f>
        <v>2229</v>
      </c>
      <c r="L195" s="73"/>
      <c r="M195" s="73"/>
      <c r="N195" s="41"/>
      <c r="O195" s="42"/>
      <c r="P195" s="53">
        <f t="shared" si="32"/>
        <v>4</v>
      </c>
      <c r="Q195" s="53">
        <v>156</v>
      </c>
      <c r="R195" s="109">
        <f t="shared" si="33"/>
        <v>-6</v>
      </c>
      <c r="S195" s="109">
        <v>725</v>
      </c>
      <c r="T195" s="41"/>
      <c r="U195" s="42"/>
      <c r="W195" s="79">
        <v>4693</v>
      </c>
      <c r="X195" s="78">
        <v>741</v>
      </c>
      <c r="Y195" s="77">
        <f t="shared" si="50"/>
        <v>0</v>
      </c>
      <c r="Z195" s="80">
        <f t="shared" si="51"/>
        <v>5434</v>
      </c>
      <c r="AA195" s="115">
        <f t="shared" si="52"/>
        <v>0.13639999999999999</v>
      </c>
      <c r="AB195" s="83">
        <f t="shared" si="43"/>
        <v>0.13800000000000001</v>
      </c>
      <c r="AC195" s="15" t="e">
        <f>IF(AA195=#REF!,"","ç")</f>
        <v>#REF!</v>
      </c>
      <c r="AD195" s="30">
        <v>4693</v>
      </c>
      <c r="AE195" s="30">
        <v>741</v>
      </c>
      <c r="AF195" s="33">
        <f t="shared" si="53"/>
        <v>5434</v>
      </c>
      <c r="AG195" s="30"/>
      <c r="AH195" s="30"/>
      <c r="AI195" s="34"/>
      <c r="AJ195" s="34"/>
      <c r="AK195" s="18"/>
      <c r="AL195" s="30"/>
      <c r="AM195" s="34"/>
      <c r="AN195" s="34"/>
      <c r="AO195" s="30"/>
      <c r="AP195" s="15" t="e">
        <f>IF(AO195=#REF!,"","ç")</f>
        <v>#REF!</v>
      </c>
    </row>
    <row r="196" spans="1:42" ht="15" thickBot="1" x14ac:dyDescent="0.35">
      <c r="A196" s="93" t="s">
        <v>31</v>
      </c>
      <c r="B196" s="89">
        <v>44093</v>
      </c>
      <c r="C196" s="23">
        <v>195</v>
      </c>
      <c r="D196" s="87">
        <v>722</v>
      </c>
      <c r="E196" s="88">
        <f t="shared" si="42"/>
        <v>651.42999999999995</v>
      </c>
      <c r="F196" s="87">
        <f t="shared" si="47"/>
        <v>105601</v>
      </c>
      <c r="G196" s="87">
        <f>SUM(D190:D196)</f>
        <v>4560</v>
      </c>
      <c r="H196" s="88">
        <v>651.42857142857144</v>
      </c>
      <c r="I196" s="103">
        <v>18</v>
      </c>
      <c r="J196" s="104">
        <f t="shared" si="49"/>
        <v>13.14</v>
      </c>
      <c r="K196" s="105">
        <f>SUM($I$2:I196)</f>
        <v>2247</v>
      </c>
      <c r="L196" s="105">
        <f>SUM(I191:I196)</f>
        <v>81</v>
      </c>
      <c r="M196" s="104">
        <f>L196/7</f>
        <v>11.571428571428571</v>
      </c>
      <c r="N196" s="106"/>
      <c r="O196" s="107"/>
      <c r="P196" s="53">
        <f t="shared" si="32"/>
        <v>-12</v>
      </c>
      <c r="Q196" s="53">
        <v>144</v>
      </c>
      <c r="R196" s="109">
        <f t="shared" si="33"/>
        <v>5</v>
      </c>
      <c r="S196" s="109">
        <v>730</v>
      </c>
      <c r="T196" s="41"/>
      <c r="U196" s="42"/>
      <c r="W196" s="79">
        <v>5066</v>
      </c>
      <c r="X196" s="78">
        <v>722</v>
      </c>
      <c r="Y196" s="77">
        <f t="shared" si="50"/>
        <v>0</v>
      </c>
      <c r="Z196" s="80">
        <f t="shared" si="51"/>
        <v>5788</v>
      </c>
      <c r="AA196" s="115">
        <f t="shared" si="52"/>
        <v>0.12470000000000001</v>
      </c>
      <c r="AB196" s="83">
        <f t="shared" si="43"/>
        <v>0.13600000000000001</v>
      </c>
      <c r="AC196" s="15" t="e">
        <f>IF(AA196=#REF!,"","ç")</f>
        <v>#REF!</v>
      </c>
      <c r="AD196" s="30">
        <v>5066</v>
      </c>
      <c r="AE196" s="30">
        <v>722</v>
      </c>
      <c r="AF196" s="33">
        <f t="shared" si="53"/>
        <v>5788</v>
      </c>
      <c r="AG196" s="30"/>
      <c r="AH196" s="30"/>
      <c r="AI196" s="34"/>
      <c r="AJ196" s="34"/>
      <c r="AK196" s="18"/>
      <c r="AL196" s="30"/>
      <c r="AM196" s="34"/>
      <c r="AN196" s="34"/>
      <c r="AO196" s="30"/>
      <c r="AP196" s="15" t="e">
        <f>IF(AO196=#REF!,"","ç")</f>
        <v>#REF!</v>
      </c>
    </row>
    <row r="197" spans="1:42" x14ac:dyDescent="0.3">
      <c r="A197" s="92" t="s">
        <v>29</v>
      </c>
      <c r="B197" s="84">
        <v>44094</v>
      </c>
      <c r="C197" s="23">
        <v>196</v>
      </c>
      <c r="D197" s="27">
        <v>602</v>
      </c>
      <c r="E197" s="86">
        <f t="shared" si="42"/>
        <v>636.86</v>
      </c>
      <c r="F197" s="27">
        <f t="shared" si="47"/>
        <v>106203</v>
      </c>
      <c r="G197" s="27"/>
      <c r="H197" s="27"/>
      <c r="I197" s="40">
        <v>10</v>
      </c>
      <c r="J197" s="69">
        <f t="shared" si="49"/>
        <v>13</v>
      </c>
      <c r="K197" s="73">
        <f>SUM($I$2:I197)</f>
        <v>2257</v>
      </c>
      <c r="L197" s="73"/>
      <c r="M197" s="73"/>
      <c r="N197" s="41"/>
      <c r="O197" s="42"/>
      <c r="P197" s="53">
        <f t="shared" si="32"/>
        <v>-11</v>
      </c>
      <c r="Q197" s="53">
        <v>133</v>
      </c>
      <c r="R197" s="109">
        <f t="shared" si="33"/>
        <v>-62</v>
      </c>
      <c r="S197" s="109">
        <v>668</v>
      </c>
      <c r="T197" s="41"/>
      <c r="U197" s="42"/>
      <c r="W197" s="79">
        <v>4364</v>
      </c>
      <c r="X197" s="78">
        <v>602</v>
      </c>
      <c r="Y197" s="77">
        <f t="shared" si="50"/>
        <v>0</v>
      </c>
      <c r="Z197" s="80">
        <f t="shared" si="51"/>
        <v>4966</v>
      </c>
      <c r="AA197" s="115">
        <f t="shared" si="52"/>
        <v>0.1212</v>
      </c>
      <c r="AB197" s="83">
        <f t="shared" si="43"/>
        <v>0.13100000000000001</v>
      </c>
      <c r="AC197" s="15" t="e">
        <f>IF(AA197=#REF!,"","ç")</f>
        <v>#REF!</v>
      </c>
      <c r="AD197" s="30">
        <v>4364</v>
      </c>
      <c r="AE197" s="30">
        <v>602</v>
      </c>
      <c r="AF197" s="33">
        <f t="shared" si="53"/>
        <v>4966</v>
      </c>
      <c r="AG197" s="30"/>
      <c r="AH197" s="30"/>
      <c r="AI197" s="34"/>
      <c r="AJ197" s="34"/>
      <c r="AK197" s="18"/>
      <c r="AL197" s="30"/>
      <c r="AM197" s="34"/>
      <c r="AN197" s="34"/>
      <c r="AO197" s="30"/>
      <c r="AP197" s="15" t="e">
        <f>IF(AO197=#REF!,"","ç")</f>
        <v>#REF!</v>
      </c>
    </row>
    <row r="198" spans="1:42" x14ac:dyDescent="0.3">
      <c r="A198" s="90" t="s">
        <v>26</v>
      </c>
      <c r="B198" s="12">
        <v>44095</v>
      </c>
      <c r="C198" s="23">
        <v>197</v>
      </c>
      <c r="D198" s="25">
        <v>607</v>
      </c>
      <c r="E198" s="71">
        <f t="shared" si="42"/>
        <v>658</v>
      </c>
      <c r="F198" s="25">
        <f t="shared" si="47"/>
        <v>106810</v>
      </c>
      <c r="G198" s="25"/>
      <c r="H198" s="25"/>
      <c r="I198" s="40">
        <v>15</v>
      </c>
      <c r="J198" s="69">
        <f t="shared" si="49"/>
        <v>14.14</v>
      </c>
      <c r="K198" s="73">
        <f>SUM($I$2:I198)</f>
        <v>2272</v>
      </c>
      <c r="L198" s="73"/>
      <c r="M198" s="73"/>
      <c r="N198" s="41"/>
      <c r="O198" s="42"/>
      <c r="P198" s="53">
        <f t="shared" si="32"/>
        <v>0</v>
      </c>
      <c r="Q198" s="53">
        <v>133</v>
      </c>
      <c r="R198" s="109">
        <f t="shared" si="33"/>
        <v>26</v>
      </c>
      <c r="S198" s="109">
        <v>694</v>
      </c>
      <c r="T198" s="41"/>
      <c r="U198" s="42"/>
      <c r="W198" s="79">
        <v>3291</v>
      </c>
      <c r="X198" s="78">
        <v>607</v>
      </c>
      <c r="Y198" s="77">
        <f t="shared" si="50"/>
        <v>0</v>
      </c>
      <c r="Z198" s="80">
        <f t="shared" si="51"/>
        <v>3898</v>
      </c>
      <c r="AA198" s="115">
        <f t="shared" si="52"/>
        <v>0.15570000000000001</v>
      </c>
      <c r="AB198" s="83">
        <f t="shared" si="43"/>
        <v>0.13</v>
      </c>
      <c r="AC198" s="15" t="e">
        <f>IF(AA198=#REF!,"","ç")</f>
        <v>#REF!</v>
      </c>
      <c r="AD198" s="30">
        <v>3291</v>
      </c>
      <c r="AE198" s="30">
        <v>607</v>
      </c>
      <c r="AF198" s="33">
        <f t="shared" si="53"/>
        <v>3898</v>
      </c>
      <c r="AG198" s="30"/>
      <c r="AH198" s="30"/>
      <c r="AI198" s="34"/>
      <c r="AJ198" s="34"/>
      <c r="AK198" s="18"/>
      <c r="AL198" s="30"/>
      <c r="AM198" s="34"/>
      <c r="AN198" s="34"/>
      <c r="AO198" s="30"/>
      <c r="AP198" s="15" t="e">
        <f>IF(AO198=#REF!,"","ç")</f>
        <v>#REF!</v>
      </c>
    </row>
    <row r="199" spans="1:42" x14ac:dyDescent="0.3">
      <c r="A199" s="90" t="s">
        <v>27</v>
      </c>
      <c r="B199" s="12">
        <v>44096</v>
      </c>
      <c r="C199" s="23">
        <v>198</v>
      </c>
      <c r="D199" s="25">
        <v>474</v>
      </c>
      <c r="E199" s="71">
        <f t="shared" si="42"/>
        <v>636</v>
      </c>
      <c r="F199" s="25">
        <f t="shared" si="47"/>
        <v>107284</v>
      </c>
      <c r="G199" s="25"/>
      <c r="H199" s="98">
        <v>-1.1759485245174148E-2</v>
      </c>
      <c r="I199" s="40">
        <v>13</v>
      </c>
      <c r="J199" s="69">
        <f t="shared" si="49"/>
        <v>14</v>
      </c>
      <c r="K199" s="73">
        <f>SUM($I$2:I199)</f>
        <v>2285</v>
      </c>
      <c r="L199" s="73"/>
      <c r="M199" s="108">
        <f>(M203-M196)/M203</f>
        <v>-0.22727272727272721</v>
      </c>
      <c r="N199" s="41"/>
      <c r="O199" s="42"/>
      <c r="P199" s="53">
        <f t="shared" si="32"/>
        <v>-12</v>
      </c>
      <c r="Q199" s="53">
        <v>121</v>
      </c>
      <c r="R199" s="109">
        <f t="shared" si="33"/>
        <v>13</v>
      </c>
      <c r="S199" s="109">
        <v>707</v>
      </c>
      <c r="T199" s="41"/>
      <c r="U199" s="42"/>
      <c r="W199" s="79">
        <v>4069</v>
      </c>
      <c r="X199" s="78">
        <v>474</v>
      </c>
      <c r="Y199" s="77">
        <f t="shared" si="50"/>
        <v>0</v>
      </c>
      <c r="Z199" s="80">
        <f t="shared" si="51"/>
        <v>4543</v>
      </c>
      <c r="AA199" s="115">
        <f t="shared" si="52"/>
        <v>0.1043</v>
      </c>
      <c r="AB199" s="83">
        <f t="shared" si="43"/>
        <v>0.126</v>
      </c>
      <c r="AC199" s="15" t="e">
        <f>IF(AA199=#REF!,"","ç")</f>
        <v>#REF!</v>
      </c>
      <c r="AD199" s="30">
        <v>4069</v>
      </c>
      <c r="AE199" s="30">
        <v>474</v>
      </c>
      <c r="AF199" s="33">
        <f t="shared" si="53"/>
        <v>4543</v>
      </c>
      <c r="AG199" s="30"/>
      <c r="AH199" s="30"/>
      <c r="AI199" s="34"/>
      <c r="AJ199" s="34"/>
      <c r="AK199" s="18"/>
      <c r="AL199" s="30"/>
      <c r="AM199" s="34"/>
      <c r="AN199" s="34"/>
      <c r="AO199" s="30"/>
      <c r="AP199" s="15" t="e">
        <f>IF(AO199=#REF!,"","ç")</f>
        <v>#REF!</v>
      </c>
    </row>
    <row r="200" spans="1:42" x14ac:dyDescent="0.3">
      <c r="A200" s="90" t="s">
        <v>27</v>
      </c>
      <c r="B200" s="12">
        <v>44097</v>
      </c>
      <c r="C200" s="23">
        <v>199</v>
      </c>
      <c r="D200" s="25">
        <v>706</v>
      </c>
      <c r="E200" s="71">
        <f t="shared" ref="E200:E264" si="54">ROUND(SUM(D194:D200)/7,2)</f>
        <v>646.29</v>
      </c>
      <c r="F200" s="25">
        <f t="shared" si="47"/>
        <v>107990</v>
      </c>
      <c r="G200" s="25"/>
      <c r="H200" s="25"/>
      <c r="I200" s="40">
        <v>6</v>
      </c>
      <c r="J200" s="69">
        <f t="shared" si="49"/>
        <v>13.29</v>
      </c>
      <c r="K200" s="73">
        <f>SUM($I$2:I200)</f>
        <v>2291</v>
      </c>
      <c r="L200" s="73"/>
      <c r="M200" s="73"/>
      <c r="N200" s="41"/>
      <c r="O200" s="42"/>
      <c r="P200" s="53">
        <f t="shared" si="32"/>
        <v>1</v>
      </c>
      <c r="Q200" s="53">
        <v>122</v>
      </c>
      <c r="R200" s="109">
        <f t="shared" si="33"/>
        <v>17</v>
      </c>
      <c r="S200" s="109">
        <v>724</v>
      </c>
      <c r="T200" s="41"/>
      <c r="U200" s="42"/>
      <c r="W200" s="79">
        <v>4814</v>
      </c>
      <c r="X200" s="78">
        <v>706</v>
      </c>
      <c r="Y200" s="77">
        <f t="shared" si="50"/>
        <v>0</v>
      </c>
      <c r="Z200" s="80">
        <f t="shared" si="51"/>
        <v>5520</v>
      </c>
      <c r="AA200" s="115">
        <f t="shared" si="52"/>
        <v>0.12790000000000001</v>
      </c>
      <c r="AB200" s="83">
        <f t="shared" ref="AB200:AB280" si="55">ROUND(SUM(AA194:AA200)/7,3)</f>
        <v>0.128</v>
      </c>
      <c r="AC200" s="15" t="e">
        <f>IF(AA200=#REF!,"","ç")</f>
        <v>#REF!</v>
      </c>
      <c r="AD200" s="30">
        <v>4814</v>
      </c>
      <c r="AE200" s="30">
        <v>706</v>
      </c>
      <c r="AF200" s="33">
        <f t="shared" si="53"/>
        <v>5520</v>
      </c>
      <c r="AG200" s="30"/>
      <c r="AH200" s="30"/>
      <c r="AI200" s="34"/>
      <c r="AJ200" s="34"/>
      <c r="AK200" s="18"/>
      <c r="AL200" s="30"/>
      <c r="AM200" s="34"/>
      <c r="AN200" s="34"/>
      <c r="AO200" s="30"/>
      <c r="AP200" s="15" t="e">
        <f>IF(AO200=#REF!,"","ç")</f>
        <v>#REF!</v>
      </c>
    </row>
    <row r="201" spans="1:42" x14ac:dyDescent="0.3">
      <c r="A201" s="90" t="s">
        <v>28</v>
      </c>
      <c r="B201" s="12">
        <v>44098</v>
      </c>
      <c r="C201" s="23">
        <v>200</v>
      </c>
      <c r="D201" s="25">
        <v>736</v>
      </c>
      <c r="E201" s="71">
        <f t="shared" si="54"/>
        <v>655.43</v>
      </c>
      <c r="F201" s="25">
        <f t="shared" ref="F201:F232" si="56">D201+F200</f>
        <v>108726</v>
      </c>
      <c r="G201" s="25"/>
      <c r="H201" s="25"/>
      <c r="I201" s="40">
        <v>6</v>
      </c>
      <c r="J201" s="69">
        <f t="shared" si="49"/>
        <v>12</v>
      </c>
      <c r="K201" s="73">
        <f>SUM($I$2:I201)</f>
        <v>2297</v>
      </c>
      <c r="L201" s="73"/>
      <c r="M201" s="73"/>
      <c r="N201" s="41"/>
      <c r="O201" s="42"/>
      <c r="P201" s="53">
        <f t="shared" si="32"/>
        <v>6</v>
      </c>
      <c r="Q201" s="53">
        <v>128</v>
      </c>
      <c r="R201" s="109">
        <f t="shared" si="33"/>
        <v>-23</v>
      </c>
      <c r="S201" s="109">
        <v>701</v>
      </c>
      <c r="T201" s="41"/>
      <c r="U201" s="42"/>
      <c r="W201" s="79">
        <v>5414</v>
      </c>
      <c r="X201" s="78">
        <v>736</v>
      </c>
      <c r="Y201" s="77">
        <f t="shared" si="50"/>
        <v>0</v>
      </c>
      <c r="Z201" s="80">
        <f t="shared" si="51"/>
        <v>6150</v>
      </c>
      <c r="AA201" s="115">
        <f t="shared" si="52"/>
        <v>0.1197</v>
      </c>
      <c r="AB201" s="83">
        <f t="shared" si="55"/>
        <v>0.127</v>
      </c>
      <c r="AC201" s="15" t="e">
        <f>IF(AA201=#REF!,"","ç")</f>
        <v>#REF!</v>
      </c>
      <c r="AD201" s="30">
        <v>5414</v>
      </c>
      <c r="AE201" s="30">
        <v>736</v>
      </c>
      <c r="AF201" s="33">
        <f t="shared" si="53"/>
        <v>6150</v>
      </c>
      <c r="AG201" s="30"/>
      <c r="AH201" s="30"/>
      <c r="AI201" s="34"/>
      <c r="AJ201" s="34"/>
      <c r="AK201" s="18"/>
      <c r="AL201" s="30"/>
      <c r="AM201" s="34"/>
      <c r="AN201" s="34"/>
      <c r="AO201" s="30"/>
      <c r="AP201" s="15" t="e">
        <f>IF(AO201=#REF!,"","ç")</f>
        <v>#REF!</v>
      </c>
    </row>
    <row r="202" spans="1:42" x14ac:dyDescent="0.3">
      <c r="A202" s="91" t="s">
        <v>30</v>
      </c>
      <c r="B202" s="12">
        <v>44099</v>
      </c>
      <c r="C202" s="23">
        <v>201</v>
      </c>
      <c r="D202" s="26">
        <v>705</v>
      </c>
      <c r="E202" s="71">
        <f t="shared" si="54"/>
        <v>650.29</v>
      </c>
      <c r="F202" s="25">
        <f t="shared" si="56"/>
        <v>109431</v>
      </c>
      <c r="G202" s="26"/>
      <c r="H202" s="26"/>
      <c r="I202" s="40">
        <v>14</v>
      </c>
      <c r="J202" s="69">
        <f t="shared" si="49"/>
        <v>11.71</v>
      </c>
      <c r="K202" s="73">
        <f>SUM($I$2:I202)</f>
        <v>2311</v>
      </c>
      <c r="L202" s="73"/>
      <c r="M202" s="73"/>
      <c r="N202" s="41"/>
      <c r="O202" s="42"/>
      <c r="P202" s="53">
        <f t="shared" si="32"/>
        <v>-7</v>
      </c>
      <c r="Q202" s="53">
        <v>121</v>
      </c>
      <c r="R202" s="109">
        <f t="shared" si="33"/>
        <v>11</v>
      </c>
      <c r="S202" s="109">
        <v>712</v>
      </c>
      <c r="T202" s="41"/>
      <c r="U202" s="42"/>
      <c r="W202" s="79">
        <v>4827</v>
      </c>
      <c r="X202" s="78">
        <v>705</v>
      </c>
      <c r="Y202" s="77">
        <f t="shared" si="50"/>
        <v>0</v>
      </c>
      <c r="Z202" s="80">
        <f t="shared" si="51"/>
        <v>5532</v>
      </c>
      <c r="AA202" s="115">
        <f t="shared" si="52"/>
        <v>0.12740000000000001</v>
      </c>
      <c r="AB202" s="83">
        <f t="shared" si="55"/>
        <v>0.126</v>
      </c>
      <c r="AC202" s="15" t="e">
        <f>IF(AA202=#REF!,"","ç")</f>
        <v>#REF!</v>
      </c>
      <c r="AD202" s="30">
        <v>4827</v>
      </c>
      <c r="AE202" s="30">
        <v>705</v>
      </c>
      <c r="AF202" s="33">
        <f t="shared" si="53"/>
        <v>5532</v>
      </c>
      <c r="AG202" s="30"/>
      <c r="AH202" s="30"/>
      <c r="AI202" s="34"/>
      <c r="AJ202" s="34"/>
      <c r="AK202" s="18"/>
      <c r="AL202" s="30"/>
      <c r="AM202" s="34"/>
      <c r="AN202" s="34"/>
      <c r="AO202" s="30"/>
      <c r="AP202" s="15" t="e">
        <f>IF(AO202=#REF!,"","ç")</f>
        <v>#REF!</v>
      </c>
    </row>
    <row r="203" spans="1:42" ht="15" thickBot="1" x14ac:dyDescent="0.35">
      <c r="A203" s="93" t="s">
        <v>31</v>
      </c>
      <c r="B203" s="89">
        <v>44100</v>
      </c>
      <c r="C203" s="23">
        <v>202</v>
      </c>
      <c r="D203" s="87">
        <v>677</v>
      </c>
      <c r="E203" s="88">
        <f t="shared" si="54"/>
        <v>643.86</v>
      </c>
      <c r="F203" s="87">
        <f t="shared" si="56"/>
        <v>110108</v>
      </c>
      <c r="G203" s="87">
        <f>SUM(D197:D203)</f>
        <v>4507</v>
      </c>
      <c r="H203" s="88">
        <v>643.85714285714289</v>
      </c>
      <c r="I203" s="103">
        <v>12</v>
      </c>
      <c r="J203" s="104">
        <f t="shared" si="49"/>
        <v>10.86</v>
      </c>
      <c r="K203" s="105">
        <f>SUM($I$2:I203)</f>
        <v>2323</v>
      </c>
      <c r="L203" s="105">
        <f>SUM(I198:I203)</f>
        <v>66</v>
      </c>
      <c r="M203" s="104">
        <f>L203/7</f>
        <v>9.4285714285714288</v>
      </c>
      <c r="N203" s="106"/>
      <c r="O203" s="107"/>
      <c r="P203" s="53">
        <f t="shared" si="32"/>
        <v>-5</v>
      </c>
      <c r="Q203" s="53">
        <v>116</v>
      </c>
      <c r="R203" s="109">
        <f t="shared" si="33"/>
        <v>-7</v>
      </c>
      <c r="S203" s="109">
        <v>705</v>
      </c>
      <c r="T203" s="41"/>
      <c r="U203" s="42"/>
      <c r="W203" s="79">
        <v>4611</v>
      </c>
      <c r="X203" s="78">
        <v>677</v>
      </c>
      <c r="Y203" s="77">
        <f t="shared" si="50"/>
        <v>0</v>
      </c>
      <c r="Z203" s="80">
        <f t="shared" si="51"/>
        <v>5288</v>
      </c>
      <c r="AA203" s="115">
        <f t="shared" si="52"/>
        <v>0.128</v>
      </c>
      <c r="AB203" s="83">
        <f t="shared" si="55"/>
        <v>0.126</v>
      </c>
      <c r="AC203" s="15" t="e">
        <f>IF(AA203=#REF!,"","ç")</f>
        <v>#REF!</v>
      </c>
      <c r="AD203" s="30">
        <v>4611</v>
      </c>
      <c r="AE203" s="30">
        <v>677</v>
      </c>
      <c r="AF203" s="33">
        <f t="shared" si="53"/>
        <v>5288</v>
      </c>
      <c r="AG203" s="30"/>
      <c r="AH203" s="30"/>
      <c r="AI203" s="34"/>
      <c r="AJ203" s="34"/>
      <c r="AK203" s="18"/>
      <c r="AL203" s="30"/>
      <c r="AM203" s="34"/>
      <c r="AN203" s="34"/>
      <c r="AO203" s="30"/>
      <c r="AP203" s="15" t="e">
        <f>IF(AO203=#REF!,"","ç")</f>
        <v>#REF!</v>
      </c>
    </row>
    <row r="204" spans="1:42" x14ac:dyDescent="0.3">
      <c r="A204" s="92" t="s">
        <v>29</v>
      </c>
      <c r="B204" s="84">
        <v>44101</v>
      </c>
      <c r="C204" s="23">
        <v>203</v>
      </c>
      <c r="D204" s="27">
        <v>447</v>
      </c>
      <c r="E204" s="86">
        <f t="shared" si="54"/>
        <v>621.71</v>
      </c>
      <c r="F204" s="27">
        <f t="shared" si="56"/>
        <v>110555</v>
      </c>
      <c r="G204" s="27"/>
      <c r="H204" s="27"/>
      <c r="I204" s="40">
        <v>17</v>
      </c>
      <c r="J204" s="69">
        <f t="shared" si="49"/>
        <v>11.86</v>
      </c>
      <c r="K204" s="73">
        <f>SUM($I$2:I204)</f>
        <v>2340</v>
      </c>
      <c r="L204" s="73"/>
      <c r="M204" s="73"/>
      <c r="N204" s="41"/>
      <c r="O204" s="42"/>
      <c r="P204" s="53">
        <f t="shared" si="32"/>
        <v>-8</v>
      </c>
      <c r="Q204" s="53">
        <v>108</v>
      </c>
      <c r="R204" s="109">
        <f t="shared" si="33"/>
        <v>-6</v>
      </c>
      <c r="S204" s="109">
        <v>699</v>
      </c>
      <c r="T204" s="41"/>
      <c r="U204" s="42"/>
      <c r="W204" s="79">
        <v>3137</v>
      </c>
      <c r="X204" s="78">
        <v>447</v>
      </c>
      <c r="Y204" s="77">
        <f t="shared" si="50"/>
        <v>0</v>
      </c>
      <c r="Z204" s="80">
        <f t="shared" si="51"/>
        <v>3584</v>
      </c>
      <c r="AA204" s="115">
        <f t="shared" si="52"/>
        <v>0.12470000000000001</v>
      </c>
      <c r="AB204" s="83">
        <f t="shared" si="55"/>
        <v>0.127</v>
      </c>
      <c r="AC204" s="15" t="e">
        <f>IF(AA204=#REF!,"","ç")</f>
        <v>#REF!</v>
      </c>
      <c r="AD204" s="30">
        <v>3137</v>
      </c>
      <c r="AE204" s="30">
        <v>447</v>
      </c>
      <c r="AF204" s="33">
        <f t="shared" si="53"/>
        <v>3584</v>
      </c>
      <c r="AG204" s="30"/>
      <c r="AH204" s="30"/>
      <c r="AI204" s="34"/>
      <c r="AJ204" s="34"/>
      <c r="AK204" s="18"/>
      <c r="AL204" s="30"/>
      <c r="AM204" s="34"/>
      <c r="AN204" s="34"/>
      <c r="AO204" s="30"/>
      <c r="AP204" s="15" t="e">
        <f>IF(AO204=#REF!,"","ç")</f>
        <v>#REF!</v>
      </c>
    </row>
    <row r="205" spans="1:42" x14ac:dyDescent="0.3">
      <c r="A205" s="90" t="s">
        <v>26</v>
      </c>
      <c r="B205" s="12">
        <v>44102</v>
      </c>
      <c r="C205" s="23">
        <v>204</v>
      </c>
      <c r="D205" s="25">
        <v>722</v>
      </c>
      <c r="E205" s="86">
        <f t="shared" si="54"/>
        <v>638.14</v>
      </c>
      <c r="F205" s="27">
        <f t="shared" si="56"/>
        <v>111277</v>
      </c>
      <c r="G205" s="25"/>
      <c r="H205" s="25"/>
      <c r="I205" s="40">
        <v>8</v>
      </c>
      <c r="J205" s="69">
        <f t="shared" si="49"/>
        <v>10.86</v>
      </c>
      <c r="K205" s="73">
        <f>SUM($I$2:I205)</f>
        <v>2348</v>
      </c>
      <c r="L205" s="73"/>
      <c r="M205" s="73"/>
      <c r="N205" s="41"/>
      <c r="O205" s="42"/>
      <c r="P205" s="53">
        <f t="shared" si="32"/>
        <v>2</v>
      </c>
      <c r="Q205" s="53">
        <v>110</v>
      </c>
      <c r="R205" s="109">
        <f t="shared" si="33"/>
        <v>-9</v>
      </c>
      <c r="S205" s="109">
        <v>690</v>
      </c>
      <c r="T205" s="41"/>
      <c r="U205" s="42"/>
      <c r="W205" s="79">
        <v>3754</v>
      </c>
      <c r="X205" s="78">
        <v>722</v>
      </c>
      <c r="Y205" s="77">
        <f t="shared" si="50"/>
        <v>0</v>
      </c>
      <c r="Z205" s="80">
        <f t="shared" si="51"/>
        <v>4476</v>
      </c>
      <c r="AA205" s="115">
        <f t="shared" si="52"/>
        <v>0.1613</v>
      </c>
      <c r="AB205" s="83">
        <f t="shared" si="55"/>
        <v>0.128</v>
      </c>
      <c r="AC205" s="15" t="e">
        <f>IF(AA205=#REF!,"","ç")</f>
        <v>#REF!</v>
      </c>
      <c r="AD205" s="30">
        <v>3754</v>
      </c>
      <c r="AE205" s="30">
        <v>722</v>
      </c>
      <c r="AF205" s="33">
        <f t="shared" si="53"/>
        <v>4476</v>
      </c>
      <c r="AG205" s="30"/>
      <c r="AH205" s="30"/>
      <c r="AI205" s="34"/>
      <c r="AJ205" s="34"/>
      <c r="AK205" s="18"/>
      <c r="AL205" s="30"/>
      <c r="AM205" s="34"/>
      <c r="AN205" s="34"/>
      <c r="AO205" s="30"/>
      <c r="AP205" s="15" t="e">
        <f>IF(AO205=#REF!,"","ç")</f>
        <v>#REF!</v>
      </c>
    </row>
    <row r="206" spans="1:42" x14ac:dyDescent="0.3">
      <c r="A206" s="90" t="s">
        <v>27</v>
      </c>
      <c r="B206" s="12">
        <v>44103</v>
      </c>
      <c r="C206" s="23">
        <v>205</v>
      </c>
      <c r="D206" s="25">
        <v>576</v>
      </c>
      <c r="E206" s="86">
        <f t="shared" si="54"/>
        <v>652.71</v>
      </c>
      <c r="F206" s="27">
        <f t="shared" si="56"/>
        <v>111853</v>
      </c>
      <c r="G206" s="25"/>
      <c r="H206" s="98">
        <v>8.3608360836083858E-3</v>
      </c>
      <c r="I206" s="40">
        <v>16</v>
      </c>
      <c r="J206" s="69">
        <f t="shared" si="49"/>
        <v>11.29</v>
      </c>
      <c r="K206" s="73">
        <f>SUM($I$2:I206)</f>
        <v>2364</v>
      </c>
      <c r="L206" s="73"/>
      <c r="M206" s="108">
        <f>(M210-M203)/M210</f>
        <v>0.10810810810810806</v>
      </c>
      <c r="N206" s="41"/>
      <c r="O206" s="42"/>
      <c r="P206" s="53">
        <f t="shared" si="32"/>
        <v>3</v>
      </c>
      <c r="Q206" s="53">
        <v>113</v>
      </c>
      <c r="R206" s="109">
        <f t="shared" si="33"/>
        <v>-7</v>
      </c>
      <c r="S206" s="109">
        <v>683</v>
      </c>
      <c r="T206" s="41"/>
      <c r="U206" s="42"/>
      <c r="W206" s="79">
        <v>3658</v>
      </c>
      <c r="X206" s="78">
        <v>576</v>
      </c>
      <c r="Y206" s="77">
        <f t="shared" si="50"/>
        <v>0</v>
      </c>
      <c r="Z206" s="80">
        <f t="shared" si="51"/>
        <v>4234</v>
      </c>
      <c r="AA206" s="115">
        <f t="shared" si="52"/>
        <v>0.13600000000000001</v>
      </c>
      <c r="AB206" s="83">
        <f t="shared" si="55"/>
        <v>0.13200000000000001</v>
      </c>
      <c r="AC206" s="15" t="e">
        <f>IF(AA206=#REF!,"","ç")</f>
        <v>#REF!</v>
      </c>
      <c r="AD206" s="30">
        <v>3658</v>
      </c>
      <c r="AE206" s="30">
        <v>576</v>
      </c>
      <c r="AF206" s="33">
        <f t="shared" si="53"/>
        <v>4234</v>
      </c>
      <c r="AG206" s="30"/>
      <c r="AH206" s="30"/>
      <c r="AI206" s="34"/>
      <c r="AJ206" s="34"/>
      <c r="AK206" s="18"/>
      <c r="AL206" s="30"/>
      <c r="AM206" s="34"/>
      <c r="AN206" s="34"/>
      <c r="AO206" s="30"/>
      <c r="AP206" s="15" t="e">
        <f>IF(AO206=#REF!,"","ç")</f>
        <v>#REF!</v>
      </c>
    </row>
    <row r="207" spans="1:42" x14ac:dyDescent="0.3">
      <c r="A207" s="90" t="s">
        <v>27</v>
      </c>
      <c r="B207" s="12">
        <v>44104</v>
      </c>
      <c r="C207" s="23">
        <v>206</v>
      </c>
      <c r="D207" s="25">
        <v>742</v>
      </c>
      <c r="E207" s="86">
        <f t="shared" si="54"/>
        <v>657.86</v>
      </c>
      <c r="F207" s="27">
        <f t="shared" si="56"/>
        <v>112595</v>
      </c>
      <c r="G207" s="25"/>
      <c r="H207" s="25"/>
      <c r="I207" s="40">
        <v>8</v>
      </c>
      <c r="J207" s="69">
        <f t="shared" si="49"/>
        <v>11.57</v>
      </c>
      <c r="K207" s="73">
        <f>SUM($I$2:I207)</f>
        <v>2372</v>
      </c>
      <c r="L207" s="73"/>
      <c r="M207" s="73"/>
      <c r="N207" s="41"/>
      <c r="O207" s="42"/>
      <c r="P207" s="53">
        <f t="shared" si="32"/>
        <v>3</v>
      </c>
      <c r="Q207" s="53">
        <v>116</v>
      </c>
      <c r="R207" s="109">
        <f t="shared" si="33"/>
        <v>5</v>
      </c>
      <c r="S207" s="109">
        <v>688</v>
      </c>
      <c r="T207" s="41"/>
      <c r="U207" s="42"/>
      <c r="W207" s="79">
        <v>4470</v>
      </c>
      <c r="X207" s="78">
        <v>742</v>
      </c>
      <c r="Y207" s="77">
        <f t="shared" si="50"/>
        <v>0</v>
      </c>
      <c r="Z207" s="80">
        <f t="shared" si="51"/>
        <v>5212</v>
      </c>
      <c r="AA207" s="115">
        <f t="shared" si="52"/>
        <v>0.1424</v>
      </c>
      <c r="AB207" s="83">
        <f t="shared" si="55"/>
        <v>0.13400000000000001</v>
      </c>
      <c r="AC207" s="15" t="e">
        <f>IF(AA207=#REF!,"","ç")</f>
        <v>#REF!</v>
      </c>
      <c r="AD207" s="30">
        <v>4470</v>
      </c>
      <c r="AE207" s="30">
        <v>742</v>
      </c>
      <c r="AF207" s="33">
        <f t="shared" si="53"/>
        <v>5212</v>
      </c>
      <c r="AG207" s="30"/>
      <c r="AH207" s="30"/>
      <c r="AI207" s="34"/>
      <c r="AJ207" s="34"/>
      <c r="AK207" s="18"/>
      <c r="AL207" s="30"/>
      <c r="AM207" s="34"/>
      <c r="AN207" s="34"/>
      <c r="AO207" s="30"/>
      <c r="AP207" s="15" t="e">
        <f>IF(AO207=#REF!,"","ç")</f>
        <v>#REF!</v>
      </c>
    </row>
    <row r="208" spans="1:42" x14ac:dyDescent="0.3">
      <c r="A208" s="90" t="s">
        <v>28</v>
      </c>
      <c r="B208" s="12">
        <v>44105</v>
      </c>
      <c r="C208" s="23">
        <v>207</v>
      </c>
      <c r="D208" s="25">
        <v>747</v>
      </c>
      <c r="E208" s="86">
        <f t="shared" si="54"/>
        <v>659.43</v>
      </c>
      <c r="F208" s="27">
        <f t="shared" si="56"/>
        <v>113342</v>
      </c>
      <c r="G208" s="25"/>
      <c r="H208" s="25"/>
      <c r="I208" s="40">
        <v>15</v>
      </c>
      <c r="J208" s="69">
        <f t="shared" si="49"/>
        <v>12.86</v>
      </c>
      <c r="K208" s="73">
        <f>SUM($I$2:I208)</f>
        <v>2387</v>
      </c>
      <c r="L208" s="73"/>
      <c r="M208" s="73"/>
      <c r="N208" s="41"/>
      <c r="O208" s="42"/>
      <c r="P208" s="53">
        <f t="shared" si="32"/>
        <v>-9</v>
      </c>
      <c r="Q208" s="53">
        <v>107</v>
      </c>
      <c r="R208" s="109">
        <f t="shared" si="33"/>
        <v>-12</v>
      </c>
      <c r="S208" s="109">
        <v>676</v>
      </c>
      <c r="T208" s="41"/>
      <c r="U208" s="42"/>
      <c r="W208" s="79">
        <v>5056</v>
      </c>
      <c r="X208" s="78">
        <v>747</v>
      </c>
      <c r="Y208" s="77">
        <f t="shared" si="50"/>
        <v>0</v>
      </c>
      <c r="Z208" s="80">
        <f t="shared" si="51"/>
        <v>5803</v>
      </c>
      <c r="AA208" s="115">
        <f t="shared" si="52"/>
        <v>0.12870000000000001</v>
      </c>
      <c r="AB208" s="83">
        <f t="shared" si="55"/>
        <v>0.13600000000000001</v>
      </c>
      <c r="AC208" s="15" t="e">
        <f>IF(AA208=#REF!,"","ç")</f>
        <v>#REF!</v>
      </c>
      <c r="AD208" s="30">
        <v>5056</v>
      </c>
      <c r="AE208" s="30">
        <v>747</v>
      </c>
      <c r="AF208" s="33">
        <f t="shared" si="53"/>
        <v>5803</v>
      </c>
      <c r="AG208" s="30"/>
      <c r="AH208" s="30"/>
      <c r="AI208" s="34"/>
      <c r="AJ208" s="34"/>
      <c r="AK208" s="18"/>
      <c r="AL208" s="30"/>
      <c r="AM208" s="34"/>
      <c r="AN208" s="34"/>
      <c r="AO208" s="30"/>
      <c r="AP208" s="15" t="e">
        <f>IF(AO208=#REF!,"","ç")</f>
        <v>#REF!</v>
      </c>
    </row>
    <row r="209" spans="1:42" x14ac:dyDescent="0.3">
      <c r="A209" s="91" t="s">
        <v>30</v>
      </c>
      <c r="B209" s="12">
        <v>44106</v>
      </c>
      <c r="C209" s="23">
        <v>208</v>
      </c>
      <c r="D209" s="26">
        <v>620</v>
      </c>
      <c r="E209" s="86">
        <f t="shared" si="54"/>
        <v>647.29</v>
      </c>
      <c r="F209" s="27">
        <f t="shared" si="56"/>
        <v>113962</v>
      </c>
      <c r="G209" s="26"/>
      <c r="H209" s="26"/>
      <c r="I209" s="40">
        <v>19</v>
      </c>
      <c r="J209" s="69">
        <f t="shared" si="49"/>
        <v>13.57</v>
      </c>
      <c r="K209" s="73">
        <f>SUM($I$2:I209)</f>
        <v>2406</v>
      </c>
      <c r="L209" s="73"/>
      <c r="M209" s="73"/>
      <c r="N209" s="41"/>
      <c r="O209" s="42"/>
      <c r="P209" s="53">
        <f t="shared" si="32"/>
        <v>6</v>
      </c>
      <c r="Q209" s="53">
        <v>113</v>
      </c>
      <c r="R209" s="109">
        <f t="shared" si="33"/>
        <v>14</v>
      </c>
      <c r="S209" s="109">
        <v>690</v>
      </c>
      <c r="T209" s="41"/>
      <c r="U209" s="42"/>
      <c r="W209" s="79">
        <v>4817</v>
      </c>
      <c r="X209" s="78">
        <v>620</v>
      </c>
      <c r="Y209" s="77">
        <f t="shared" si="50"/>
        <v>0</v>
      </c>
      <c r="Z209" s="80">
        <f t="shared" si="51"/>
        <v>5437</v>
      </c>
      <c r="AA209" s="115">
        <f t="shared" si="52"/>
        <v>0.114</v>
      </c>
      <c r="AB209" s="83">
        <f t="shared" si="55"/>
        <v>0.13400000000000001</v>
      </c>
      <c r="AC209" s="15" t="e">
        <f>IF(AA209=#REF!,"","ç")</f>
        <v>#REF!</v>
      </c>
      <c r="AD209" s="30">
        <v>4817</v>
      </c>
      <c r="AE209" s="30">
        <v>620</v>
      </c>
      <c r="AF209" s="33">
        <f t="shared" si="53"/>
        <v>5437</v>
      </c>
      <c r="AG209" s="30"/>
      <c r="AH209" s="30"/>
      <c r="AI209" s="34"/>
      <c r="AJ209" s="34"/>
      <c r="AK209" s="18"/>
      <c r="AL209" s="30"/>
      <c r="AM209" s="34"/>
      <c r="AN209" s="34"/>
      <c r="AO209" s="30"/>
      <c r="AP209" s="15" t="e">
        <f>IF(AO209=#REF!,"","ç")</f>
        <v>#REF!</v>
      </c>
    </row>
    <row r="210" spans="1:42" ht="15" thickBot="1" x14ac:dyDescent="0.35">
      <c r="A210" s="93" t="s">
        <v>31</v>
      </c>
      <c r="B210" s="89">
        <v>44107</v>
      </c>
      <c r="C210" s="23">
        <v>209</v>
      </c>
      <c r="D210" s="87">
        <v>691</v>
      </c>
      <c r="E210" s="88">
        <f t="shared" si="54"/>
        <v>649.29</v>
      </c>
      <c r="F210" s="87">
        <f t="shared" si="56"/>
        <v>114653</v>
      </c>
      <c r="G210" s="87">
        <f>SUM(D204:D210)</f>
        <v>4545</v>
      </c>
      <c r="H210" s="88">
        <v>649.28571428571433</v>
      </c>
      <c r="I210" s="103">
        <v>8</v>
      </c>
      <c r="J210" s="104">
        <f t="shared" si="49"/>
        <v>13</v>
      </c>
      <c r="K210" s="105">
        <f>SUM($I$2:I210)</f>
        <v>2414</v>
      </c>
      <c r="L210" s="105">
        <f>SUM(I205:I210)</f>
        <v>74</v>
      </c>
      <c r="M210" s="104">
        <f>L210/7</f>
        <v>10.571428571428571</v>
      </c>
      <c r="N210" s="106"/>
      <c r="O210" s="107"/>
      <c r="P210" s="53">
        <f t="shared" si="32"/>
        <v>-1</v>
      </c>
      <c r="Q210" s="53">
        <v>112</v>
      </c>
      <c r="R210" s="109">
        <f t="shared" si="33"/>
        <v>6</v>
      </c>
      <c r="S210" s="109">
        <v>696</v>
      </c>
      <c r="T210" s="41"/>
      <c r="U210" s="42"/>
      <c r="W210" s="79">
        <v>4874</v>
      </c>
      <c r="X210" s="78">
        <v>691</v>
      </c>
      <c r="Y210" s="77">
        <f t="shared" si="50"/>
        <v>0</v>
      </c>
      <c r="Z210" s="80">
        <f t="shared" si="51"/>
        <v>5565</v>
      </c>
      <c r="AA210" s="115">
        <f t="shared" si="52"/>
        <v>0.1242</v>
      </c>
      <c r="AB210" s="83">
        <f t="shared" si="55"/>
        <v>0.13300000000000001</v>
      </c>
      <c r="AC210" s="15" t="e">
        <f>IF(AA210=#REF!,"","ç")</f>
        <v>#REF!</v>
      </c>
      <c r="AD210" s="30">
        <v>4874</v>
      </c>
      <c r="AE210" s="30">
        <v>691</v>
      </c>
      <c r="AF210" s="33">
        <f t="shared" si="53"/>
        <v>5565</v>
      </c>
      <c r="AG210" s="30"/>
      <c r="AH210" s="30"/>
      <c r="AI210" s="34"/>
      <c r="AJ210" s="34"/>
      <c r="AK210" s="18"/>
      <c r="AL210" s="30"/>
      <c r="AM210" s="34"/>
      <c r="AN210" s="34"/>
      <c r="AO210" s="30"/>
      <c r="AP210" s="15" t="e">
        <f>IF(AO210=#REF!,"","ç")</f>
        <v>#REF!</v>
      </c>
    </row>
    <row r="211" spans="1:42" x14ac:dyDescent="0.3">
      <c r="A211" s="92" t="s">
        <v>29</v>
      </c>
      <c r="B211" s="84">
        <v>44108</v>
      </c>
      <c r="C211" s="23">
        <v>210</v>
      </c>
      <c r="D211" s="27">
        <v>633</v>
      </c>
      <c r="E211" s="86">
        <f t="shared" si="54"/>
        <v>675.86</v>
      </c>
      <c r="F211" s="27">
        <f t="shared" si="56"/>
        <v>115286</v>
      </c>
      <c r="G211" s="27"/>
      <c r="H211" s="27"/>
      <c r="I211" s="40">
        <v>9</v>
      </c>
      <c r="J211" s="69">
        <f t="shared" si="49"/>
        <v>11.86</v>
      </c>
      <c r="K211" s="73">
        <f>SUM($I$2:I211)</f>
        <v>2423</v>
      </c>
      <c r="L211" s="73"/>
      <c r="M211" s="73"/>
      <c r="N211" s="41"/>
      <c r="O211" s="42"/>
      <c r="P211" s="53">
        <f t="shared" si="32"/>
        <v>-2</v>
      </c>
      <c r="Q211" s="53">
        <v>110</v>
      </c>
      <c r="R211" s="109">
        <f t="shared" si="33"/>
        <v>37</v>
      </c>
      <c r="S211" s="109">
        <v>733</v>
      </c>
      <c r="T211" s="41"/>
      <c r="U211" s="42"/>
      <c r="W211" s="79">
        <v>4616</v>
      </c>
      <c r="X211" s="78">
        <v>633</v>
      </c>
      <c r="Y211" s="77">
        <f t="shared" si="50"/>
        <v>0</v>
      </c>
      <c r="Z211" s="80">
        <f t="shared" si="51"/>
        <v>5249</v>
      </c>
      <c r="AA211" s="115">
        <f t="shared" si="52"/>
        <v>0.1206</v>
      </c>
      <c r="AB211" s="83">
        <f t="shared" si="55"/>
        <v>0.13200000000000001</v>
      </c>
      <c r="AC211" s="15" t="e">
        <f>IF(AA211=#REF!,"","ç")</f>
        <v>#REF!</v>
      </c>
      <c r="AD211" s="30">
        <v>4616</v>
      </c>
      <c r="AE211" s="30">
        <v>633</v>
      </c>
      <c r="AF211" s="33">
        <f t="shared" si="53"/>
        <v>5249</v>
      </c>
      <c r="AG211" s="30"/>
      <c r="AH211" s="30"/>
      <c r="AI211" s="34"/>
      <c r="AJ211" s="34"/>
      <c r="AK211" s="18"/>
      <c r="AL211" s="30"/>
      <c r="AM211" s="34"/>
      <c r="AN211" s="34"/>
      <c r="AO211" s="30"/>
      <c r="AP211" s="15" t="e">
        <f>IF(AO211=#REF!,"","ç")</f>
        <v>#REF!</v>
      </c>
    </row>
    <row r="212" spans="1:42" x14ac:dyDescent="0.3">
      <c r="A212" s="90" t="s">
        <v>26</v>
      </c>
      <c r="B212" s="12">
        <v>44109</v>
      </c>
      <c r="C212" s="23">
        <v>211</v>
      </c>
      <c r="D212" s="25">
        <v>633</v>
      </c>
      <c r="E212" s="86">
        <f t="shared" si="54"/>
        <v>663.14</v>
      </c>
      <c r="F212" s="27">
        <f t="shared" si="56"/>
        <v>115919</v>
      </c>
      <c r="G212" s="25"/>
      <c r="H212" s="25"/>
      <c r="I212" s="40">
        <v>7</v>
      </c>
      <c r="J212" s="69">
        <f t="shared" si="49"/>
        <v>11.71</v>
      </c>
      <c r="K212" s="73">
        <f>SUM($I$2:I212)</f>
        <v>2430</v>
      </c>
      <c r="L212" s="73"/>
      <c r="M212" s="73"/>
      <c r="N212" s="41"/>
      <c r="O212" s="42"/>
      <c r="P212" s="53">
        <f t="shared" si="32"/>
        <v>9</v>
      </c>
      <c r="Q212" s="53">
        <v>119</v>
      </c>
      <c r="R212" s="109">
        <f t="shared" si="33"/>
        <v>12</v>
      </c>
      <c r="S212" s="109">
        <v>745</v>
      </c>
      <c r="T212" s="41"/>
      <c r="U212" s="42"/>
      <c r="W212" s="79">
        <v>3510</v>
      </c>
      <c r="X212" s="78">
        <v>633</v>
      </c>
      <c r="Y212" s="77">
        <f t="shared" si="50"/>
        <v>0</v>
      </c>
      <c r="Z212" s="80">
        <f t="shared" si="51"/>
        <v>4143</v>
      </c>
      <c r="AA212" s="115">
        <f t="shared" si="52"/>
        <v>0.15279999999999999</v>
      </c>
      <c r="AB212" s="83">
        <f t="shared" si="55"/>
        <v>0.13100000000000001</v>
      </c>
      <c r="AC212" s="15" t="e">
        <f>IF(AA212=#REF!,"","ç")</f>
        <v>#REF!</v>
      </c>
      <c r="AD212" s="30">
        <v>3510</v>
      </c>
      <c r="AE212" s="30">
        <v>633</v>
      </c>
      <c r="AF212" s="33">
        <f t="shared" si="53"/>
        <v>4143</v>
      </c>
      <c r="AG212" s="30"/>
      <c r="AH212" s="30"/>
      <c r="AI212" s="34"/>
      <c r="AJ212" s="34"/>
      <c r="AK212" s="18"/>
      <c r="AL212" s="30"/>
      <c r="AM212" s="34"/>
      <c r="AN212" s="34"/>
      <c r="AO212" s="30"/>
      <c r="AP212" s="15" t="e">
        <f>IF(AO212=#REF!,"","ç")</f>
        <v>#REF!</v>
      </c>
    </row>
    <row r="213" spans="1:42" x14ac:dyDescent="0.3">
      <c r="A213" s="90" t="s">
        <v>27</v>
      </c>
      <c r="B213" s="12">
        <v>44110</v>
      </c>
      <c r="C213" s="23">
        <v>212</v>
      </c>
      <c r="D213" s="25">
        <v>683</v>
      </c>
      <c r="E213" s="86">
        <f t="shared" si="54"/>
        <v>678.43</v>
      </c>
      <c r="F213" s="27">
        <f t="shared" si="56"/>
        <v>116602</v>
      </c>
      <c r="G213" s="25"/>
      <c r="H213" s="98">
        <v>9.3357271095152489E-2</v>
      </c>
      <c r="I213" s="40">
        <v>10</v>
      </c>
      <c r="J213" s="69">
        <f t="shared" si="49"/>
        <v>10.86</v>
      </c>
      <c r="K213" s="73">
        <f>SUM($I$2:I213)</f>
        <v>2440</v>
      </c>
      <c r="L213" s="73"/>
      <c r="M213" s="108">
        <f>(M217-M210)/M217</f>
        <v>-0.25423728813559315</v>
      </c>
      <c r="N213" s="41"/>
      <c r="O213" s="42"/>
      <c r="P213" s="53">
        <f t="shared" si="32"/>
        <v>-3</v>
      </c>
      <c r="Q213" s="53">
        <v>116</v>
      </c>
      <c r="R213" s="109">
        <f t="shared" si="33"/>
        <v>-10</v>
      </c>
      <c r="S213" s="109">
        <v>735</v>
      </c>
      <c r="T213" s="41"/>
      <c r="U213" s="42"/>
      <c r="W213" s="79">
        <v>5242</v>
      </c>
      <c r="X213" s="78">
        <v>683</v>
      </c>
      <c r="Y213" s="77">
        <f t="shared" si="50"/>
        <v>0</v>
      </c>
      <c r="Z213" s="80">
        <f t="shared" si="51"/>
        <v>5925</v>
      </c>
      <c r="AA213" s="115">
        <f t="shared" si="52"/>
        <v>0.1153</v>
      </c>
      <c r="AB213" s="83">
        <f t="shared" si="55"/>
        <v>0.128</v>
      </c>
      <c r="AC213" s="15" t="e">
        <f>IF(AA213=#REF!,"","ç")</f>
        <v>#REF!</v>
      </c>
      <c r="AD213" s="30">
        <v>5242</v>
      </c>
      <c r="AE213" s="30">
        <v>683</v>
      </c>
      <c r="AF213" s="33">
        <f t="shared" si="53"/>
        <v>5925</v>
      </c>
      <c r="AG213" s="30"/>
      <c r="AH213" s="30"/>
      <c r="AI213" s="34"/>
      <c r="AJ213" s="34"/>
      <c r="AK213" s="18"/>
      <c r="AL213" s="30"/>
      <c r="AM213" s="34"/>
      <c r="AN213" s="34"/>
      <c r="AO213" s="30"/>
      <c r="AP213" s="15" t="e">
        <f>IF(AO213=#REF!,"","ç")</f>
        <v>#REF!</v>
      </c>
    </row>
    <row r="214" spans="1:42" x14ac:dyDescent="0.3">
      <c r="A214" s="90" t="s">
        <v>27</v>
      </c>
      <c r="B214" s="12">
        <v>44111</v>
      </c>
      <c r="C214" s="23">
        <v>213</v>
      </c>
      <c r="D214" s="25">
        <v>698</v>
      </c>
      <c r="E214" s="86">
        <f t="shared" si="54"/>
        <v>672.14</v>
      </c>
      <c r="F214" s="27">
        <f t="shared" si="56"/>
        <v>117300</v>
      </c>
      <c r="G214" s="25"/>
      <c r="H214" s="25"/>
      <c r="I214" s="40">
        <v>8</v>
      </c>
      <c r="J214" s="69">
        <f t="shared" si="49"/>
        <v>10.86</v>
      </c>
      <c r="K214" s="73">
        <f>SUM($I$2:I214)</f>
        <v>2448</v>
      </c>
      <c r="L214" s="73"/>
      <c r="M214" s="73"/>
      <c r="N214" s="41"/>
      <c r="O214" s="42"/>
      <c r="P214" s="53">
        <f t="shared" si="32"/>
        <v>4</v>
      </c>
      <c r="Q214" s="53">
        <v>120</v>
      </c>
      <c r="R214" s="109">
        <f t="shared" si="33"/>
        <v>-4</v>
      </c>
      <c r="S214" s="109">
        <v>731</v>
      </c>
      <c r="T214" s="41"/>
      <c r="U214" s="42"/>
      <c r="W214" s="79">
        <v>5517</v>
      </c>
      <c r="X214" s="78">
        <v>698</v>
      </c>
      <c r="Y214" s="77">
        <f t="shared" si="50"/>
        <v>0</v>
      </c>
      <c r="Z214" s="80">
        <f t="shared" si="51"/>
        <v>6215</v>
      </c>
      <c r="AA214" s="115">
        <f t="shared" si="52"/>
        <v>0.1123</v>
      </c>
      <c r="AB214" s="83">
        <f t="shared" si="55"/>
        <v>0.124</v>
      </c>
      <c r="AC214" s="15" t="e">
        <f>IF(AA214=#REF!,"","ç")</f>
        <v>#REF!</v>
      </c>
      <c r="AD214" s="30">
        <v>5517</v>
      </c>
      <c r="AE214" s="30">
        <v>698</v>
      </c>
      <c r="AF214" s="33">
        <f t="shared" si="53"/>
        <v>6215</v>
      </c>
      <c r="AG214" s="30"/>
      <c r="AH214" s="30"/>
      <c r="AI214" s="34"/>
      <c r="AJ214" s="34"/>
      <c r="AK214" s="18"/>
      <c r="AL214" s="30"/>
      <c r="AM214" s="34"/>
      <c r="AN214" s="34"/>
      <c r="AO214" s="30"/>
      <c r="AP214" s="15" t="e">
        <f>IF(AO214=#REF!,"","ç")</f>
        <v>#REF!</v>
      </c>
    </row>
    <row r="215" spans="1:42" x14ac:dyDescent="0.3">
      <c r="A215" s="90" t="s">
        <v>28</v>
      </c>
      <c r="B215" s="12">
        <v>44112</v>
      </c>
      <c r="C215" s="23">
        <v>214</v>
      </c>
      <c r="D215" s="25">
        <v>754</v>
      </c>
      <c r="E215" s="86">
        <f t="shared" si="54"/>
        <v>673.14</v>
      </c>
      <c r="F215" s="27">
        <f t="shared" si="56"/>
        <v>118054</v>
      </c>
      <c r="G215" s="25"/>
      <c r="H215" s="25"/>
      <c r="I215" s="40">
        <v>15</v>
      </c>
      <c r="J215" s="69">
        <f t="shared" si="49"/>
        <v>10.86</v>
      </c>
      <c r="K215" s="73">
        <f>SUM($I$2:I215)</f>
        <v>2463</v>
      </c>
      <c r="L215" s="73"/>
      <c r="M215" s="73"/>
      <c r="N215" s="41"/>
      <c r="O215" s="42"/>
      <c r="P215" s="53">
        <f t="shared" si="32"/>
        <v>-3</v>
      </c>
      <c r="Q215" s="53">
        <v>117</v>
      </c>
      <c r="R215" s="109">
        <f t="shared" si="33"/>
        <v>11</v>
      </c>
      <c r="S215" s="109">
        <v>742</v>
      </c>
      <c r="T215" s="41"/>
      <c r="U215" s="42"/>
      <c r="W215" s="79">
        <v>5082</v>
      </c>
      <c r="X215" s="78">
        <v>754</v>
      </c>
      <c r="Y215" s="77">
        <f t="shared" si="50"/>
        <v>0</v>
      </c>
      <c r="Z215" s="80">
        <f t="shared" si="51"/>
        <v>5836</v>
      </c>
      <c r="AA215" s="115">
        <f t="shared" si="52"/>
        <v>0.12920000000000001</v>
      </c>
      <c r="AB215" s="83">
        <f t="shared" si="55"/>
        <v>0.124</v>
      </c>
      <c r="AC215" s="15" t="e">
        <f>IF(AA215=#REF!,"","ç")</f>
        <v>#REF!</v>
      </c>
      <c r="AD215" s="30">
        <v>5082</v>
      </c>
      <c r="AE215" s="30">
        <v>754</v>
      </c>
      <c r="AF215" s="33">
        <f t="shared" si="53"/>
        <v>5836</v>
      </c>
      <c r="AG215" s="30"/>
      <c r="AH215" s="30"/>
      <c r="AI215" s="34"/>
      <c r="AJ215" s="34"/>
      <c r="AK215" s="18"/>
      <c r="AL215" s="30"/>
      <c r="AM215" s="34"/>
      <c r="AN215" s="34"/>
      <c r="AO215" s="30"/>
      <c r="AP215" s="15" t="e">
        <f>IF(AO215=#REF!,"","ç")</f>
        <v>#REF!</v>
      </c>
    </row>
    <row r="216" spans="1:42" x14ac:dyDescent="0.3">
      <c r="A216" s="91" t="s">
        <v>30</v>
      </c>
      <c r="B216" s="12">
        <v>44113</v>
      </c>
      <c r="C216" s="23">
        <v>215</v>
      </c>
      <c r="D216" s="26">
        <v>787</v>
      </c>
      <c r="E216" s="86">
        <f t="shared" si="54"/>
        <v>697</v>
      </c>
      <c r="F216" s="27">
        <f t="shared" si="56"/>
        <v>118841</v>
      </c>
      <c r="G216" s="26"/>
      <c r="H216" s="26"/>
      <c r="I216" s="40">
        <v>11</v>
      </c>
      <c r="J216" s="69">
        <f t="shared" si="49"/>
        <v>9.7100000000000009</v>
      </c>
      <c r="K216" s="73">
        <f>SUM($I$2:I216)</f>
        <v>2474</v>
      </c>
      <c r="L216" s="73"/>
      <c r="M216" s="73"/>
      <c r="N216" s="41"/>
      <c r="O216" s="42"/>
      <c r="P216" s="53">
        <f t="shared" si="32"/>
        <v>-3</v>
      </c>
      <c r="Q216" s="53">
        <v>114</v>
      </c>
      <c r="R216" s="109">
        <f t="shared" si="33"/>
        <v>-54</v>
      </c>
      <c r="S216" s="109">
        <v>688</v>
      </c>
      <c r="T216" s="41"/>
      <c r="U216" s="42"/>
      <c r="W216" s="79">
        <v>5941</v>
      </c>
      <c r="X216" s="78">
        <v>787</v>
      </c>
      <c r="Y216" s="77">
        <f t="shared" si="50"/>
        <v>0</v>
      </c>
      <c r="Z216" s="80">
        <f t="shared" si="51"/>
        <v>6728</v>
      </c>
      <c r="AA216" s="115">
        <f t="shared" si="52"/>
        <v>0.11700000000000001</v>
      </c>
      <c r="AB216" s="83">
        <f t="shared" si="55"/>
        <v>0.124</v>
      </c>
      <c r="AC216" s="15" t="e">
        <f>IF(AA216=#REF!,"","ç")</f>
        <v>#REF!</v>
      </c>
      <c r="AD216" s="30">
        <v>5941</v>
      </c>
      <c r="AE216" s="30">
        <v>787</v>
      </c>
      <c r="AF216" s="33">
        <f t="shared" si="53"/>
        <v>6728</v>
      </c>
      <c r="AG216" s="30"/>
      <c r="AH216" s="30"/>
      <c r="AI216" s="34"/>
      <c r="AJ216" s="34"/>
      <c r="AK216" s="18"/>
      <c r="AL216" s="30"/>
      <c r="AM216" s="34"/>
      <c r="AN216" s="34"/>
      <c r="AO216" s="30"/>
      <c r="AP216" s="15" t="e">
        <f>IF(AO216=#REF!,"","ç")</f>
        <v>#REF!</v>
      </c>
    </row>
    <row r="217" spans="1:42" ht="15" thickBot="1" x14ac:dyDescent="0.35">
      <c r="A217" s="93" t="s">
        <v>31</v>
      </c>
      <c r="B217" s="89">
        <v>44114</v>
      </c>
      <c r="C217" s="23">
        <v>216</v>
      </c>
      <c r="D217" s="87">
        <v>825</v>
      </c>
      <c r="E217" s="88">
        <f t="shared" si="54"/>
        <v>716.14</v>
      </c>
      <c r="F217" s="87">
        <f t="shared" si="56"/>
        <v>119666</v>
      </c>
      <c r="G217" s="87">
        <f>SUM(D211:D217)</f>
        <v>5013</v>
      </c>
      <c r="H217" s="88">
        <v>716.14285714285711</v>
      </c>
      <c r="I217" s="103">
        <v>8</v>
      </c>
      <c r="J217" s="104">
        <f t="shared" si="49"/>
        <v>9.7100000000000009</v>
      </c>
      <c r="K217" s="105">
        <f>SUM($I$2:I217)</f>
        <v>2482</v>
      </c>
      <c r="L217" s="105">
        <f>SUM(I212:I217)</f>
        <v>59</v>
      </c>
      <c r="M217" s="104">
        <f>L217/7</f>
        <v>8.4285714285714288</v>
      </c>
      <c r="N217" s="106"/>
      <c r="O217" s="107"/>
      <c r="P217" s="53">
        <f t="shared" si="32"/>
        <v>-2</v>
      </c>
      <c r="Q217" s="53">
        <v>112</v>
      </c>
      <c r="R217" s="109">
        <f t="shared" si="33"/>
        <v>36</v>
      </c>
      <c r="S217" s="109">
        <v>724</v>
      </c>
      <c r="T217" s="41"/>
      <c r="U217" s="42"/>
      <c r="W217" s="79">
        <v>6204</v>
      </c>
      <c r="X217" s="78">
        <v>825</v>
      </c>
      <c r="Y217" s="77">
        <f t="shared" si="50"/>
        <v>0</v>
      </c>
      <c r="Z217" s="80">
        <f t="shared" si="51"/>
        <v>7029</v>
      </c>
      <c r="AA217" s="115">
        <f t="shared" si="52"/>
        <v>0.1174</v>
      </c>
      <c r="AB217" s="83">
        <f t="shared" si="55"/>
        <v>0.124</v>
      </c>
      <c r="AC217" s="15" t="e">
        <f>IF(AA217=#REF!,"","ç")</f>
        <v>#REF!</v>
      </c>
      <c r="AD217" s="30">
        <v>6204</v>
      </c>
      <c r="AE217" s="30">
        <v>825</v>
      </c>
      <c r="AF217" s="33">
        <f t="shared" si="53"/>
        <v>7029</v>
      </c>
      <c r="AG217" s="30"/>
      <c r="AH217" s="30"/>
      <c r="AI217" s="34"/>
      <c r="AJ217" s="34"/>
      <c r="AK217" s="18"/>
      <c r="AL217" s="30"/>
      <c r="AM217" s="34"/>
      <c r="AN217" s="34"/>
      <c r="AO217" s="30"/>
      <c r="AP217" s="15" t="e">
        <f>IF(AO217=#REF!,"","ç")</f>
        <v>#REF!</v>
      </c>
    </row>
    <row r="218" spans="1:42" x14ac:dyDescent="0.3">
      <c r="A218" s="92" t="s">
        <v>29</v>
      </c>
      <c r="B218" s="84">
        <v>44115</v>
      </c>
      <c r="C218" s="23">
        <v>217</v>
      </c>
      <c r="D218" s="27">
        <v>647</v>
      </c>
      <c r="E218" s="86">
        <f t="shared" si="54"/>
        <v>718.14</v>
      </c>
      <c r="F218" s="27">
        <f t="shared" si="56"/>
        <v>120313</v>
      </c>
      <c r="G218" s="27"/>
      <c r="H218" s="27"/>
      <c r="I218" s="40">
        <v>9</v>
      </c>
      <c r="J218" s="69">
        <f t="shared" si="49"/>
        <v>9.7100000000000009</v>
      </c>
      <c r="K218" s="73">
        <f>SUM($I$2:I218)</f>
        <v>2491</v>
      </c>
      <c r="L218" s="73"/>
      <c r="M218" s="73"/>
      <c r="N218" s="41"/>
      <c r="O218" s="42"/>
      <c r="P218" s="53">
        <f t="shared" si="32"/>
        <v>12</v>
      </c>
      <c r="Q218" s="53">
        <v>124</v>
      </c>
      <c r="R218" s="109">
        <f t="shared" si="33"/>
        <v>-69</v>
      </c>
      <c r="S218" s="109">
        <v>655</v>
      </c>
      <c r="T218" s="41"/>
      <c r="U218" s="42"/>
      <c r="W218" s="79">
        <v>3913</v>
      </c>
      <c r="X218" s="78">
        <v>647</v>
      </c>
      <c r="Y218" s="77">
        <f t="shared" si="50"/>
        <v>0</v>
      </c>
      <c r="Z218" s="80">
        <f t="shared" si="51"/>
        <v>4560</v>
      </c>
      <c r="AA218" s="115">
        <f t="shared" si="52"/>
        <v>0.1419</v>
      </c>
      <c r="AB218" s="83">
        <f t="shared" si="55"/>
        <v>0.127</v>
      </c>
      <c r="AC218" s="15" t="e">
        <f>IF(AA218=#REF!,"","ç")</f>
        <v>#REF!</v>
      </c>
      <c r="AD218" s="30">
        <v>3913</v>
      </c>
      <c r="AE218" s="30">
        <v>647</v>
      </c>
      <c r="AF218" s="33">
        <f t="shared" si="53"/>
        <v>4560</v>
      </c>
      <c r="AG218" s="30"/>
      <c r="AH218" s="30"/>
      <c r="AI218" s="34"/>
      <c r="AJ218" s="34"/>
      <c r="AK218" s="18"/>
      <c r="AL218" s="30"/>
      <c r="AM218" s="34"/>
      <c r="AN218" s="34"/>
      <c r="AO218" s="30"/>
      <c r="AP218" s="15" t="e">
        <f>IF(AO218=#REF!,"","ç")</f>
        <v>#REF!</v>
      </c>
    </row>
    <row r="219" spans="1:42" x14ac:dyDescent="0.3">
      <c r="A219" s="90" t="s">
        <v>26</v>
      </c>
      <c r="B219" s="12">
        <v>44116</v>
      </c>
      <c r="C219" s="23">
        <v>218</v>
      </c>
      <c r="D219" s="25">
        <v>489</v>
      </c>
      <c r="E219" s="86">
        <f t="shared" si="54"/>
        <v>697.57</v>
      </c>
      <c r="F219" s="27">
        <f t="shared" si="56"/>
        <v>120802</v>
      </c>
      <c r="G219" s="25"/>
      <c r="H219" s="25"/>
      <c r="I219" s="40">
        <v>11</v>
      </c>
      <c r="J219" s="69">
        <f t="shared" si="49"/>
        <v>10.29</v>
      </c>
      <c r="K219" s="73">
        <f>SUM($I$2:I219)</f>
        <v>2502</v>
      </c>
      <c r="L219" s="73"/>
      <c r="M219" s="73"/>
      <c r="N219" s="41"/>
      <c r="O219" s="42"/>
      <c r="P219" s="53">
        <f t="shared" si="32"/>
        <v>-3</v>
      </c>
      <c r="Q219" s="53">
        <v>121</v>
      </c>
      <c r="R219" s="109">
        <f t="shared" si="33"/>
        <v>24</v>
      </c>
      <c r="S219" s="109">
        <v>679</v>
      </c>
      <c r="T219" s="41"/>
      <c r="U219" s="42"/>
      <c r="W219" s="79">
        <v>3583</v>
      </c>
      <c r="X219" s="78">
        <v>489</v>
      </c>
      <c r="Y219" s="77">
        <f t="shared" si="50"/>
        <v>0</v>
      </c>
      <c r="Z219" s="80">
        <f t="shared" si="51"/>
        <v>4072</v>
      </c>
      <c r="AA219" s="115">
        <f t="shared" si="52"/>
        <v>0.1201</v>
      </c>
      <c r="AB219" s="83">
        <f t="shared" si="55"/>
        <v>0.122</v>
      </c>
      <c r="AC219" s="15" t="e">
        <f>IF(AA219=#REF!,"","ç")</f>
        <v>#REF!</v>
      </c>
      <c r="AD219" s="30">
        <v>3583</v>
      </c>
      <c r="AE219" s="30">
        <v>489</v>
      </c>
      <c r="AF219" s="33">
        <f t="shared" si="53"/>
        <v>4072</v>
      </c>
      <c r="AG219" s="30"/>
      <c r="AH219" s="30"/>
      <c r="AI219" s="34"/>
      <c r="AJ219" s="34"/>
      <c r="AK219" s="18"/>
      <c r="AL219" s="30"/>
      <c r="AM219" s="34"/>
      <c r="AN219" s="34"/>
      <c r="AO219" s="30"/>
      <c r="AP219" s="15" t="e">
        <f>IF(AO219=#REF!,"","ç")</f>
        <v>#REF!</v>
      </c>
    </row>
    <row r="220" spans="1:42" x14ac:dyDescent="0.3">
      <c r="A220" s="90" t="s">
        <v>27</v>
      </c>
      <c r="B220" s="12">
        <v>44117</v>
      </c>
      <c r="C220" s="23">
        <v>219</v>
      </c>
      <c r="D220" s="25">
        <v>494</v>
      </c>
      <c r="E220" s="86">
        <f t="shared" si="54"/>
        <v>670.57</v>
      </c>
      <c r="F220" s="27">
        <f t="shared" si="56"/>
        <v>121296</v>
      </c>
      <c r="G220" s="25"/>
      <c r="H220" s="98">
        <v>-0.12879981986039171</v>
      </c>
      <c r="I220" s="40">
        <v>9</v>
      </c>
      <c r="J220" s="69">
        <f t="shared" si="49"/>
        <v>10.14</v>
      </c>
      <c r="K220" s="73">
        <f>SUM($I$2:I220)</f>
        <v>2511</v>
      </c>
      <c r="L220" s="73"/>
      <c r="M220" s="108">
        <f>(M224-M217)/M224</f>
        <v>0.10606060606060606</v>
      </c>
      <c r="N220" s="41"/>
      <c r="O220" s="42"/>
      <c r="P220" s="53">
        <f t="shared" si="32"/>
        <v>3</v>
      </c>
      <c r="Q220" s="53">
        <v>124</v>
      </c>
      <c r="R220" s="109">
        <f t="shared" si="33"/>
        <v>-12</v>
      </c>
      <c r="S220" s="109">
        <v>667</v>
      </c>
      <c r="T220" s="41"/>
      <c r="U220" s="42"/>
      <c r="W220" s="79">
        <v>4641</v>
      </c>
      <c r="X220" s="78">
        <v>494</v>
      </c>
      <c r="Y220" s="77">
        <f t="shared" si="50"/>
        <v>0</v>
      </c>
      <c r="Z220" s="80">
        <f t="shared" si="51"/>
        <v>5135</v>
      </c>
      <c r="AA220" s="115">
        <f t="shared" si="52"/>
        <v>9.6199999999999994E-2</v>
      </c>
      <c r="AB220" s="83">
        <f t="shared" si="55"/>
        <v>0.11899999999999999</v>
      </c>
      <c r="AC220" s="15" t="e">
        <f>IF(AA220=#REF!,"","ç")</f>
        <v>#REF!</v>
      </c>
      <c r="AD220" s="30">
        <v>4641</v>
      </c>
      <c r="AE220" s="30">
        <v>494</v>
      </c>
      <c r="AF220" s="33">
        <f t="shared" si="53"/>
        <v>5135</v>
      </c>
      <c r="AG220" s="30"/>
      <c r="AH220" s="30"/>
      <c r="AI220" s="34"/>
      <c r="AJ220" s="34"/>
      <c r="AK220" s="18"/>
      <c r="AL220" s="30"/>
      <c r="AM220" s="34"/>
      <c r="AN220" s="34"/>
      <c r="AO220" s="30"/>
      <c r="AP220" s="15" t="e">
        <f>IF(AO220=#REF!,"","ç")</f>
        <v>#REF!</v>
      </c>
    </row>
    <row r="221" spans="1:42" x14ac:dyDescent="0.3">
      <c r="A221" s="90" t="s">
        <v>27</v>
      </c>
      <c r="B221" s="12">
        <v>44118</v>
      </c>
      <c r="C221" s="23">
        <v>220</v>
      </c>
      <c r="D221" s="25">
        <v>832</v>
      </c>
      <c r="E221" s="86">
        <f t="shared" si="54"/>
        <v>689.71</v>
      </c>
      <c r="F221" s="27">
        <f t="shared" si="56"/>
        <v>122128</v>
      </c>
      <c r="G221" s="25"/>
      <c r="H221" s="25"/>
      <c r="I221" s="40">
        <v>8</v>
      </c>
      <c r="J221" s="69">
        <f t="shared" si="49"/>
        <v>10.14</v>
      </c>
      <c r="K221" s="73">
        <f>SUM($I$2:I221)</f>
        <v>2519</v>
      </c>
      <c r="L221" s="73"/>
      <c r="M221" s="73"/>
      <c r="N221" s="41"/>
      <c r="O221" s="42"/>
      <c r="P221" s="53">
        <f t="shared" si="32"/>
        <v>0</v>
      </c>
      <c r="Q221" s="53">
        <v>124</v>
      </c>
      <c r="R221" s="109">
        <f t="shared" si="33"/>
        <v>17</v>
      </c>
      <c r="S221" s="109">
        <v>684</v>
      </c>
      <c r="T221" s="41"/>
      <c r="U221" s="42"/>
      <c r="W221" s="79">
        <v>5790</v>
      </c>
      <c r="X221" s="78">
        <v>832</v>
      </c>
      <c r="Y221" s="77">
        <f t="shared" si="50"/>
        <v>0</v>
      </c>
      <c r="Z221" s="80">
        <f t="shared" si="51"/>
        <v>6622</v>
      </c>
      <c r="AA221" s="115">
        <f t="shared" si="52"/>
        <v>0.12559999999999999</v>
      </c>
      <c r="AB221" s="83">
        <f t="shared" si="55"/>
        <v>0.121</v>
      </c>
      <c r="AC221" s="15" t="e">
        <f>IF(AA221=#REF!,"","ç")</f>
        <v>#REF!</v>
      </c>
      <c r="AD221" s="30">
        <v>5790</v>
      </c>
      <c r="AE221" s="30">
        <v>832</v>
      </c>
      <c r="AF221" s="33">
        <f t="shared" si="53"/>
        <v>6622</v>
      </c>
      <c r="AG221" s="30"/>
      <c r="AH221" s="30"/>
      <c r="AI221" s="34"/>
      <c r="AJ221" s="34"/>
      <c r="AK221" s="18"/>
      <c r="AL221" s="30"/>
      <c r="AM221" s="34"/>
      <c r="AN221" s="34"/>
      <c r="AO221" s="30"/>
      <c r="AP221" s="15" t="e">
        <f>IF(AO221=#REF!,"","ç")</f>
        <v>#REF!</v>
      </c>
    </row>
    <row r="222" spans="1:42" x14ac:dyDescent="0.3">
      <c r="A222" s="90" t="s">
        <v>28</v>
      </c>
      <c r="B222" s="12">
        <v>44119</v>
      </c>
      <c r="C222" s="23">
        <v>221</v>
      </c>
      <c r="D222" s="25">
        <v>755</v>
      </c>
      <c r="E222" s="86">
        <f t="shared" si="54"/>
        <v>689.86</v>
      </c>
      <c r="F222" s="27">
        <f t="shared" si="56"/>
        <v>122883</v>
      </c>
      <c r="G222" s="25"/>
      <c r="H222" s="25"/>
      <c r="I222" s="40">
        <v>10</v>
      </c>
      <c r="J222" s="69">
        <f t="shared" si="49"/>
        <v>9.43</v>
      </c>
      <c r="K222" s="73">
        <f>SUM($I$2:I222)</f>
        <v>2529</v>
      </c>
      <c r="L222" s="73"/>
      <c r="M222" s="73"/>
      <c r="N222" s="41"/>
      <c r="O222" s="42"/>
      <c r="P222" s="53">
        <f t="shared" si="32"/>
        <v>0</v>
      </c>
      <c r="Q222" s="53">
        <v>124</v>
      </c>
      <c r="R222" s="109">
        <f t="shared" ref="R222:R421" si="57">S222-S221</f>
        <v>0</v>
      </c>
      <c r="S222" s="109">
        <v>684</v>
      </c>
      <c r="T222" s="41"/>
      <c r="U222" s="42"/>
      <c r="W222" s="79">
        <v>6221</v>
      </c>
      <c r="X222" s="78">
        <v>755</v>
      </c>
      <c r="Y222" s="77">
        <f t="shared" si="50"/>
        <v>0</v>
      </c>
      <c r="Z222" s="80">
        <f t="shared" si="51"/>
        <v>6976</v>
      </c>
      <c r="AA222" s="115">
        <f t="shared" si="52"/>
        <v>0.1082</v>
      </c>
      <c r="AB222" s="83">
        <f t="shared" si="55"/>
        <v>0.11799999999999999</v>
      </c>
      <c r="AC222" s="15" t="e">
        <f>IF(AA222=#REF!,"","ç")</f>
        <v>#REF!</v>
      </c>
      <c r="AD222" s="30">
        <v>6221</v>
      </c>
      <c r="AE222" s="30">
        <v>755</v>
      </c>
      <c r="AF222" s="33">
        <f t="shared" si="53"/>
        <v>6976</v>
      </c>
      <c r="AG222" s="30"/>
      <c r="AH222" s="30"/>
      <c r="AI222" s="34"/>
      <c r="AJ222" s="34"/>
      <c r="AK222" s="18"/>
      <c r="AL222" s="30"/>
      <c r="AM222" s="34"/>
      <c r="AN222" s="34"/>
      <c r="AO222" s="30"/>
      <c r="AP222" s="15" t="e">
        <f>IF(AO222=#REF!,"","ç")</f>
        <v>#REF!</v>
      </c>
    </row>
    <row r="223" spans="1:42" x14ac:dyDescent="0.3">
      <c r="A223" s="91" t="s">
        <v>30</v>
      </c>
      <c r="B223" s="12">
        <v>44120</v>
      </c>
      <c r="C223" s="23">
        <v>222</v>
      </c>
      <c r="D223" s="26">
        <v>615</v>
      </c>
      <c r="E223" s="86">
        <f t="shared" si="54"/>
        <v>665.29</v>
      </c>
      <c r="F223" s="27">
        <f t="shared" si="56"/>
        <v>123498</v>
      </c>
      <c r="G223" s="26"/>
      <c r="H223" s="26"/>
      <c r="I223" s="40">
        <v>17</v>
      </c>
      <c r="J223" s="69">
        <f t="shared" si="49"/>
        <v>10.29</v>
      </c>
      <c r="K223" s="73">
        <f>SUM($I$2:I223)</f>
        <v>2546</v>
      </c>
      <c r="L223" s="73"/>
      <c r="M223" s="73"/>
      <c r="N223" s="41"/>
      <c r="O223" s="42"/>
      <c r="P223" s="53">
        <f t="shared" si="32"/>
        <v>-8</v>
      </c>
      <c r="Q223" s="53">
        <v>116</v>
      </c>
      <c r="R223" s="109">
        <f t="shared" si="57"/>
        <v>-22</v>
      </c>
      <c r="S223" s="109">
        <v>662</v>
      </c>
      <c r="T223" s="41"/>
      <c r="U223" s="42"/>
      <c r="W223" s="79">
        <v>5857</v>
      </c>
      <c r="X223" s="78">
        <v>615</v>
      </c>
      <c r="Y223" s="77">
        <f t="shared" si="50"/>
        <v>0</v>
      </c>
      <c r="Z223" s="80">
        <f t="shared" si="51"/>
        <v>6472</v>
      </c>
      <c r="AA223" s="115">
        <f t="shared" si="52"/>
        <v>9.5000000000000001E-2</v>
      </c>
      <c r="AB223" s="83">
        <f t="shared" si="55"/>
        <v>0.115</v>
      </c>
      <c r="AC223" s="15" t="e">
        <f>IF(AA223=#REF!,"","ç")</f>
        <v>#REF!</v>
      </c>
      <c r="AD223" s="30">
        <v>5857</v>
      </c>
      <c r="AE223" s="30">
        <v>615</v>
      </c>
      <c r="AF223" s="33">
        <f t="shared" si="53"/>
        <v>6472</v>
      </c>
      <c r="AG223" s="30"/>
      <c r="AH223" s="30"/>
      <c r="AI223" s="34"/>
      <c r="AJ223" s="34"/>
      <c r="AK223" s="18"/>
      <c r="AL223" s="30"/>
      <c r="AM223" s="34"/>
      <c r="AN223" s="34"/>
      <c r="AO223" s="30"/>
      <c r="AP223" s="15" t="e">
        <f>IF(AO223=#REF!,"","ç")</f>
        <v>#REF!</v>
      </c>
    </row>
    <row r="224" spans="1:42" ht="15" thickBot="1" x14ac:dyDescent="0.35">
      <c r="A224" s="93" t="s">
        <v>31</v>
      </c>
      <c r="B224" s="89">
        <v>44121</v>
      </c>
      <c r="C224" s="23">
        <v>223</v>
      </c>
      <c r="D224" s="87">
        <v>609</v>
      </c>
      <c r="E224" s="88">
        <f t="shared" si="54"/>
        <v>634.42999999999995</v>
      </c>
      <c r="F224" s="87">
        <f t="shared" si="56"/>
        <v>124107</v>
      </c>
      <c r="G224" s="87">
        <f>SUM(D218:D224)</f>
        <v>4441</v>
      </c>
      <c r="H224" s="88">
        <v>634.42857142857144</v>
      </c>
      <c r="I224" s="103">
        <v>11</v>
      </c>
      <c r="J224" s="104">
        <f t="shared" si="49"/>
        <v>10.71</v>
      </c>
      <c r="K224" s="105">
        <f>SUM($I$2:I224)</f>
        <v>2557</v>
      </c>
      <c r="L224" s="105">
        <f>SUM(I219:I224)</f>
        <v>66</v>
      </c>
      <c r="M224" s="104">
        <f>L224/7</f>
        <v>9.4285714285714288</v>
      </c>
      <c r="N224" s="106"/>
      <c r="O224" s="107"/>
      <c r="P224" s="53">
        <f t="shared" si="32"/>
        <v>-6</v>
      </c>
      <c r="Q224" s="53">
        <v>110</v>
      </c>
      <c r="R224" s="109">
        <f t="shared" si="57"/>
        <v>-10</v>
      </c>
      <c r="S224" s="109">
        <v>652</v>
      </c>
      <c r="T224" s="41"/>
      <c r="U224" s="42"/>
      <c r="W224" s="79">
        <v>3579</v>
      </c>
      <c r="X224" s="78">
        <v>609</v>
      </c>
      <c r="Y224" s="77">
        <f t="shared" si="50"/>
        <v>0</v>
      </c>
      <c r="Z224" s="80">
        <f t="shared" si="51"/>
        <v>4188</v>
      </c>
      <c r="AA224" s="115">
        <f t="shared" si="52"/>
        <v>0.1454</v>
      </c>
      <c r="AB224" s="83">
        <f t="shared" si="55"/>
        <v>0.11899999999999999</v>
      </c>
      <c r="AC224" s="15" t="e">
        <f>IF(AA224=#REF!,"","ç")</f>
        <v>#REF!</v>
      </c>
      <c r="AD224" s="30">
        <v>3579</v>
      </c>
      <c r="AE224" s="30">
        <v>609</v>
      </c>
      <c r="AF224" s="33">
        <f t="shared" si="53"/>
        <v>4188</v>
      </c>
      <c r="AG224" s="30"/>
      <c r="AH224" s="30"/>
      <c r="AI224" s="34"/>
      <c r="AJ224" s="34"/>
      <c r="AK224" s="18"/>
      <c r="AL224" s="30"/>
      <c r="AM224" s="34"/>
      <c r="AN224" s="34"/>
      <c r="AO224" s="30"/>
      <c r="AP224" s="15" t="e">
        <f>IF(AO224=#REF!,"","ç")</f>
        <v>#REF!</v>
      </c>
    </row>
    <row r="225" spans="1:42" x14ac:dyDescent="0.3">
      <c r="A225" s="92" t="s">
        <v>29</v>
      </c>
      <c r="B225" s="84">
        <v>44122</v>
      </c>
      <c r="C225" s="23">
        <v>224</v>
      </c>
      <c r="D225" s="27">
        <v>638</v>
      </c>
      <c r="E225" s="86">
        <f t="shared" si="54"/>
        <v>633.14</v>
      </c>
      <c r="F225" s="27">
        <f t="shared" si="56"/>
        <v>124745</v>
      </c>
      <c r="G225" s="27"/>
      <c r="H225" s="27"/>
      <c r="I225" s="40">
        <v>7</v>
      </c>
      <c r="J225" s="69">
        <f t="shared" ref="J225:J256" si="58">ROUND(SUM(I219:I225)/7,2)</f>
        <v>10.43</v>
      </c>
      <c r="K225" s="73">
        <f>SUM($I$2:I225)</f>
        <v>2564</v>
      </c>
      <c r="L225" s="73"/>
      <c r="M225" s="73"/>
      <c r="N225" s="41"/>
      <c r="O225" s="42"/>
      <c r="P225" s="53">
        <f t="shared" si="32"/>
        <v>-3</v>
      </c>
      <c r="Q225" s="53">
        <v>107</v>
      </c>
      <c r="R225" s="109">
        <f t="shared" si="57"/>
        <v>2</v>
      </c>
      <c r="S225" s="109">
        <v>654</v>
      </c>
      <c r="T225" s="41"/>
      <c r="U225" s="42"/>
      <c r="W225" s="79">
        <v>4136</v>
      </c>
      <c r="X225" s="78">
        <v>638</v>
      </c>
      <c r="Y225" s="77">
        <f t="shared" si="50"/>
        <v>0</v>
      </c>
      <c r="Z225" s="80">
        <f t="shared" si="51"/>
        <v>4774</v>
      </c>
      <c r="AA225" s="115">
        <f t="shared" si="52"/>
        <v>0.1336</v>
      </c>
      <c r="AB225" s="83">
        <f t="shared" si="55"/>
        <v>0.11799999999999999</v>
      </c>
      <c r="AC225" s="15" t="e">
        <f>IF(AA225=#REF!,"","ç")</f>
        <v>#REF!</v>
      </c>
      <c r="AD225" s="30">
        <v>4136</v>
      </c>
      <c r="AE225" s="30">
        <v>638</v>
      </c>
      <c r="AF225" s="33">
        <f t="shared" si="53"/>
        <v>4774</v>
      </c>
      <c r="AG225" s="30"/>
      <c r="AH225" s="30"/>
      <c r="AI225" s="34"/>
      <c r="AJ225" s="34"/>
      <c r="AK225" s="18"/>
      <c r="AL225" s="30"/>
      <c r="AM225" s="34"/>
      <c r="AN225" s="34"/>
      <c r="AO225" s="30"/>
      <c r="AP225" s="15" t="e">
        <f>IF(AO225=#REF!,"","ç")</f>
        <v>#REF!</v>
      </c>
    </row>
    <row r="226" spans="1:42" x14ac:dyDescent="0.3">
      <c r="A226" s="90" t="s">
        <v>26</v>
      </c>
      <c r="B226" s="12">
        <v>44123</v>
      </c>
      <c r="C226" s="23">
        <v>225</v>
      </c>
      <c r="D226" s="25">
        <v>436</v>
      </c>
      <c r="E226" s="86">
        <f t="shared" si="54"/>
        <v>625.57000000000005</v>
      </c>
      <c r="F226" s="27">
        <f t="shared" si="56"/>
        <v>125181</v>
      </c>
      <c r="G226" s="25"/>
      <c r="H226" s="25"/>
      <c r="I226" s="40">
        <v>10</v>
      </c>
      <c r="J226" s="69">
        <f t="shared" si="58"/>
        <v>10.29</v>
      </c>
      <c r="K226" s="73">
        <f>SUM($I$2:I226)</f>
        <v>2574</v>
      </c>
      <c r="L226" s="73"/>
      <c r="M226" s="73"/>
      <c r="N226" s="41"/>
      <c r="O226" s="42"/>
      <c r="P226" s="53">
        <f t="shared" si="32"/>
        <v>8</v>
      </c>
      <c r="Q226" s="53">
        <v>115</v>
      </c>
      <c r="R226" s="109">
        <f t="shared" si="57"/>
        <v>-17</v>
      </c>
      <c r="S226" s="109">
        <v>637</v>
      </c>
      <c r="T226" s="41"/>
      <c r="U226" s="42"/>
      <c r="W226" s="79">
        <v>2411</v>
      </c>
      <c r="X226" s="78">
        <v>436</v>
      </c>
      <c r="Y226" s="77">
        <f t="shared" si="50"/>
        <v>0</v>
      </c>
      <c r="Z226" s="80">
        <f t="shared" si="51"/>
        <v>2847</v>
      </c>
      <c r="AA226" s="115">
        <f t="shared" si="52"/>
        <v>0.15310000000000001</v>
      </c>
      <c r="AB226" s="83">
        <f t="shared" si="55"/>
        <v>0.122</v>
      </c>
      <c r="AC226" s="15" t="e">
        <f>IF(AA226=#REF!,"","ç")</f>
        <v>#REF!</v>
      </c>
      <c r="AD226" s="30">
        <v>2411</v>
      </c>
      <c r="AE226" s="30">
        <v>436</v>
      </c>
      <c r="AF226" s="33">
        <f t="shared" si="53"/>
        <v>2847</v>
      </c>
      <c r="AG226" s="30"/>
      <c r="AH226" s="30"/>
      <c r="AI226" s="34"/>
      <c r="AJ226" s="34"/>
      <c r="AK226" s="18"/>
      <c r="AL226" s="30"/>
      <c r="AM226" s="34"/>
      <c r="AN226" s="34"/>
      <c r="AO226" s="30"/>
      <c r="AP226" s="15" t="e">
        <f>IF(AO226=#REF!,"","ç")</f>
        <v>#REF!</v>
      </c>
    </row>
    <row r="227" spans="1:42" x14ac:dyDescent="0.3">
      <c r="A227" s="90" t="s">
        <v>27</v>
      </c>
      <c r="B227" s="12">
        <v>44124</v>
      </c>
      <c r="C227" s="23">
        <v>226</v>
      </c>
      <c r="D227" s="25">
        <v>558</v>
      </c>
      <c r="E227" s="86">
        <f t="shared" si="54"/>
        <v>634.71</v>
      </c>
      <c r="F227" s="27">
        <f t="shared" si="56"/>
        <v>125739</v>
      </c>
      <c r="G227" s="25"/>
      <c r="H227" s="98">
        <v>-7.486388384755095E-3</v>
      </c>
      <c r="I227" s="40">
        <v>11</v>
      </c>
      <c r="J227" s="69">
        <f t="shared" si="58"/>
        <v>10.57</v>
      </c>
      <c r="K227" s="73">
        <f>SUM($I$2:I227)</f>
        <v>2585</v>
      </c>
      <c r="L227" s="73"/>
      <c r="M227" s="108">
        <f>(M231-M224)/M231</f>
        <v>-3.1250000000000083E-2</v>
      </c>
      <c r="N227" s="41"/>
      <c r="O227" s="42"/>
      <c r="P227" s="53">
        <f t="shared" si="32"/>
        <v>-2</v>
      </c>
      <c r="Q227" s="53">
        <v>113</v>
      </c>
      <c r="R227" s="109">
        <f t="shared" si="57"/>
        <v>-33</v>
      </c>
      <c r="S227" s="109">
        <v>604</v>
      </c>
      <c r="T227" s="41"/>
      <c r="U227" s="42"/>
      <c r="W227" s="79">
        <v>5125</v>
      </c>
      <c r="X227" s="78">
        <v>558</v>
      </c>
      <c r="Y227" s="77">
        <f t="shared" si="50"/>
        <v>0</v>
      </c>
      <c r="Z227" s="80">
        <f t="shared" si="51"/>
        <v>5683</v>
      </c>
      <c r="AA227" s="115">
        <f t="shared" si="52"/>
        <v>9.8199999999999996E-2</v>
      </c>
      <c r="AB227" s="83">
        <f t="shared" si="55"/>
        <v>0.123</v>
      </c>
      <c r="AC227" s="15" t="e">
        <f>IF(AA227=#REF!,"","ç")</f>
        <v>#REF!</v>
      </c>
      <c r="AD227" s="30">
        <v>5125</v>
      </c>
      <c r="AE227" s="30">
        <v>558</v>
      </c>
      <c r="AF227" s="33">
        <f t="shared" si="53"/>
        <v>5683</v>
      </c>
      <c r="AG227" s="30"/>
      <c r="AH227" s="30"/>
      <c r="AI227" s="34"/>
      <c r="AJ227" s="34"/>
      <c r="AK227" s="18"/>
      <c r="AL227" s="30"/>
      <c r="AM227" s="34"/>
      <c r="AN227" s="34"/>
      <c r="AO227" s="30"/>
      <c r="AP227" s="15" t="e">
        <f>IF(AO227=#REF!,"","ç")</f>
        <v>#REF!</v>
      </c>
    </row>
    <row r="228" spans="1:42" x14ac:dyDescent="0.3">
      <c r="A228" s="90" t="s">
        <v>27</v>
      </c>
      <c r="B228" s="12">
        <v>44125</v>
      </c>
      <c r="C228" s="23">
        <v>227</v>
      </c>
      <c r="D228" s="25">
        <v>696</v>
      </c>
      <c r="E228" s="86">
        <f t="shared" si="54"/>
        <v>615.29</v>
      </c>
      <c r="F228" s="27">
        <f t="shared" si="56"/>
        <v>126435</v>
      </c>
      <c r="G228" s="25"/>
      <c r="H228" s="25"/>
      <c r="I228" s="40">
        <v>12</v>
      </c>
      <c r="J228" s="69">
        <f t="shared" si="58"/>
        <v>11.14</v>
      </c>
      <c r="K228" s="73">
        <f>SUM($I$2:I228)</f>
        <v>2597</v>
      </c>
      <c r="L228" s="73"/>
      <c r="M228" s="73"/>
      <c r="N228" s="41"/>
      <c r="O228" s="42"/>
      <c r="P228" s="53">
        <f t="shared" si="32"/>
        <v>4</v>
      </c>
      <c r="Q228" s="53">
        <v>117</v>
      </c>
      <c r="R228" s="109">
        <f t="shared" si="57"/>
        <v>-43</v>
      </c>
      <c r="S228" s="109">
        <v>561</v>
      </c>
      <c r="T228" s="41"/>
      <c r="U228" s="42"/>
      <c r="W228" s="79">
        <v>7818</v>
      </c>
      <c r="X228" s="78">
        <v>696</v>
      </c>
      <c r="Y228" s="77">
        <f t="shared" si="50"/>
        <v>0</v>
      </c>
      <c r="Z228" s="80">
        <f t="shared" si="51"/>
        <v>8514</v>
      </c>
      <c r="AA228" s="115">
        <f t="shared" si="52"/>
        <v>8.1699999999999995E-2</v>
      </c>
      <c r="AB228" s="83">
        <f t="shared" si="55"/>
        <v>0.11600000000000001</v>
      </c>
      <c r="AC228" s="15" t="e">
        <f>IF(AA228=#REF!,"","ç")</f>
        <v>#REF!</v>
      </c>
      <c r="AD228" s="30">
        <v>7818</v>
      </c>
      <c r="AE228" s="30">
        <v>696</v>
      </c>
      <c r="AF228" s="33">
        <f t="shared" si="53"/>
        <v>8514</v>
      </c>
      <c r="AG228" s="30"/>
      <c r="AH228" s="30"/>
      <c r="AI228" s="34"/>
      <c r="AJ228" s="34"/>
      <c r="AK228" s="18"/>
      <c r="AL228" s="30"/>
      <c r="AM228" s="34"/>
      <c r="AN228" s="34"/>
      <c r="AO228" s="30"/>
      <c r="AP228" s="15" t="e">
        <f>IF(AO228=#REF!,"","ç")</f>
        <v>#REF!</v>
      </c>
    </row>
    <row r="229" spans="1:42" x14ac:dyDescent="0.3">
      <c r="A229" s="90" t="s">
        <v>28</v>
      </c>
      <c r="B229" s="12">
        <v>44126</v>
      </c>
      <c r="C229" s="23">
        <v>228</v>
      </c>
      <c r="D229" s="25">
        <v>792</v>
      </c>
      <c r="E229" s="86">
        <f t="shared" si="54"/>
        <v>620.57000000000005</v>
      </c>
      <c r="F229" s="27">
        <f t="shared" si="56"/>
        <v>127227</v>
      </c>
      <c r="G229" s="25"/>
      <c r="H229" s="25"/>
      <c r="I229" s="40">
        <v>15</v>
      </c>
      <c r="J229" s="69">
        <f t="shared" si="58"/>
        <v>11.86</v>
      </c>
      <c r="K229" s="73">
        <f>SUM($I$2:I229)</f>
        <v>2612</v>
      </c>
      <c r="L229" s="73"/>
      <c r="M229" s="73"/>
      <c r="N229" s="41"/>
      <c r="O229" s="42"/>
      <c r="P229" s="53">
        <f t="shared" si="32"/>
        <v>3</v>
      </c>
      <c r="Q229" s="53">
        <v>120</v>
      </c>
      <c r="R229" s="109">
        <f t="shared" si="57"/>
        <v>-11</v>
      </c>
      <c r="S229" s="109">
        <v>550</v>
      </c>
      <c r="T229" s="41"/>
      <c r="U229" s="42"/>
      <c r="W229" s="79">
        <v>6956</v>
      </c>
      <c r="X229" s="78">
        <v>792</v>
      </c>
      <c r="Y229" s="77">
        <f t="shared" si="50"/>
        <v>0</v>
      </c>
      <c r="Z229" s="80">
        <f t="shared" si="51"/>
        <v>7748</v>
      </c>
      <c r="AA229" s="115">
        <f t="shared" si="52"/>
        <v>0.1022</v>
      </c>
      <c r="AB229" s="83">
        <f t="shared" si="55"/>
        <v>0.11600000000000001</v>
      </c>
      <c r="AC229" s="15" t="e">
        <f>IF(AA229=#REF!,"","ç")</f>
        <v>#REF!</v>
      </c>
      <c r="AD229" s="30">
        <v>6956</v>
      </c>
      <c r="AE229" s="30">
        <v>792</v>
      </c>
      <c r="AF229" s="33">
        <f t="shared" si="53"/>
        <v>7748</v>
      </c>
      <c r="AG229" s="30"/>
      <c r="AH229" s="30"/>
      <c r="AI229" s="34"/>
      <c r="AJ229" s="34"/>
      <c r="AK229" s="18"/>
      <c r="AL229" s="30"/>
      <c r="AM229" s="34"/>
      <c r="AN229" s="34"/>
      <c r="AO229" s="30"/>
      <c r="AP229" s="15" t="e">
        <f>IF(AO229=#REF!,"","ç")</f>
        <v>#REF!</v>
      </c>
    </row>
    <row r="230" spans="1:42" x14ac:dyDescent="0.3">
      <c r="A230" s="91" t="s">
        <v>30</v>
      </c>
      <c r="B230" s="12">
        <v>44127</v>
      </c>
      <c r="C230" s="23">
        <v>229</v>
      </c>
      <c r="D230" s="26">
        <v>639</v>
      </c>
      <c r="E230" s="86">
        <f t="shared" si="54"/>
        <v>624</v>
      </c>
      <c r="F230" s="27">
        <f t="shared" si="56"/>
        <v>127866</v>
      </c>
      <c r="G230" s="26"/>
      <c r="H230" s="26"/>
      <c r="I230" s="40">
        <v>10</v>
      </c>
      <c r="J230" s="69">
        <f t="shared" si="58"/>
        <v>10.86</v>
      </c>
      <c r="K230" s="73">
        <f>SUM($I$2:I230)</f>
        <v>2622</v>
      </c>
      <c r="L230" s="73"/>
      <c r="M230" s="73"/>
      <c r="N230" s="41"/>
      <c r="O230" s="42"/>
      <c r="P230" s="53">
        <f t="shared" si="32"/>
        <v>2</v>
      </c>
      <c r="Q230" s="53">
        <v>122</v>
      </c>
      <c r="R230" s="109">
        <f t="shared" si="57"/>
        <v>-20</v>
      </c>
      <c r="S230" s="109">
        <v>530</v>
      </c>
      <c r="T230" s="41"/>
      <c r="U230" s="42"/>
      <c r="W230" s="79">
        <v>6270</v>
      </c>
      <c r="X230" s="78">
        <v>639</v>
      </c>
      <c r="Y230" s="77">
        <f t="shared" si="50"/>
        <v>0</v>
      </c>
      <c r="Z230" s="80">
        <f t="shared" si="51"/>
        <v>6909</v>
      </c>
      <c r="AA230" s="115">
        <f t="shared" si="52"/>
        <v>9.2499999999999999E-2</v>
      </c>
      <c r="AB230" s="83">
        <f t="shared" si="55"/>
        <v>0.115</v>
      </c>
      <c r="AC230" s="15" t="e">
        <f>IF(AA230=#REF!,"","ç")</f>
        <v>#REF!</v>
      </c>
      <c r="AD230" s="30">
        <v>6270</v>
      </c>
      <c r="AE230" s="30">
        <v>639</v>
      </c>
      <c r="AF230" s="33">
        <f t="shared" si="53"/>
        <v>6909</v>
      </c>
      <c r="AG230" s="30"/>
      <c r="AH230" s="30"/>
      <c r="AI230" s="34"/>
      <c r="AJ230" s="34"/>
      <c r="AK230" s="18"/>
      <c r="AL230" s="30"/>
      <c r="AM230" s="34"/>
      <c r="AN230" s="34"/>
      <c r="AO230" s="30"/>
      <c r="AP230" s="15" t="e">
        <f>IF(AO230=#REF!,"","ç")</f>
        <v>#REF!</v>
      </c>
    </row>
    <row r="231" spans="1:42" ht="15" thickBot="1" x14ac:dyDescent="0.35">
      <c r="A231" s="93" t="s">
        <v>31</v>
      </c>
      <c r="B231" s="89">
        <v>44128</v>
      </c>
      <c r="C231" s="23">
        <v>230</v>
      </c>
      <c r="D231" s="87">
        <v>649</v>
      </c>
      <c r="E231" s="88">
        <f t="shared" si="54"/>
        <v>629.71</v>
      </c>
      <c r="F231" s="87">
        <f t="shared" si="56"/>
        <v>128515</v>
      </c>
      <c r="G231" s="87">
        <f>SUM(D225:D231)</f>
        <v>4408</v>
      </c>
      <c r="H231" s="88">
        <v>629.71428571428567</v>
      </c>
      <c r="I231" s="103">
        <v>6</v>
      </c>
      <c r="J231" s="104">
        <f t="shared" si="58"/>
        <v>10.14</v>
      </c>
      <c r="K231" s="105">
        <f>SUM($I$2:I231)</f>
        <v>2628</v>
      </c>
      <c r="L231" s="105">
        <f>SUM(I226:I231)</f>
        <v>64</v>
      </c>
      <c r="M231" s="104">
        <f>L231/7</f>
        <v>9.1428571428571423</v>
      </c>
      <c r="N231" s="106"/>
      <c r="O231" s="107"/>
      <c r="P231" s="53">
        <f t="shared" si="32"/>
        <v>6</v>
      </c>
      <c r="Q231" s="53">
        <v>128</v>
      </c>
      <c r="R231" s="109">
        <f t="shared" si="57"/>
        <v>39</v>
      </c>
      <c r="S231" s="109">
        <v>569</v>
      </c>
      <c r="T231" s="41"/>
      <c r="U231" s="42"/>
      <c r="W231" s="79">
        <v>5794</v>
      </c>
      <c r="X231" s="78">
        <v>649</v>
      </c>
      <c r="Y231" s="77">
        <f t="shared" si="50"/>
        <v>0</v>
      </c>
      <c r="Z231" s="80">
        <f t="shared" si="51"/>
        <v>6443</v>
      </c>
      <c r="AA231" s="115">
        <f t="shared" si="52"/>
        <v>0.1007</v>
      </c>
      <c r="AB231" s="83">
        <f t="shared" si="55"/>
        <v>0.109</v>
      </c>
      <c r="AC231" s="15" t="e">
        <f>IF(AA231=#REF!,"","ç")</f>
        <v>#REF!</v>
      </c>
      <c r="AD231" s="30">
        <v>5794</v>
      </c>
      <c r="AE231" s="30">
        <v>649</v>
      </c>
      <c r="AF231" s="33">
        <f t="shared" si="53"/>
        <v>6443</v>
      </c>
      <c r="AG231" s="30"/>
      <c r="AH231" s="30"/>
      <c r="AI231" s="34"/>
      <c r="AJ231" s="34"/>
      <c r="AK231" s="18"/>
      <c r="AL231" s="30"/>
      <c r="AM231" s="34"/>
      <c r="AN231" s="34"/>
      <c r="AO231" s="30"/>
      <c r="AP231" s="15" t="e">
        <f>IF(AO231=#REF!,"","ç")</f>
        <v>#REF!</v>
      </c>
    </row>
    <row r="232" spans="1:42" x14ac:dyDescent="0.3">
      <c r="A232" s="92" t="s">
        <v>29</v>
      </c>
      <c r="B232" s="84">
        <v>44129</v>
      </c>
      <c r="C232" s="23">
        <v>231</v>
      </c>
      <c r="D232" s="27">
        <v>685</v>
      </c>
      <c r="E232" s="86">
        <f t="shared" si="54"/>
        <v>636.42999999999995</v>
      </c>
      <c r="F232" s="27">
        <f t="shared" si="56"/>
        <v>129200</v>
      </c>
      <c r="G232" s="27"/>
      <c r="H232" s="27"/>
      <c r="I232" s="40">
        <v>5</v>
      </c>
      <c r="J232" s="69">
        <f t="shared" si="58"/>
        <v>9.86</v>
      </c>
      <c r="K232" s="73">
        <f>SUM($I$2:I232)</f>
        <v>2633</v>
      </c>
      <c r="L232" s="73"/>
      <c r="M232" s="73"/>
      <c r="N232" s="41"/>
      <c r="O232" s="42"/>
      <c r="P232" s="53">
        <f t="shared" si="32"/>
        <v>0</v>
      </c>
      <c r="Q232" s="53">
        <v>128</v>
      </c>
      <c r="R232" s="109">
        <f t="shared" si="57"/>
        <v>14</v>
      </c>
      <c r="S232" s="109">
        <v>583</v>
      </c>
      <c r="T232" s="41"/>
      <c r="U232" s="42"/>
      <c r="W232" s="79">
        <v>5972</v>
      </c>
      <c r="X232" s="78">
        <v>685</v>
      </c>
      <c r="Y232" s="77">
        <f t="shared" si="50"/>
        <v>0</v>
      </c>
      <c r="Z232" s="80">
        <f t="shared" si="51"/>
        <v>6657</v>
      </c>
      <c r="AA232" s="115">
        <f t="shared" si="52"/>
        <v>0.10290000000000001</v>
      </c>
      <c r="AB232" s="83">
        <f t="shared" si="55"/>
        <v>0.104</v>
      </c>
      <c r="AC232" s="15" t="e">
        <f>IF(AA232=#REF!,"","ç")</f>
        <v>#REF!</v>
      </c>
      <c r="AD232" s="30">
        <v>5972</v>
      </c>
      <c r="AE232" s="30">
        <v>685</v>
      </c>
      <c r="AF232" s="33">
        <f t="shared" si="53"/>
        <v>6657</v>
      </c>
      <c r="AG232" s="30"/>
      <c r="AH232" s="30"/>
      <c r="AI232" s="34"/>
      <c r="AJ232" s="34"/>
      <c r="AK232" s="18"/>
      <c r="AL232" s="30"/>
      <c r="AM232" s="34"/>
      <c r="AN232" s="34"/>
      <c r="AO232" s="30"/>
      <c r="AP232" s="15" t="e">
        <f>IF(AO232=#REF!,"","ç")</f>
        <v>#REF!</v>
      </c>
    </row>
    <row r="233" spans="1:42" x14ac:dyDescent="0.3">
      <c r="A233" s="90" t="s">
        <v>26</v>
      </c>
      <c r="B233" s="12">
        <v>44130</v>
      </c>
      <c r="C233" s="23">
        <v>232</v>
      </c>
      <c r="D233" s="25">
        <v>551</v>
      </c>
      <c r="E233" s="86">
        <f t="shared" si="54"/>
        <v>652.86</v>
      </c>
      <c r="F233" s="27">
        <f t="shared" ref="F233:F263" si="59">D233+F232</f>
        <v>129751</v>
      </c>
      <c r="G233" s="25"/>
      <c r="H233" s="25"/>
      <c r="I233" s="40">
        <v>5</v>
      </c>
      <c r="J233" s="69">
        <f t="shared" si="58"/>
        <v>9.14</v>
      </c>
      <c r="K233" s="73">
        <f>SUM($I$2:I233)</f>
        <v>2638</v>
      </c>
      <c r="L233" s="73"/>
      <c r="M233" s="73"/>
      <c r="N233" s="41"/>
      <c r="O233" s="42"/>
      <c r="P233" s="53">
        <f t="shared" si="32"/>
        <v>-3</v>
      </c>
      <c r="Q233" s="53">
        <v>125</v>
      </c>
      <c r="R233" s="109">
        <f t="shared" si="57"/>
        <v>-24</v>
      </c>
      <c r="S233" s="109">
        <v>559</v>
      </c>
      <c r="T233" s="41"/>
      <c r="U233" s="42"/>
      <c r="W233" s="79">
        <v>3104</v>
      </c>
      <c r="X233" s="78">
        <v>551</v>
      </c>
      <c r="Y233" s="77">
        <f t="shared" si="50"/>
        <v>0</v>
      </c>
      <c r="Z233" s="80">
        <f t="shared" si="51"/>
        <v>3655</v>
      </c>
      <c r="AA233" s="115">
        <f t="shared" si="52"/>
        <v>0.15079999999999999</v>
      </c>
      <c r="AB233" s="83">
        <f t="shared" si="55"/>
        <v>0.104</v>
      </c>
      <c r="AC233" s="15" t="e">
        <f>IF(AA233=#REF!,"","ç")</f>
        <v>#REF!</v>
      </c>
      <c r="AD233" s="30">
        <v>3104</v>
      </c>
      <c r="AE233" s="30">
        <v>551</v>
      </c>
      <c r="AF233" s="33">
        <f t="shared" si="53"/>
        <v>3655</v>
      </c>
      <c r="AG233" s="30"/>
      <c r="AH233" s="30"/>
      <c r="AI233" s="34"/>
      <c r="AJ233" s="34"/>
      <c r="AK233" s="18"/>
      <c r="AL233" s="30"/>
      <c r="AM233" s="34"/>
      <c r="AN233" s="34"/>
      <c r="AO233" s="30"/>
      <c r="AP233" s="15" t="e">
        <f>IF(AO233=#REF!,"","ç")</f>
        <v>#REF!</v>
      </c>
    </row>
    <row r="234" spans="1:42" x14ac:dyDescent="0.3">
      <c r="A234" s="90" t="s">
        <v>27</v>
      </c>
      <c r="B234" s="12">
        <v>44131</v>
      </c>
      <c r="C234" s="23">
        <v>233</v>
      </c>
      <c r="D234" s="25">
        <v>671</v>
      </c>
      <c r="E234" s="86">
        <f t="shared" si="54"/>
        <v>669</v>
      </c>
      <c r="F234" s="27">
        <f t="shared" si="59"/>
        <v>130422</v>
      </c>
      <c r="G234" s="25"/>
      <c r="H234" s="98">
        <v>0.13279559315364944</v>
      </c>
      <c r="I234" s="40">
        <v>12</v>
      </c>
      <c r="J234" s="69">
        <f t="shared" si="58"/>
        <v>9.2899999999999991</v>
      </c>
      <c r="K234" s="73">
        <f>SUM($I$2:I234)</f>
        <v>2650</v>
      </c>
      <c r="L234" s="73"/>
      <c r="M234" s="108">
        <f>(M238-M231)/M238</f>
        <v>4.47761194029851E-2</v>
      </c>
      <c r="N234" s="41"/>
      <c r="O234" s="42"/>
      <c r="P234" s="53">
        <f t="shared" si="32"/>
        <v>-4</v>
      </c>
      <c r="Q234" s="53">
        <v>121</v>
      </c>
      <c r="R234" s="109">
        <f t="shared" si="57"/>
        <v>2</v>
      </c>
      <c r="S234" s="109">
        <v>561</v>
      </c>
      <c r="T234" s="41"/>
      <c r="U234" s="42"/>
      <c r="W234" s="79">
        <v>6328</v>
      </c>
      <c r="X234" s="78">
        <v>671</v>
      </c>
      <c r="Y234" s="77">
        <f t="shared" si="50"/>
        <v>0</v>
      </c>
      <c r="Z234" s="80">
        <f t="shared" si="51"/>
        <v>6999</v>
      </c>
      <c r="AA234" s="115">
        <f t="shared" si="52"/>
        <v>9.5899999999999999E-2</v>
      </c>
      <c r="AB234" s="83">
        <f t="shared" si="55"/>
        <v>0.104</v>
      </c>
      <c r="AC234" s="15" t="e">
        <f>IF(AA234=#REF!,"","ç")</f>
        <v>#REF!</v>
      </c>
      <c r="AD234" s="30">
        <v>6328</v>
      </c>
      <c r="AE234" s="30">
        <v>671</v>
      </c>
      <c r="AF234" s="33">
        <f t="shared" si="53"/>
        <v>6999</v>
      </c>
      <c r="AG234" s="30"/>
      <c r="AH234" s="30"/>
      <c r="AI234" s="34"/>
      <c r="AJ234" s="34"/>
      <c r="AK234" s="18"/>
      <c r="AL234" s="30"/>
      <c r="AM234" s="34"/>
      <c r="AN234" s="34"/>
      <c r="AO234" s="30"/>
      <c r="AP234" s="15" t="e">
        <f>IF(AO234=#REF!,"","ç")</f>
        <v>#REF!</v>
      </c>
    </row>
    <row r="235" spans="1:42" x14ac:dyDescent="0.3">
      <c r="A235" s="90" t="s">
        <v>27</v>
      </c>
      <c r="B235" s="12">
        <v>44132</v>
      </c>
      <c r="C235" s="23">
        <v>234</v>
      </c>
      <c r="D235" s="25">
        <v>825</v>
      </c>
      <c r="E235" s="86">
        <f t="shared" si="54"/>
        <v>687.43</v>
      </c>
      <c r="F235" s="27">
        <f t="shared" si="59"/>
        <v>131247</v>
      </c>
      <c r="G235" s="25"/>
      <c r="H235" s="25"/>
      <c r="I235" s="40">
        <v>13</v>
      </c>
      <c r="J235" s="69">
        <f t="shared" si="58"/>
        <v>9.43</v>
      </c>
      <c r="K235" s="73">
        <f>SUM($I$2:I235)</f>
        <v>2663</v>
      </c>
      <c r="L235" s="73"/>
      <c r="M235" s="73"/>
      <c r="N235" s="41"/>
      <c r="O235" s="42"/>
      <c r="P235" s="53">
        <f t="shared" si="32"/>
        <v>-2</v>
      </c>
      <c r="Q235" s="53">
        <v>119</v>
      </c>
      <c r="R235" s="109">
        <f t="shared" si="57"/>
        <v>-7</v>
      </c>
      <c r="S235" s="109">
        <v>554</v>
      </c>
      <c r="T235" s="41"/>
      <c r="U235" s="42"/>
      <c r="W235" s="79">
        <v>7071</v>
      </c>
      <c r="X235" s="78">
        <v>825</v>
      </c>
      <c r="Y235" s="77">
        <f t="shared" si="50"/>
        <v>0</v>
      </c>
      <c r="Z235" s="80">
        <f t="shared" si="51"/>
        <v>7896</v>
      </c>
      <c r="AA235" s="115">
        <f t="shared" si="52"/>
        <v>0.1045</v>
      </c>
      <c r="AB235" s="83">
        <f t="shared" si="55"/>
        <v>0.107</v>
      </c>
      <c r="AC235" s="15" t="e">
        <f>IF(AA235=#REF!,"","ç")</f>
        <v>#REF!</v>
      </c>
      <c r="AD235" s="30">
        <v>7071</v>
      </c>
      <c r="AE235" s="30">
        <v>825</v>
      </c>
      <c r="AF235" s="33">
        <f t="shared" si="53"/>
        <v>7896</v>
      </c>
      <c r="AG235" s="30"/>
      <c r="AH235" s="30"/>
      <c r="AI235" s="34"/>
      <c r="AJ235" s="34"/>
      <c r="AK235" s="18"/>
      <c r="AL235" s="30"/>
      <c r="AM235" s="34"/>
      <c r="AN235" s="34"/>
      <c r="AO235" s="30"/>
      <c r="AP235" s="15" t="e">
        <f>IF(AO235=#REF!,"","ç")</f>
        <v>#REF!</v>
      </c>
    </row>
    <row r="236" spans="1:42" x14ac:dyDescent="0.3">
      <c r="A236" s="90" t="s">
        <v>28</v>
      </c>
      <c r="B236" s="12">
        <v>44133</v>
      </c>
      <c r="C236" s="23">
        <v>235</v>
      </c>
      <c r="D236" s="25">
        <v>798</v>
      </c>
      <c r="E236" s="86">
        <f t="shared" si="54"/>
        <v>688.29</v>
      </c>
      <c r="F236" s="27">
        <f t="shared" si="59"/>
        <v>132045</v>
      </c>
      <c r="G236" s="25"/>
      <c r="H236" s="25"/>
      <c r="I236" s="40">
        <v>15</v>
      </c>
      <c r="J236" s="69">
        <f t="shared" si="58"/>
        <v>9.43</v>
      </c>
      <c r="K236" s="73">
        <f>SUM($I$2:I236)</f>
        <v>2678</v>
      </c>
      <c r="L236" s="73"/>
      <c r="M236" s="73"/>
      <c r="N236" s="41"/>
      <c r="O236" s="42"/>
      <c r="P236" s="53">
        <f t="shared" si="32"/>
        <v>0</v>
      </c>
      <c r="Q236" s="53">
        <v>119</v>
      </c>
      <c r="R236" s="109">
        <f t="shared" si="57"/>
        <v>-7</v>
      </c>
      <c r="S236" s="109">
        <v>547</v>
      </c>
      <c r="T236" s="41"/>
      <c r="U236" s="42"/>
      <c r="W236" s="79">
        <v>7141</v>
      </c>
      <c r="X236" s="78">
        <v>798</v>
      </c>
      <c r="Y236" s="77">
        <f t="shared" si="50"/>
        <v>0</v>
      </c>
      <c r="Z236" s="80">
        <f t="shared" si="51"/>
        <v>7939</v>
      </c>
      <c r="AA236" s="115">
        <f t="shared" si="52"/>
        <v>0.10050000000000001</v>
      </c>
      <c r="AB236" s="83">
        <f t="shared" si="55"/>
        <v>0.107</v>
      </c>
      <c r="AC236" s="15" t="e">
        <f>IF(AA236=#REF!,"","ç")</f>
        <v>#REF!</v>
      </c>
      <c r="AD236" s="30">
        <v>7141</v>
      </c>
      <c r="AE236" s="30">
        <v>798</v>
      </c>
      <c r="AF236" s="33">
        <f t="shared" si="53"/>
        <v>7939</v>
      </c>
      <c r="AG236" s="30"/>
      <c r="AH236" s="30"/>
      <c r="AI236" s="34"/>
      <c r="AJ236" s="34"/>
      <c r="AK236" s="18"/>
      <c r="AL236" s="30"/>
      <c r="AM236" s="34"/>
      <c r="AN236" s="34"/>
      <c r="AO236" s="30"/>
      <c r="AP236" s="15" t="e">
        <f>IF(AO236=#REF!,"","ç")</f>
        <v>#REF!</v>
      </c>
    </row>
    <row r="237" spans="1:42" x14ac:dyDescent="0.3">
      <c r="A237" s="91" t="s">
        <v>30</v>
      </c>
      <c r="B237" s="12">
        <v>44134</v>
      </c>
      <c r="C237" s="23">
        <v>236</v>
      </c>
      <c r="D237" s="26">
        <v>822</v>
      </c>
      <c r="E237" s="86">
        <f t="shared" si="54"/>
        <v>714.43</v>
      </c>
      <c r="F237" s="27">
        <f t="shared" si="59"/>
        <v>132867</v>
      </c>
      <c r="G237" s="26"/>
      <c r="H237" s="26"/>
      <c r="I237" s="40">
        <v>10</v>
      </c>
      <c r="J237" s="69">
        <f t="shared" si="58"/>
        <v>9.43</v>
      </c>
      <c r="K237" s="73">
        <f>SUM($I$2:I237)</f>
        <v>2688</v>
      </c>
      <c r="L237" s="73"/>
      <c r="M237" s="73"/>
      <c r="N237" s="41"/>
      <c r="O237" s="42"/>
      <c r="P237" s="53">
        <f t="shared" si="32"/>
        <v>-8</v>
      </c>
      <c r="Q237" s="53">
        <v>111</v>
      </c>
      <c r="R237" s="109">
        <f t="shared" si="57"/>
        <v>-12</v>
      </c>
      <c r="S237" s="109">
        <v>535</v>
      </c>
      <c r="T237" s="41"/>
      <c r="U237" s="42"/>
      <c r="W237" s="79">
        <v>7281</v>
      </c>
      <c r="X237" s="78">
        <v>822</v>
      </c>
      <c r="Y237" s="77">
        <f t="shared" si="50"/>
        <v>0</v>
      </c>
      <c r="Z237" s="80">
        <f t="shared" si="51"/>
        <v>8103</v>
      </c>
      <c r="AA237" s="115">
        <f t="shared" si="52"/>
        <v>0.1014</v>
      </c>
      <c r="AB237" s="83">
        <f t="shared" si="55"/>
        <v>0.108</v>
      </c>
      <c r="AC237" s="15" t="e">
        <f>IF(AA237=#REF!,"","ç")</f>
        <v>#REF!</v>
      </c>
      <c r="AD237" s="30">
        <v>7281</v>
      </c>
      <c r="AE237" s="30">
        <v>822</v>
      </c>
      <c r="AF237" s="33">
        <f t="shared" si="53"/>
        <v>8103</v>
      </c>
      <c r="AG237" s="30"/>
      <c r="AH237" s="30"/>
      <c r="AI237" s="34"/>
      <c r="AJ237" s="34"/>
      <c r="AK237" s="18"/>
      <c r="AL237" s="30"/>
      <c r="AM237" s="34"/>
      <c r="AN237" s="34"/>
      <c r="AO237" s="30"/>
      <c r="AP237" s="15" t="e">
        <f>IF(AO237=#REF!,"","ç")</f>
        <v>#REF!</v>
      </c>
    </row>
    <row r="238" spans="1:42" ht="15" thickBot="1" x14ac:dyDescent="0.35">
      <c r="A238" s="93" t="s">
        <v>31</v>
      </c>
      <c r="B238" s="89">
        <v>44135</v>
      </c>
      <c r="C238" s="23">
        <v>237</v>
      </c>
      <c r="D238" s="87">
        <v>731</v>
      </c>
      <c r="E238" s="88">
        <f t="shared" si="54"/>
        <v>726.14</v>
      </c>
      <c r="F238" s="87">
        <f t="shared" si="59"/>
        <v>133598</v>
      </c>
      <c r="G238" s="87">
        <f>SUM(D232:D238)</f>
        <v>5083</v>
      </c>
      <c r="H238" s="88">
        <v>726.14285714285711</v>
      </c>
      <c r="I238" s="103">
        <v>12</v>
      </c>
      <c r="J238" s="104">
        <f t="shared" si="58"/>
        <v>10.29</v>
      </c>
      <c r="K238" s="105">
        <f>SUM($I$2:I238)</f>
        <v>2700</v>
      </c>
      <c r="L238" s="105">
        <f>SUM(I233:I238)</f>
        <v>67</v>
      </c>
      <c r="M238" s="104">
        <f>L238/7</f>
        <v>9.5714285714285712</v>
      </c>
      <c r="N238" s="106"/>
      <c r="O238" s="107"/>
      <c r="P238" s="53">
        <f t="shared" si="32"/>
        <v>1</v>
      </c>
      <c r="Q238" s="53">
        <v>112</v>
      </c>
      <c r="R238" s="109">
        <f t="shared" si="57"/>
        <v>27</v>
      </c>
      <c r="S238" s="109">
        <v>562</v>
      </c>
      <c r="T238" s="41"/>
      <c r="U238" s="42"/>
      <c r="W238" s="79">
        <v>6715</v>
      </c>
      <c r="X238" s="78">
        <v>731</v>
      </c>
      <c r="Y238" s="77">
        <f t="shared" si="50"/>
        <v>0</v>
      </c>
      <c r="Z238" s="80">
        <f t="shared" si="51"/>
        <v>7446</v>
      </c>
      <c r="AA238" s="115">
        <f t="shared" si="52"/>
        <v>9.8199999999999996E-2</v>
      </c>
      <c r="AB238" s="83">
        <f t="shared" si="55"/>
        <v>0.108</v>
      </c>
      <c r="AC238" s="15" t="e">
        <f>IF(AA238=#REF!,"","ç")</f>
        <v>#REF!</v>
      </c>
      <c r="AD238" s="30">
        <v>6715</v>
      </c>
      <c r="AE238" s="30">
        <v>731</v>
      </c>
      <c r="AF238" s="33">
        <f t="shared" si="53"/>
        <v>7446</v>
      </c>
      <c r="AG238" s="30"/>
      <c r="AH238" s="30"/>
      <c r="AI238" s="34"/>
      <c r="AJ238" s="34"/>
      <c r="AK238" s="18"/>
      <c r="AL238" s="30"/>
      <c r="AM238" s="34"/>
      <c r="AN238" s="34"/>
      <c r="AO238" s="30"/>
      <c r="AP238" s="15" t="e">
        <f>IF(AO238=#REF!,"","ç")</f>
        <v>#REF!</v>
      </c>
    </row>
    <row r="239" spans="1:42" x14ac:dyDescent="0.3">
      <c r="A239" s="92" t="s">
        <v>29</v>
      </c>
      <c r="B239" s="84">
        <v>44136</v>
      </c>
      <c r="C239" s="23">
        <v>238</v>
      </c>
      <c r="D239" s="27">
        <v>738</v>
      </c>
      <c r="E239" s="86">
        <f t="shared" si="54"/>
        <v>733.71</v>
      </c>
      <c r="F239" s="27">
        <f t="shared" si="59"/>
        <v>134336</v>
      </c>
      <c r="G239" s="27"/>
      <c r="H239" s="27"/>
      <c r="I239" s="40">
        <v>6</v>
      </c>
      <c r="J239" s="69">
        <f t="shared" si="58"/>
        <v>10.43</v>
      </c>
      <c r="K239" s="73">
        <f>SUM($I$2:I239)</f>
        <v>2706</v>
      </c>
      <c r="L239" s="73"/>
      <c r="M239" s="73"/>
      <c r="N239" s="41"/>
      <c r="O239" s="42"/>
      <c r="P239" s="53">
        <f t="shared" si="32"/>
        <v>-5</v>
      </c>
      <c r="Q239" s="53">
        <v>107</v>
      </c>
      <c r="R239" s="109">
        <f t="shared" si="57"/>
        <v>0</v>
      </c>
      <c r="S239" s="109">
        <v>562</v>
      </c>
      <c r="T239" s="41"/>
      <c r="U239" s="42"/>
      <c r="W239" s="79">
        <v>5744</v>
      </c>
      <c r="X239" s="78">
        <v>738</v>
      </c>
      <c r="Y239" s="77">
        <f t="shared" si="50"/>
        <v>0</v>
      </c>
      <c r="Z239" s="80">
        <f t="shared" si="51"/>
        <v>6482</v>
      </c>
      <c r="AA239" s="115">
        <f t="shared" si="52"/>
        <v>0.1139</v>
      </c>
      <c r="AB239" s="83">
        <f t="shared" si="55"/>
        <v>0.109</v>
      </c>
      <c r="AC239" s="15" t="e">
        <f>IF(AA239=#REF!,"","ç")</f>
        <v>#REF!</v>
      </c>
      <c r="AD239" s="30">
        <v>5744</v>
      </c>
      <c r="AE239" s="30">
        <v>738</v>
      </c>
      <c r="AF239" s="33">
        <f t="shared" si="53"/>
        <v>6482</v>
      </c>
      <c r="AG239" s="30"/>
      <c r="AH239" s="30"/>
      <c r="AI239" s="34"/>
      <c r="AJ239" s="34"/>
      <c r="AK239" s="18"/>
      <c r="AL239" s="30"/>
      <c r="AM239" s="34"/>
      <c r="AN239" s="34"/>
      <c r="AO239" s="30"/>
      <c r="AP239" s="15" t="e">
        <f>IF(AO239=#REF!,"","ç")</f>
        <v>#REF!</v>
      </c>
    </row>
    <row r="240" spans="1:42" x14ac:dyDescent="0.3">
      <c r="A240" s="90" t="s">
        <v>26</v>
      </c>
      <c r="B240" s="12">
        <v>44137</v>
      </c>
      <c r="C240" s="23">
        <v>239</v>
      </c>
      <c r="D240" s="25">
        <v>579</v>
      </c>
      <c r="E240" s="86">
        <f t="shared" si="54"/>
        <v>737.71</v>
      </c>
      <c r="F240" s="27">
        <f t="shared" si="59"/>
        <v>134915</v>
      </c>
      <c r="G240" s="25"/>
      <c r="H240" s="25"/>
      <c r="I240" s="40">
        <v>14</v>
      </c>
      <c r="J240" s="69">
        <f t="shared" si="58"/>
        <v>11.71</v>
      </c>
      <c r="K240" s="73">
        <f>SUM($I$2:I240)</f>
        <v>2720</v>
      </c>
      <c r="L240" s="73"/>
      <c r="M240" s="73"/>
      <c r="N240" s="41"/>
      <c r="O240" s="42"/>
      <c r="P240" s="53">
        <f t="shared" si="32"/>
        <v>8</v>
      </c>
      <c r="Q240" s="53">
        <v>115</v>
      </c>
      <c r="R240" s="109">
        <f t="shared" si="57"/>
        <v>-33</v>
      </c>
      <c r="S240" s="109">
        <v>529</v>
      </c>
      <c r="T240" s="41"/>
      <c r="U240" s="42"/>
      <c r="W240" s="79">
        <v>4034</v>
      </c>
      <c r="X240" s="78">
        <v>579</v>
      </c>
      <c r="Y240" s="77">
        <f t="shared" si="50"/>
        <v>0</v>
      </c>
      <c r="Z240" s="80">
        <f t="shared" si="51"/>
        <v>4613</v>
      </c>
      <c r="AA240" s="115">
        <f t="shared" si="52"/>
        <v>0.1255</v>
      </c>
      <c r="AB240" s="83">
        <f t="shared" si="55"/>
        <v>0.106</v>
      </c>
      <c r="AC240" s="15" t="e">
        <f>IF(AA240=#REF!,"","ç")</f>
        <v>#REF!</v>
      </c>
      <c r="AD240" s="30">
        <v>4034</v>
      </c>
      <c r="AE240" s="30">
        <v>579</v>
      </c>
      <c r="AF240" s="33">
        <f t="shared" si="53"/>
        <v>4613</v>
      </c>
      <c r="AG240" s="30"/>
      <c r="AH240" s="30"/>
      <c r="AI240" s="34"/>
      <c r="AJ240" s="34"/>
      <c r="AK240" s="18"/>
      <c r="AL240" s="30"/>
      <c r="AM240" s="34"/>
      <c r="AN240" s="34"/>
      <c r="AO240" s="30"/>
      <c r="AP240" s="15" t="e">
        <f>IF(AO240=#REF!,"","ç")</f>
        <v>#REF!</v>
      </c>
    </row>
    <row r="241" spans="1:42" x14ac:dyDescent="0.3">
      <c r="A241" s="90" t="s">
        <v>27</v>
      </c>
      <c r="B241" s="12">
        <v>44138</v>
      </c>
      <c r="C241" s="23">
        <v>240</v>
      </c>
      <c r="D241" s="25">
        <v>677</v>
      </c>
      <c r="E241" s="86">
        <f t="shared" si="54"/>
        <v>738.57</v>
      </c>
      <c r="F241" s="27">
        <f t="shared" si="59"/>
        <v>135592</v>
      </c>
      <c r="G241" s="25"/>
      <c r="H241" s="98">
        <v>-3.5656071719641406E-2</v>
      </c>
      <c r="I241" s="40">
        <v>11</v>
      </c>
      <c r="J241" s="69">
        <f t="shared" si="58"/>
        <v>11.57</v>
      </c>
      <c r="K241" s="73">
        <f>SUM($I$2:I241)</f>
        <v>2731</v>
      </c>
      <c r="L241" s="73"/>
      <c r="M241" s="108">
        <f>(M245-M238)/M245</f>
        <v>0.10666666666666663</v>
      </c>
      <c r="N241" s="41"/>
      <c r="O241" s="42"/>
      <c r="P241" s="53">
        <f t="shared" si="32"/>
        <v>-5</v>
      </c>
      <c r="Q241" s="53">
        <v>110</v>
      </c>
      <c r="R241" s="109">
        <f t="shared" si="57"/>
        <v>3</v>
      </c>
      <c r="S241" s="109">
        <v>532</v>
      </c>
      <c r="T241" s="41"/>
      <c r="U241" s="42"/>
      <c r="W241" s="79">
        <v>5113</v>
      </c>
      <c r="X241" s="78">
        <v>677</v>
      </c>
      <c r="Y241" s="77">
        <f t="shared" si="50"/>
        <v>0</v>
      </c>
      <c r="Z241" s="80">
        <f t="shared" si="51"/>
        <v>5790</v>
      </c>
      <c r="AA241" s="115">
        <f t="shared" si="52"/>
        <v>0.1169</v>
      </c>
      <c r="AB241" s="83">
        <f t="shared" si="55"/>
        <v>0.109</v>
      </c>
      <c r="AC241" s="15" t="e">
        <f>IF(AA241=#REF!,"","ç")</f>
        <v>#REF!</v>
      </c>
      <c r="AD241" s="30">
        <v>5113</v>
      </c>
      <c r="AE241" s="30">
        <v>677</v>
      </c>
      <c r="AF241" s="33">
        <f t="shared" si="53"/>
        <v>5790</v>
      </c>
      <c r="AG241" s="30"/>
      <c r="AH241" s="30"/>
      <c r="AI241" s="34"/>
      <c r="AJ241" s="34"/>
      <c r="AK241" s="18"/>
      <c r="AL241" s="30"/>
      <c r="AM241" s="34"/>
      <c r="AN241" s="34"/>
      <c r="AO241" s="30"/>
      <c r="AP241" s="15" t="e">
        <f>IF(AO241=#REF!,"","ç")</f>
        <v>#REF!</v>
      </c>
    </row>
    <row r="242" spans="1:42" x14ac:dyDescent="0.3">
      <c r="A242" s="90" t="s">
        <v>27</v>
      </c>
      <c r="B242" s="12">
        <v>44139</v>
      </c>
      <c r="C242" s="23">
        <v>241</v>
      </c>
      <c r="D242" s="25">
        <v>432</v>
      </c>
      <c r="E242" s="86">
        <f t="shared" si="54"/>
        <v>682.43</v>
      </c>
      <c r="F242" s="27">
        <f t="shared" si="59"/>
        <v>136024</v>
      </c>
      <c r="G242" s="25"/>
      <c r="H242" s="25"/>
      <c r="I242" s="40">
        <v>13</v>
      </c>
      <c r="J242" s="69">
        <f t="shared" si="58"/>
        <v>11.57</v>
      </c>
      <c r="K242" s="73">
        <f>SUM($I$2:I242)</f>
        <v>2744</v>
      </c>
      <c r="L242" s="73"/>
      <c r="M242" s="73"/>
      <c r="N242" s="41"/>
      <c r="O242" s="42"/>
      <c r="P242" s="53">
        <f t="shared" si="32"/>
        <v>-1</v>
      </c>
      <c r="Q242" s="53">
        <v>109</v>
      </c>
      <c r="R242" s="109">
        <f t="shared" si="57"/>
        <v>26</v>
      </c>
      <c r="S242" s="109">
        <v>558</v>
      </c>
      <c r="T242" s="41"/>
      <c r="U242" s="42"/>
      <c r="W242" s="79">
        <v>2769</v>
      </c>
      <c r="X242" s="78">
        <v>432</v>
      </c>
      <c r="Y242" s="77">
        <f t="shared" si="50"/>
        <v>0</v>
      </c>
      <c r="Z242" s="80">
        <f t="shared" si="51"/>
        <v>3201</v>
      </c>
      <c r="AA242" s="115">
        <f t="shared" si="52"/>
        <v>0.13500000000000001</v>
      </c>
      <c r="AB242" s="83">
        <f t="shared" si="55"/>
        <v>0.113</v>
      </c>
      <c r="AC242" s="15" t="e">
        <f>IF(AA242=#REF!,"","ç")</f>
        <v>#REF!</v>
      </c>
      <c r="AD242" s="30">
        <v>2769</v>
      </c>
      <c r="AE242" s="30">
        <v>432</v>
      </c>
      <c r="AF242" s="33">
        <f t="shared" si="53"/>
        <v>3201</v>
      </c>
      <c r="AG242" s="30"/>
      <c r="AH242" s="30"/>
      <c r="AI242" s="34"/>
      <c r="AJ242" s="34"/>
      <c r="AK242" s="18"/>
      <c r="AL242" s="30"/>
      <c r="AM242" s="34"/>
      <c r="AN242" s="34"/>
      <c r="AO242" s="30"/>
      <c r="AP242" s="15" t="e">
        <f>IF(AO242=#REF!,"","ç")</f>
        <v>#REF!</v>
      </c>
    </row>
    <row r="243" spans="1:42" x14ac:dyDescent="0.3">
      <c r="A243" s="90" t="s">
        <v>28</v>
      </c>
      <c r="B243" s="12">
        <v>44140</v>
      </c>
      <c r="C243" s="23">
        <v>242</v>
      </c>
      <c r="D243" s="25">
        <v>543</v>
      </c>
      <c r="E243" s="86">
        <f t="shared" si="54"/>
        <v>646</v>
      </c>
      <c r="F243" s="27">
        <f t="shared" si="59"/>
        <v>136567</v>
      </c>
      <c r="G243" s="25"/>
      <c r="H243" s="25"/>
      <c r="I243" s="40">
        <v>12</v>
      </c>
      <c r="J243" s="69">
        <f t="shared" si="58"/>
        <v>11.14</v>
      </c>
      <c r="K243" s="73">
        <f>SUM($I$2:I243)</f>
        <v>2756</v>
      </c>
      <c r="L243" s="73"/>
      <c r="M243" s="73"/>
      <c r="N243" s="41"/>
      <c r="O243" s="42"/>
      <c r="P243" s="53">
        <f t="shared" si="32"/>
        <v>8</v>
      </c>
      <c r="Q243" s="53">
        <v>117</v>
      </c>
      <c r="R243" s="109">
        <f t="shared" si="57"/>
        <v>49</v>
      </c>
      <c r="S243" s="109">
        <v>607</v>
      </c>
      <c r="T243" s="41"/>
      <c r="U243" s="42"/>
      <c r="W243" s="79">
        <v>3786</v>
      </c>
      <c r="X243" s="78">
        <v>543</v>
      </c>
      <c r="Y243" s="77">
        <f t="shared" si="50"/>
        <v>0</v>
      </c>
      <c r="Z243" s="80">
        <f t="shared" si="51"/>
        <v>4329</v>
      </c>
      <c r="AA243" s="115">
        <f t="shared" si="52"/>
        <v>0.12540000000000001</v>
      </c>
      <c r="AB243" s="83">
        <f t="shared" si="55"/>
        <v>0.11700000000000001</v>
      </c>
      <c r="AC243" s="15" t="e">
        <f>IF(AA243=#REF!,"","ç")</f>
        <v>#REF!</v>
      </c>
      <c r="AD243" s="30">
        <v>3786</v>
      </c>
      <c r="AE243" s="30">
        <v>543</v>
      </c>
      <c r="AF243" s="33">
        <f t="shared" si="53"/>
        <v>4329</v>
      </c>
      <c r="AG243" s="30"/>
      <c r="AH243" s="30"/>
      <c r="AI243" s="34"/>
      <c r="AJ243" s="34"/>
      <c r="AK243" s="18"/>
      <c r="AL243" s="30"/>
      <c r="AM243" s="34"/>
      <c r="AN243" s="34"/>
      <c r="AO243" s="30"/>
      <c r="AP243" s="15" t="e">
        <f>IF(AO243=#REF!,"","ç")</f>
        <v>#REF!</v>
      </c>
    </row>
    <row r="244" spans="1:42" x14ac:dyDescent="0.3">
      <c r="A244" s="91" t="s">
        <v>30</v>
      </c>
      <c r="B244" s="12">
        <v>44141</v>
      </c>
      <c r="C244" s="23">
        <v>243</v>
      </c>
      <c r="D244" s="26">
        <v>1193</v>
      </c>
      <c r="E244" s="86">
        <f t="shared" si="54"/>
        <v>699</v>
      </c>
      <c r="F244" s="27">
        <f t="shared" si="59"/>
        <v>137760</v>
      </c>
      <c r="G244" s="26"/>
      <c r="H244" s="26"/>
      <c r="I244" s="40">
        <v>14</v>
      </c>
      <c r="J244" s="69">
        <f t="shared" si="58"/>
        <v>11.71</v>
      </c>
      <c r="K244" s="73">
        <f>SUM($I$2:I244)</f>
        <v>2770</v>
      </c>
      <c r="L244" s="73"/>
      <c r="M244" s="73"/>
      <c r="N244" s="41"/>
      <c r="O244" s="42"/>
      <c r="P244" s="53">
        <f t="shared" si="32"/>
        <v>11</v>
      </c>
      <c r="Q244" s="53">
        <v>128</v>
      </c>
      <c r="R244" s="109">
        <f t="shared" si="57"/>
        <v>-17</v>
      </c>
      <c r="S244" s="109">
        <v>590</v>
      </c>
      <c r="T244" s="41"/>
      <c r="U244" s="42"/>
      <c r="W244" s="79">
        <v>6216</v>
      </c>
      <c r="X244" s="78">
        <v>1193</v>
      </c>
      <c r="Y244" s="77">
        <f t="shared" si="50"/>
        <v>0</v>
      </c>
      <c r="Z244" s="80">
        <f t="shared" si="51"/>
        <v>7409</v>
      </c>
      <c r="AA244" s="115">
        <f t="shared" si="52"/>
        <v>0.161</v>
      </c>
      <c r="AB244" s="83">
        <f t="shared" si="55"/>
        <v>0.125</v>
      </c>
      <c r="AC244" s="15" t="e">
        <f>IF(AA244=#REF!,"","ç")</f>
        <v>#REF!</v>
      </c>
      <c r="AD244" s="30">
        <v>6216</v>
      </c>
      <c r="AE244" s="30">
        <v>1193</v>
      </c>
      <c r="AF244" s="33">
        <f t="shared" si="53"/>
        <v>7409</v>
      </c>
      <c r="AG244" s="30"/>
      <c r="AH244" s="30"/>
      <c r="AI244" s="34"/>
      <c r="AJ244" s="34"/>
      <c r="AK244" s="18"/>
      <c r="AL244" s="30"/>
      <c r="AM244" s="34"/>
      <c r="AN244" s="34"/>
      <c r="AO244" s="30"/>
      <c r="AP244" s="15" t="e">
        <f>IF(AO244=#REF!,"","ç")</f>
        <v>#REF!</v>
      </c>
    </row>
    <row r="245" spans="1:42" ht="15" thickBot="1" x14ac:dyDescent="0.35">
      <c r="A245" s="93" t="s">
        <v>31</v>
      </c>
      <c r="B245" s="89">
        <v>44142</v>
      </c>
      <c r="C245" s="23">
        <v>244</v>
      </c>
      <c r="D245" s="87">
        <v>746</v>
      </c>
      <c r="E245" s="88">
        <f t="shared" si="54"/>
        <v>701.14</v>
      </c>
      <c r="F245" s="87">
        <f t="shared" si="59"/>
        <v>138506</v>
      </c>
      <c r="G245" s="87">
        <f>SUM(D239:D245)</f>
        <v>4908</v>
      </c>
      <c r="H245" s="88">
        <v>701.14285714285711</v>
      </c>
      <c r="I245" s="103">
        <v>11</v>
      </c>
      <c r="J245" s="104">
        <f t="shared" si="58"/>
        <v>11.57</v>
      </c>
      <c r="K245" s="105">
        <f>SUM($I$2:I245)</f>
        <v>2781</v>
      </c>
      <c r="L245" s="105">
        <f>SUM(I240:I245)</f>
        <v>75</v>
      </c>
      <c r="M245" s="104">
        <f>L245/7</f>
        <v>10.714285714285714</v>
      </c>
      <c r="N245" s="106"/>
      <c r="O245" s="107"/>
      <c r="P245" s="53">
        <f t="shared" si="32"/>
        <v>-1</v>
      </c>
      <c r="Q245" s="53">
        <v>127</v>
      </c>
      <c r="R245" s="109">
        <f t="shared" si="57"/>
        <v>4</v>
      </c>
      <c r="S245" s="109">
        <v>594</v>
      </c>
      <c r="T245" s="41"/>
      <c r="U245" s="42"/>
      <c r="W245" s="79">
        <v>5702</v>
      </c>
      <c r="X245" s="78">
        <v>746</v>
      </c>
      <c r="Y245" s="77">
        <f t="shared" si="50"/>
        <v>0</v>
      </c>
      <c r="Z245" s="80">
        <f t="shared" si="51"/>
        <v>6448</v>
      </c>
      <c r="AA245" s="115">
        <f t="shared" si="52"/>
        <v>0.1157</v>
      </c>
      <c r="AB245" s="83">
        <f t="shared" si="55"/>
        <v>0.128</v>
      </c>
      <c r="AC245" s="15" t="e">
        <f>IF(AA245=#REF!,"","ç")</f>
        <v>#REF!</v>
      </c>
      <c r="AD245" s="30">
        <v>5702</v>
      </c>
      <c r="AE245" s="30">
        <v>746</v>
      </c>
      <c r="AF245" s="33">
        <f t="shared" si="53"/>
        <v>6448</v>
      </c>
      <c r="AG245" s="30"/>
      <c r="AH245" s="30"/>
      <c r="AI245" s="34"/>
      <c r="AJ245" s="34"/>
      <c r="AK245" s="18"/>
      <c r="AL245" s="30"/>
      <c r="AM245" s="34"/>
      <c r="AN245" s="34"/>
      <c r="AO245" s="30"/>
      <c r="AP245" s="15" t="e">
        <f>IF(AO245=#REF!,"","ç")</f>
        <v>#REF!</v>
      </c>
    </row>
    <row r="246" spans="1:42" x14ac:dyDescent="0.3">
      <c r="A246" s="92" t="s">
        <v>29</v>
      </c>
      <c r="B246" s="84">
        <v>44143</v>
      </c>
      <c r="C246" s="23">
        <v>245</v>
      </c>
      <c r="D246" s="27">
        <v>1021</v>
      </c>
      <c r="E246" s="86">
        <f t="shared" si="54"/>
        <v>741.57</v>
      </c>
      <c r="F246" s="27">
        <f t="shared" si="59"/>
        <v>139527</v>
      </c>
      <c r="G246" s="27"/>
      <c r="H246" s="27"/>
      <c r="I246" s="40">
        <v>17</v>
      </c>
      <c r="J246" s="69">
        <f t="shared" si="58"/>
        <v>13.14</v>
      </c>
      <c r="K246" s="73">
        <f>SUM($I$2:I246)</f>
        <v>2798</v>
      </c>
      <c r="L246" s="73"/>
      <c r="M246" s="73"/>
      <c r="N246" s="41"/>
      <c r="O246" s="42"/>
      <c r="P246" s="53">
        <f t="shared" si="32"/>
        <v>29</v>
      </c>
      <c r="Q246" s="53">
        <v>156</v>
      </c>
      <c r="R246" s="109">
        <f t="shared" si="57"/>
        <v>87</v>
      </c>
      <c r="S246" s="109">
        <v>681</v>
      </c>
      <c r="T246" s="41"/>
      <c r="U246" s="42"/>
      <c r="W246" s="79">
        <v>5988</v>
      </c>
      <c r="X246" s="78">
        <v>1021</v>
      </c>
      <c r="Y246" s="77">
        <f t="shared" si="50"/>
        <v>0</v>
      </c>
      <c r="Z246" s="80">
        <f t="shared" si="51"/>
        <v>7009</v>
      </c>
      <c r="AA246" s="115">
        <f t="shared" si="52"/>
        <v>0.1457</v>
      </c>
      <c r="AB246" s="83">
        <f t="shared" si="55"/>
        <v>0.13200000000000001</v>
      </c>
      <c r="AC246" s="15" t="e">
        <f>IF(AA246=#REF!,"","ç")</f>
        <v>#REF!</v>
      </c>
      <c r="AD246" s="30">
        <v>5988</v>
      </c>
      <c r="AE246" s="30">
        <v>1021</v>
      </c>
      <c r="AF246" s="33">
        <f t="shared" si="53"/>
        <v>7009</v>
      </c>
      <c r="AG246" s="30"/>
      <c r="AH246" s="30"/>
      <c r="AI246" s="34"/>
      <c r="AJ246" s="34"/>
      <c r="AK246" s="18"/>
      <c r="AL246" s="30"/>
      <c r="AM246" s="34"/>
      <c r="AN246" s="34"/>
      <c r="AO246" s="30"/>
      <c r="AP246" s="15" t="e">
        <f>IF(AO246=#REF!,"","ç")</f>
        <v>#REF!</v>
      </c>
    </row>
    <row r="247" spans="1:42" x14ac:dyDescent="0.3">
      <c r="A247" s="90" t="s">
        <v>26</v>
      </c>
      <c r="B247" s="12">
        <v>44144</v>
      </c>
      <c r="C247" s="23">
        <v>246</v>
      </c>
      <c r="D247" s="25">
        <v>804</v>
      </c>
      <c r="E247" s="86">
        <f t="shared" si="54"/>
        <v>773.71</v>
      </c>
      <c r="F247" s="27">
        <f t="shared" si="59"/>
        <v>140331</v>
      </c>
      <c r="G247" s="25"/>
      <c r="H247" s="25"/>
      <c r="I247" s="40">
        <v>10</v>
      </c>
      <c r="J247" s="69">
        <f t="shared" si="58"/>
        <v>12.57</v>
      </c>
      <c r="K247" s="73">
        <f>SUM($I$2:I247)</f>
        <v>2808</v>
      </c>
      <c r="L247" s="73"/>
      <c r="M247" s="73"/>
      <c r="N247" s="41"/>
      <c r="O247" s="42"/>
      <c r="P247" s="53">
        <f t="shared" si="32"/>
        <v>-16</v>
      </c>
      <c r="Q247" s="53">
        <v>140</v>
      </c>
      <c r="R247" s="109">
        <f t="shared" si="57"/>
        <v>-91</v>
      </c>
      <c r="S247" s="109">
        <v>590</v>
      </c>
      <c r="T247" s="41"/>
      <c r="U247" s="42"/>
      <c r="W247" s="79">
        <v>4543</v>
      </c>
      <c r="X247" s="78">
        <v>804</v>
      </c>
      <c r="Y247" s="77">
        <f t="shared" si="50"/>
        <v>0</v>
      </c>
      <c r="Z247" s="80">
        <f t="shared" si="51"/>
        <v>5347</v>
      </c>
      <c r="AA247" s="115">
        <f t="shared" si="52"/>
        <v>0.15040000000000001</v>
      </c>
      <c r="AB247" s="83">
        <f t="shared" si="55"/>
        <v>0.13600000000000001</v>
      </c>
      <c r="AC247" s="15" t="e">
        <f>IF(AA247=#REF!,"","ç")</f>
        <v>#REF!</v>
      </c>
      <c r="AD247" s="30">
        <v>4543</v>
      </c>
      <c r="AE247" s="30">
        <v>804</v>
      </c>
      <c r="AF247" s="33">
        <f t="shared" si="53"/>
        <v>5347</v>
      </c>
      <c r="AG247" s="30"/>
      <c r="AH247" s="30"/>
      <c r="AI247" s="34"/>
      <c r="AJ247" s="34"/>
      <c r="AK247" s="18"/>
      <c r="AL247" s="30"/>
      <c r="AM247" s="34"/>
      <c r="AN247" s="34"/>
      <c r="AO247" s="30"/>
      <c r="AP247" s="15" t="e">
        <f>IF(AO247=#REF!,"","ç")</f>
        <v>#REF!</v>
      </c>
    </row>
    <row r="248" spans="1:42" x14ac:dyDescent="0.3">
      <c r="A248" s="90" t="s">
        <v>27</v>
      </c>
      <c r="B248" s="12">
        <v>44145</v>
      </c>
      <c r="C248" s="23">
        <v>247</v>
      </c>
      <c r="D248" s="25">
        <v>971</v>
      </c>
      <c r="E248" s="86">
        <f t="shared" si="54"/>
        <v>815.71</v>
      </c>
      <c r="F248" s="27">
        <f t="shared" si="59"/>
        <v>141302</v>
      </c>
      <c r="G248" s="25"/>
      <c r="H248" s="98">
        <v>0.27855357930324864</v>
      </c>
      <c r="I248" s="40">
        <v>9</v>
      </c>
      <c r="J248" s="69">
        <f t="shared" si="58"/>
        <v>12.29</v>
      </c>
      <c r="K248" s="73">
        <f>SUM($I$2:I248)</f>
        <v>2817</v>
      </c>
      <c r="L248" s="73"/>
      <c r="M248" s="108">
        <f>(M252-M245)/M252</f>
        <v>-8.6956521739130307E-2</v>
      </c>
      <c r="N248" s="41"/>
      <c r="O248" s="42"/>
      <c r="P248" s="53">
        <f t="shared" si="32"/>
        <v>5</v>
      </c>
      <c r="Q248" s="53">
        <v>145</v>
      </c>
      <c r="R248" s="109">
        <f t="shared" si="57"/>
        <v>37</v>
      </c>
      <c r="S248" s="109">
        <v>627</v>
      </c>
      <c r="T248" s="41"/>
      <c r="U248" s="42"/>
      <c r="W248" s="79">
        <v>6108</v>
      </c>
      <c r="X248" s="78">
        <v>971</v>
      </c>
      <c r="Y248" s="77">
        <f t="shared" si="50"/>
        <v>0</v>
      </c>
      <c r="Z248" s="80">
        <f t="shared" si="51"/>
        <v>7079</v>
      </c>
      <c r="AA248" s="115">
        <f t="shared" si="52"/>
        <v>0.13719999999999999</v>
      </c>
      <c r="AB248" s="83">
        <f t="shared" si="55"/>
        <v>0.13900000000000001</v>
      </c>
      <c r="AC248" s="15" t="e">
        <f>IF(AA248=#REF!,"","ç")</f>
        <v>#REF!</v>
      </c>
      <c r="AD248" s="30">
        <v>6108</v>
      </c>
      <c r="AE248" s="30">
        <v>971</v>
      </c>
      <c r="AF248" s="33">
        <f t="shared" si="53"/>
        <v>7079</v>
      </c>
      <c r="AG248" s="30"/>
      <c r="AH248" s="30"/>
      <c r="AI248" s="34"/>
      <c r="AJ248" s="34"/>
      <c r="AK248" s="18"/>
      <c r="AL248" s="30"/>
      <c r="AM248" s="34"/>
      <c r="AN248" s="34"/>
      <c r="AO248" s="30"/>
      <c r="AP248" s="15" t="e">
        <f>IF(AO248=#REF!,"","ç")</f>
        <v>#REF!</v>
      </c>
    </row>
    <row r="249" spans="1:42" x14ac:dyDescent="0.3">
      <c r="A249" s="90" t="s">
        <v>27</v>
      </c>
      <c r="B249" s="12">
        <v>44146</v>
      </c>
      <c r="C249" s="23">
        <v>248</v>
      </c>
      <c r="D249" s="25">
        <v>1163</v>
      </c>
      <c r="E249" s="86">
        <f t="shared" si="54"/>
        <v>920.14</v>
      </c>
      <c r="F249" s="27">
        <f t="shared" si="59"/>
        <v>142465</v>
      </c>
      <c r="G249" s="25"/>
      <c r="H249" s="25"/>
      <c r="I249" s="40">
        <v>6</v>
      </c>
      <c r="J249" s="69">
        <f t="shared" si="58"/>
        <v>11.29</v>
      </c>
      <c r="K249" s="73">
        <f>SUM($I$2:I249)</f>
        <v>2823</v>
      </c>
      <c r="L249" s="73"/>
      <c r="M249" s="73"/>
      <c r="N249" s="41"/>
      <c r="O249" s="42"/>
      <c r="P249" s="53">
        <f t="shared" si="32"/>
        <v>0</v>
      </c>
      <c r="Q249" s="53">
        <v>145</v>
      </c>
      <c r="R249" s="109">
        <f t="shared" si="57"/>
        <v>18</v>
      </c>
      <c r="S249" s="109">
        <v>645</v>
      </c>
      <c r="T249" s="41"/>
      <c r="U249" s="42"/>
      <c r="W249" s="79">
        <v>5125</v>
      </c>
      <c r="X249" s="78">
        <v>1163</v>
      </c>
      <c r="Y249" s="77">
        <f t="shared" si="50"/>
        <v>0</v>
      </c>
      <c r="Z249" s="80">
        <f t="shared" si="51"/>
        <v>6288</v>
      </c>
      <c r="AA249" s="115">
        <f t="shared" si="52"/>
        <v>0.185</v>
      </c>
      <c r="AB249" s="83">
        <f t="shared" si="55"/>
        <v>0.14599999999999999</v>
      </c>
      <c r="AC249" s="15" t="e">
        <f>IF(AA249=#REF!,"","ç")</f>
        <v>#REF!</v>
      </c>
      <c r="AD249" s="30">
        <v>5125</v>
      </c>
      <c r="AE249" s="30">
        <v>1163</v>
      </c>
      <c r="AF249" s="33">
        <f t="shared" si="53"/>
        <v>6288</v>
      </c>
      <c r="AG249" s="30"/>
      <c r="AH249" s="30"/>
      <c r="AI249" s="34"/>
      <c r="AJ249" s="34"/>
      <c r="AK249" s="18"/>
      <c r="AL249" s="30"/>
      <c r="AM249" s="34"/>
      <c r="AN249" s="34"/>
      <c r="AO249" s="30"/>
      <c r="AP249" s="15" t="e">
        <f>IF(AO249=#REF!,"","ç")</f>
        <v>#REF!</v>
      </c>
    </row>
    <row r="250" spans="1:42" x14ac:dyDescent="0.3">
      <c r="A250" s="90" t="s">
        <v>28</v>
      </c>
      <c r="B250" s="12">
        <v>44147</v>
      </c>
      <c r="C250" s="23">
        <v>249</v>
      </c>
      <c r="D250" s="25">
        <v>887</v>
      </c>
      <c r="E250" s="86">
        <f t="shared" si="54"/>
        <v>969.29</v>
      </c>
      <c r="F250" s="27">
        <f t="shared" si="59"/>
        <v>143352</v>
      </c>
      <c r="G250" s="25"/>
      <c r="H250" s="25"/>
      <c r="I250" s="40">
        <v>7</v>
      </c>
      <c r="J250" s="69">
        <f t="shared" si="58"/>
        <v>10.57</v>
      </c>
      <c r="K250" s="73">
        <f>SUM($I$2:I250)</f>
        <v>2830</v>
      </c>
      <c r="L250" s="73"/>
      <c r="M250" s="73"/>
      <c r="N250" s="41"/>
      <c r="O250" s="42"/>
      <c r="P250" s="53">
        <f t="shared" si="32"/>
        <v>9</v>
      </c>
      <c r="Q250" s="53">
        <v>154</v>
      </c>
      <c r="R250" s="109">
        <f t="shared" si="57"/>
        <v>13</v>
      </c>
      <c r="S250" s="109">
        <v>658</v>
      </c>
      <c r="T250" s="41"/>
      <c r="U250" s="42"/>
      <c r="W250" s="79">
        <v>6206</v>
      </c>
      <c r="X250" s="78">
        <v>887</v>
      </c>
      <c r="Y250" s="77">
        <f t="shared" si="50"/>
        <v>0</v>
      </c>
      <c r="Z250" s="80">
        <f t="shared" si="51"/>
        <v>7093</v>
      </c>
      <c r="AA250" s="115">
        <f t="shared" si="52"/>
        <v>0.12509999999999999</v>
      </c>
      <c r="AB250" s="83">
        <f t="shared" si="55"/>
        <v>0.14599999999999999</v>
      </c>
      <c r="AC250" s="15" t="e">
        <f>IF(AA250=#REF!,"","ç")</f>
        <v>#REF!</v>
      </c>
      <c r="AD250" s="30">
        <v>6206</v>
      </c>
      <c r="AE250" s="30">
        <v>887</v>
      </c>
      <c r="AF250" s="33">
        <f t="shared" si="53"/>
        <v>7093</v>
      </c>
      <c r="AG250" s="30"/>
      <c r="AH250" s="30"/>
      <c r="AI250" s="34"/>
      <c r="AJ250" s="34"/>
      <c r="AK250" s="18"/>
      <c r="AL250" s="30"/>
      <c r="AM250" s="34"/>
      <c r="AN250" s="34"/>
      <c r="AO250" s="30"/>
      <c r="AP250" s="15" t="e">
        <f>IF(AO250=#REF!,"","ç")</f>
        <v>#REF!</v>
      </c>
    </row>
    <row r="251" spans="1:42" x14ac:dyDescent="0.3">
      <c r="A251" s="91" t="s">
        <v>30</v>
      </c>
      <c r="B251" s="12">
        <v>44148</v>
      </c>
      <c r="C251" s="23">
        <v>250</v>
      </c>
      <c r="D251" s="26">
        <v>1125</v>
      </c>
      <c r="E251" s="86">
        <f t="shared" si="54"/>
        <v>959.57</v>
      </c>
      <c r="F251" s="27">
        <f t="shared" si="59"/>
        <v>144477</v>
      </c>
      <c r="G251" s="26"/>
      <c r="H251" s="26"/>
      <c r="I251" s="40">
        <v>26</v>
      </c>
      <c r="J251" s="69">
        <f t="shared" si="58"/>
        <v>12.29</v>
      </c>
      <c r="K251" s="73">
        <f>SUM($I$2:I251)</f>
        <v>2856</v>
      </c>
      <c r="L251" s="73"/>
      <c r="M251" s="73"/>
      <c r="N251" s="41"/>
      <c r="O251" s="42"/>
      <c r="P251" s="53">
        <f t="shared" si="32"/>
        <v>-5</v>
      </c>
      <c r="Q251" s="53">
        <v>149</v>
      </c>
      <c r="R251" s="109">
        <f t="shared" si="57"/>
        <v>25</v>
      </c>
      <c r="S251" s="109">
        <v>683</v>
      </c>
      <c r="T251" s="41"/>
      <c r="U251" s="42"/>
      <c r="W251" s="79">
        <v>8029</v>
      </c>
      <c r="X251" s="78">
        <v>1125</v>
      </c>
      <c r="Y251" s="77">
        <f t="shared" si="50"/>
        <v>0</v>
      </c>
      <c r="Z251" s="80">
        <f t="shared" si="51"/>
        <v>9154</v>
      </c>
      <c r="AA251" s="115">
        <f t="shared" si="52"/>
        <v>0.1229</v>
      </c>
      <c r="AB251" s="83">
        <f t="shared" si="55"/>
        <v>0.14000000000000001</v>
      </c>
      <c r="AC251" s="15" t="e">
        <f>IF(AA251=#REF!,"","ç")</f>
        <v>#REF!</v>
      </c>
      <c r="AD251" s="30">
        <v>8029</v>
      </c>
      <c r="AE251" s="30">
        <v>1125</v>
      </c>
      <c r="AF251" s="33">
        <f t="shared" si="53"/>
        <v>9154</v>
      </c>
      <c r="AG251" s="30"/>
      <c r="AH251" s="30"/>
      <c r="AI251" s="34"/>
      <c r="AJ251" s="34"/>
      <c r="AK251" s="18"/>
      <c r="AL251" s="30"/>
      <c r="AM251" s="34"/>
      <c r="AN251" s="34"/>
      <c r="AO251" s="30"/>
      <c r="AP251" s="15" t="e">
        <f>IF(AO251=#REF!,"","ç")</f>
        <v>#REF!</v>
      </c>
    </row>
    <row r="252" spans="1:42" ht="15" thickBot="1" x14ac:dyDescent="0.35">
      <c r="A252" s="93" t="s">
        <v>31</v>
      </c>
      <c r="B252" s="89">
        <v>44149</v>
      </c>
      <c r="C252" s="23">
        <v>251</v>
      </c>
      <c r="D252" s="87">
        <v>832</v>
      </c>
      <c r="E252" s="88">
        <f t="shared" si="54"/>
        <v>971.86</v>
      </c>
      <c r="F252" s="87">
        <f t="shared" si="59"/>
        <v>145309</v>
      </c>
      <c r="G252" s="87">
        <f>SUM(D246:D252)</f>
        <v>6803</v>
      </c>
      <c r="H252" s="88">
        <v>971.85714285714289</v>
      </c>
      <c r="I252" s="103">
        <v>11</v>
      </c>
      <c r="J252" s="104">
        <f t="shared" si="58"/>
        <v>12.29</v>
      </c>
      <c r="K252" s="105">
        <f>SUM($I$2:I252)</f>
        <v>2867</v>
      </c>
      <c r="L252" s="105">
        <f>SUM(I247:I252)</f>
        <v>69</v>
      </c>
      <c r="M252" s="104">
        <f>L252/7</f>
        <v>9.8571428571428577</v>
      </c>
      <c r="N252" s="106"/>
      <c r="O252" s="107"/>
      <c r="P252" s="53">
        <f t="shared" si="32"/>
        <v>-3</v>
      </c>
      <c r="Q252" s="53">
        <v>146</v>
      </c>
      <c r="R252" s="109">
        <f t="shared" si="57"/>
        <v>-32</v>
      </c>
      <c r="S252" s="109">
        <v>651</v>
      </c>
      <c r="T252" s="41"/>
      <c r="U252" s="42"/>
      <c r="W252" s="79">
        <v>4689</v>
      </c>
      <c r="X252" s="78">
        <v>832</v>
      </c>
      <c r="Y252" s="77">
        <f t="shared" si="50"/>
        <v>0</v>
      </c>
      <c r="Z252" s="80">
        <f t="shared" si="51"/>
        <v>5521</v>
      </c>
      <c r="AA252" s="115">
        <f t="shared" si="52"/>
        <v>0.1507</v>
      </c>
      <c r="AB252" s="83">
        <f t="shared" si="55"/>
        <v>0.14499999999999999</v>
      </c>
      <c r="AC252" s="15" t="e">
        <f>IF(AA252=#REF!,"","ç")</f>
        <v>#REF!</v>
      </c>
      <c r="AD252" s="30">
        <v>4689</v>
      </c>
      <c r="AE252" s="30">
        <v>832</v>
      </c>
      <c r="AF252" s="33">
        <f t="shared" si="53"/>
        <v>5521</v>
      </c>
      <c r="AG252" s="30"/>
      <c r="AH252" s="30"/>
      <c r="AI252" s="34"/>
      <c r="AJ252" s="34"/>
      <c r="AK252" s="18"/>
      <c r="AL252" s="30"/>
      <c r="AM252" s="34"/>
      <c r="AN252" s="34"/>
      <c r="AO252" s="30"/>
      <c r="AP252" s="15" t="e">
        <f>IF(AO252=#REF!,"","ç")</f>
        <v>#REF!</v>
      </c>
    </row>
    <row r="253" spans="1:42" x14ac:dyDescent="0.3">
      <c r="A253" s="92" t="s">
        <v>29</v>
      </c>
      <c r="B253" s="84">
        <v>44150</v>
      </c>
      <c r="C253" s="23">
        <v>252</v>
      </c>
      <c r="D253" s="27">
        <v>1344</v>
      </c>
      <c r="E253" s="86">
        <f t="shared" si="54"/>
        <v>1018</v>
      </c>
      <c r="F253" s="27">
        <f t="shared" si="59"/>
        <v>146653</v>
      </c>
      <c r="G253" s="27"/>
      <c r="H253" s="27"/>
      <c r="I253" s="40">
        <v>6</v>
      </c>
      <c r="J253" s="69">
        <f t="shared" si="58"/>
        <v>10.71</v>
      </c>
      <c r="K253" s="73">
        <f>SUM($I$2:I253)</f>
        <v>2873</v>
      </c>
      <c r="L253" s="76"/>
      <c r="M253" s="76"/>
      <c r="N253" s="41"/>
      <c r="O253" s="42"/>
      <c r="P253" s="53">
        <f t="shared" si="32"/>
        <v>7</v>
      </c>
      <c r="Q253" s="53">
        <v>153</v>
      </c>
      <c r="R253" s="109">
        <f t="shared" si="57"/>
        <v>24</v>
      </c>
      <c r="S253" s="109">
        <v>675</v>
      </c>
      <c r="T253" s="41"/>
      <c r="U253" s="42"/>
      <c r="W253" s="79">
        <v>8562</v>
      </c>
      <c r="X253" s="78">
        <v>1344</v>
      </c>
      <c r="Y253" s="77">
        <f t="shared" si="50"/>
        <v>0</v>
      </c>
      <c r="Z253" s="80">
        <f t="shared" si="51"/>
        <v>9906</v>
      </c>
      <c r="AA253" s="115">
        <f t="shared" si="52"/>
        <v>0.13569999999999999</v>
      </c>
      <c r="AB253" s="83">
        <f t="shared" si="55"/>
        <v>0.14399999999999999</v>
      </c>
      <c r="AC253" s="15" t="e">
        <f>IF(AA253=#REF!,"","ç")</f>
        <v>#REF!</v>
      </c>
      <c r="AD253" s="30">
        <v>8562</v>
      </c>
      <c r="AE253" s="30">
        <v>1344</v>
      </c>
      <c r="AF253" s="33">
        <f t="shared" si="53"/>
        <v>9906</v>
      </c>
      <c r="AG253" s="30"/>
      <c r="AH253" s="30"/>
      <c r="AI253" s="34"/>
      <c r="AJ253" s="34"/>
      <c r="AK253" s="18"/>
      <c r="AL253" s="30"/>
      <c r="AM253" s="34"/>
      <c r="AN253" s="34"/>
      <c r="AO253" s="30"/>
      <c r="AP253" s="15" t="e">
        <f>IF(AO253=#REF!,"","ç")</f>
        <v>#REF!</v>
      </c>
    </row>
    <row r="254" spans="1:42" x14ac:dyDescent="0.3">
      <c r="A254" s="90" t="s">
        <v>26</v>
      </c>
      <c r="B254" s="12">
        <v>44151</v>
      </c>
      <c r="C254" s="23">
        <v>253</v>
      </c>
      <c r="D254" s="25">
        <v>1014</v>
      </c>
      <c r="E254" s="86">
        <f t="shared" si="54"/>
        <v>1048</v>
      </c>
      <c r="F254" s="27">
        <f t="shared" si="59"/>
        <v>147667</v>
      </c>
      <c r="G254" s="25"/>
      <c r="H254" s="25"/>
      <c r="I254" s="40">
        <v>8</v>
      </c>
      <c r="J254" s="69">
        <f t="shared" si="58"/>
        <v>10.43</v>
      </c>
      <c r="K254" s="73">
        <f>SUM($I$2:I254)</f>
        <v>2881</v>
      </c>
      <c r="L254" s="76"/>
      <c r="M254" s="76"/>
      <c r="N254" s="41"/>
      <c r="O254" s="42"/>
      <c r="P254" s="53">
        <f t="shared" si="32"/>
        <v>8</v>
      </c>
      <c r="Q254" s="53">
        <v>161</v>
      </c>
      <c r="R254" s="109">
        <f t="shared" si="57"/>
        <v>35</v>
      </c>
      <c r="S254" s="109">
        <v>710</v>
      </c>
      <c r="T254" s="41"/>
      <c r="U254" s="42"/>
      <c r="W254" s="79">
        <v>6206</v>
      </c>
      <c r="X254" s="78">
        <v>1014</v>
      </c>
      <c r="Y254" s="77">
        <f t="shared" si="50"/>
        <v>0</v>
      </c>
      <c r="Z254" s="80">
        <f t="shared" si="51"/>
        <v>7220</v>
      </c>
      <c r="AA254" s="115">
        <f t="shared" si="52"/>
        <v>0.1404</v>
      </c>
      <c r="AB254" s="83">
        <f t="shared" si="55"/>
        <v>0.14199999999999999</v>
      </c>
      <c r="AC254" s="15" t="e">
        <f>IF(AA254=#REF!,"","ç")</f>
        <v>#REF!</v>
      </c>
      <c r="AD254" s="30">
        <v>6206</v>
      </c>
      <c r="AE254" s="30">
        <v>1014</v>
      </c>
      <c r="AF254" s="33">
        <f t="shared" si="53"/>
        <v>7220</v>
      </c>
      <c r="AG254" s="30"/>
      <c r="AH254" s="30"/>
      <c r="AI254" s="34"/>
      <c r="AJ254" s="34"/>
      <c r="AK254" s="18"/>
      <c r="AL254" s="30"/>
      <c r="AM254" s="34"/>
      <c r="AN254" s="34"/>
      <c r="AO254" s="30"/>
      <c r="AP254" s="15" t="e">
        <f>IF(AO254=#REF!,"","ç")</f>
        <v>#REF!</v>
      </c>
    </row>
    <row r="255" spans="1:42" x14ac:dyDescent="0.3">
      <c r="A255" s="90" t="s">
        <v>27</v>
      </c>
      <c r="B255" s="12">
        <v>44152</v>
      </c>
      <c r="C255" s="23">
        <v>254</v>
      </c>
      <c r="D255" s="25">
        <v>1054</v>
      </c>
      <c r="E255" s="86">
        <f t="shared" si="54"/>
        <v>1059.8599999999999</v>
      </c>
      <c r="F255" s="27">
        <f t="shared" si="59"/>
        <v>148721</v>
      </c>
      <c r="G255" s="25"/>
      <c r="H255" s="98">
        <v>0.1771891630382196</v>
      </c>
      <c r="I255" s="40">
        <v>12</v>
      </c>
      <c r="J255" s="69">
        <f t="shared" si="58"/>
        <v>10.86</v>
      </c>
      <c r="K255" s="73">
        <f>SUM($I$2:I255)</f>
        <v>2893</v>
      </c>
      <c r="L255" s="76"/>
      <c r="M255" s="108">
        <f>(M259-M252)/M259</f>
        <v>5.4794520547945182E-2</v>
      </c>
      <c r="N255" s="41"/>
      <c r="O255" s="42"/>
      <c r="P255" s="53">
        <f t="shared" si="32"/>
        <v>-7</v>
      </c>
      <c r="Q255" s="53">
        <v>154</v>
      </c>
      <c r="R255" s="109">
        <f t="shared" si="57"/>
        <v>21</v>
      </c>
      <c r="S255" s="109">
        <v>731</v>
      </c>
      <c r="T255" s="41"/>
      <c r="U255" s="42"/>
      <c r="W255" s="79">
        <v>7894</v>
      </c>
      <c r="X255" s="78">
        <v>1054</v>
      </c>
      <c r="Y255" s="77">
        <f t="shared" si="50"/>
        <v>0</v>
      </c>
      <c r="Z255" s="80">
        <f t="shared" si="51"/>
        <v>8948</v>
      </c>
      <c r="AA255" s="115">
        <f t="shared" si="52"/>
        <v>0.1178</v>
      </c>
      <c r="AB255" s="83">
        <f t="shared" si="55"/>
        <v>0.14000000000000001</v>
      </c>
      <c r="AC255" s="15" t="e">
        <f>IF(AA255=#REF!,"","ç")</f>
        <v>#REF!</v>
      </c>
      <c r="AD255" s="30">
        <v>7894</v>
      </c>
      <c r="AE255" s="30">
        <v>1054</v>
      </c>
      <c r="AF255" s="33">
        <f t="shared" si="53"/>
        <v>8948</v>
      </c>
      <c r="AG255" s="30"/>
      <c r="AH255" s="30"/>
      <c r="AI255" s="34"/>
      <c r="AJ255" s="34"/>
      <c r="AK255" s="18"/>
      <c r="AL255" s="30"/>
      <c r="AM255" s="34"/>
      <c r="AN255" s="34"/>
      <c r="AO255" s="30"/>
      <c r="AP255" s="15" t="e">
        <f>IF(AO255=#REF!,"","ç")</f>
        <v>#REF!</v>
      </c>
    </row>
    <row r="256" spans="1:42" x14ac:dyDescent="0.3">
      <c r="A256" s="90" t="s">
        <v>27</v>
      </c>
      <c r="B256" s="12">
        <v>44153</v>
      </c>
      <c r="C256" s="23">
        <v>255</v>
      </c>
      <c r="D256" s="25">
        <v>1112</v>
      </c>
      <c r="E256" s="86">
        <f t="shared" si="54"/>
        <v>1052.57</v>
      </c>
      <c r="F256" s="27">
        <f t="shared" si="59"/>
        <v>149833</v>
      </c>
      <c r="G256" s="25"/>
      <c r="H256" s="25"/>
      <c r="I256" s="40">
        <v>14</v>
      </c>
      <c r="J256" s="69">
        <f t="shared" si="58"/>
        <v>12</v>
      </c>
      <c r="K256" s="73">
        <f>SUM($I$2:I256)</f>
        <v>2907</v>
      </c>
      <c r="L256" s="76"/>
      <c r="M256" s="76"/>
      <c r="N256" s="41"/>
      <c r="O256" s="42"/>
      <c r="P256" s="53">
        <f t="shared" si="32"/>
        <v>4</v>
      </c>
      <c r="Q256" s="53">
        <v>158</v>
      </c>
      <c r="R256" s="109">
        <f t="shared" si="57"/>
        <v>-20</v>
      </c>
      <c r="S256" s="109">
        <v>711</v>
      </c>
      <c r="T256" s="41"/>
      <c r="U256" s="42"/>
      <c r="W256" s="79">
        <v>8093</v>
      </c>
      <c r="X256" s="78">
        <v>1112</v>
      </c>
      <c r="Y256" s="77">
        <f t="shared" si="50"/>
        <v>0</v>
      </c>
      <c r="Z256" s="80">
        <f t="shared" si="51"/>
        <v>9205</v>
      </c>
      <c r="AA256" s="115">
        <f t="shared" si="52"/>
        <v>0.1208</v>
      </c>
      <c r="AB256" s="83">
        <f t="shared" si="55"/>
        <v>0.13</v>
      </c>
      <c r="AC256" s="15" t="e">
        <f>IF(AA256=#REF!,"","ç")</f>
        <v>#REF!</v>
      </c>
      <c r="AD256" s="30">
        <v>8093</v>
      </c>
      <c r="AE256" s="30">
        <v>1112</v>
      </c>
      <c r="AF256" s="33">
        <f t="shared" si="53"/>
        <v>9205</v>
      </c>
      <c r="AG256" s="30"/>
      <c r="AH256" s="30"/>
      <c r="AI256" s="34"/>
      <c r="AJ256" s="34"/>
      <c r="AK256" s="18"/>
      <c r="AL256" s="30"/>
      <c r="AM256" s="34"/>
      <c r="AN256" s="34"/>
      <c r="AO256" s="30"/>
      <c r="AP256" s="15" t="e">
        <f>IF(AO256=#REF!,"","ç")</f>
        <v>#REF!</v>
      </c>
    </row>
    <row r="257" spans="1:42" x14ac:dyDescent="0.3">
      <c r="A257" s="90" t="s">
        <v>28</v>
      </c>
      <c r="B257" s="12">
        <v>44154</v>
      </c>
      <c r="C257" s="23">
        <v>256</v>
      </c>
      <c r="D257" s="25">
        <v>1256</v>
      </c>
      <c r="E257" s="86">
        <f t="shared" si="54"/>
        <v>1105.29</v>
      </c>
      <c r="F257" s="27">
        <f t="shared" si="59"/>
        <v>151089</v>
      </c>
      <c r="G257" s="25"/>
      <c r="H257" s="25"/>
      <c r="I257" s="40">
        <v>15</v>
      </c>
      <c r="J257" s="69">
        <f t="shared" ref="J257:J281" si="60">ROUND(SUM(I251:I257)/7,2)</f>
        <v>13.14</v>
      </c>
      <c r="K257" s="73">
        <f>SUM($I$2:I257)</f>
        <v>2922</v>
      </c>
      <c r="L257" s="76"/>
      <c r="M257" s="76"/>
      <c r="N257" s="41"/>
      <c r="O257" s="42"/>
      <c r="P257" s="53">
        <f t="shared" si="32"/>
        <v>-6</v>
      </c>
      <c r="Q257" s="53">
        <v>152</v>
      </c>
      <c r="R257" s="109">
        <f t="shared" si="57"/>
        <v>8</v>
      </c>
      <c r="S257" s="109">
        <v>719</v>
      </c>
      <c r="T257" s="41"/>
      <c r="U257" s="42"/>
      <c r="W257" s="79">
        <v>9359</v>
      </c>
      <c r="X257" s="78">
        <v>1256</v>
      </c>
      <c r="Y257" s="77">
        <f t="shared" si="50"/>
        <v>0</v>
      </c>
      <c r="Z257" s="80">
        <f t="shared" si="51"/>
        <v>10615</v>
      </c>
      <c r="AA257" s="115">
        <f t="shared" si="52"/>
        <v>0.1183</v>
      </c>
      <c r="AB257" s="83">
        <f t="shared" si="55"/>
        <v>0.13</v>
      </c>
      <c r="AC257" s="15" t="e">
        <f>IF(AA257=#REF!,"","ç")</f>
        <v>#REF!</v>
      </c>
      <c r="AD257" s="30">
        <v>9359</v>
      </c>
      <c r="AE257" s="30">
        <v>1256</v>
      </c>
      <c r="AF257" s="33">
        <f t="shared" si="53"/>
        <v>10615</v>
      </c>
      <c r="AG257" s="30"/>
      <c r="AH257" s="30"/>
      <c r="AI257" s="34"/>
      <c r="AJ257" s="34"/>
      <c r="AK257" s="18"/>
      <c r="AL257" s="30"/>
      <c r="AM257" s="34"/>
      <c r="AN257" s="34"/>
      <c r="AO257" s="30"/>
      <c r="AP257" s="15" t="e">
        <f>IF(AO257=#REF!,"","ç")</f>
        <v>#REF!</v>
      </c>
    </row>
    <row r="258" spans="1:42" x14ac:dyDescent="0.3">
      <c r="A258" s="91" t="s">
        <v>30</v>
      </c>
      <c r="B258" s="12">
        <v>44155</v>
      </c>
      <c r="C258" s="23">
        <v>257</v>
      </c>
      <c r="D258" s="26">
        <v>1200</v>
      </c>
      <c r="E258" s="86">
        <f t="shared" si="54"/>
        <v>1116</v>
      </c>
      <c r="F258" s="27">
        <f t="shared" si="59"/>
        <v>152289</v>
      </c>
      <c r="G258" s="26"/>
      <c r="H258" s="26"/>
      <c r="I258" s="40">
        <v>10</v>
      </c>
      <c r="J258" s="69">
        <f t="shared" si="60"/>
        <v>10.86</v>
      </c>
      <c r="K258" s="73">
        <f>SUM($I$2:I258)</f>
        <v>2932</v>
      </c>
      <c r="L258" s="76"/>
      <c r="M258" s="76"/>
      <c r="N258" s="41"/>
      <c r="O258" s="42"/>
      <c r="P258" s="53">
        <f t="shared" si="32"/>
        <v>0</v>
      </c>
      <c r="Q258" s="53">
        <v>152</v>
      </c>
      <c r="R258" s="109">
        <f t="shared" si="57"/>
        <v>54</v>
      </c>
      <c r="S258" s="109">
        <v>773</v>
      </c>
      <c r="T258" s="41"/>
      <c r="U258" s="42"/>
      <c r="W258" s="79">
        <v>8653</v>
      </c>
      <c r="X258" s="78">
        <v>1200</v>
      </c>
      <c r="Y258" s="77">
        <f t="shared" ref="Y258:Y321" si="61">X258-D258</f>
        <v>0</v>
      </c>
      <c r="Z258" s="80">
        <f t="shared" ref="Z258:Z421" si="62">SUM(W258+X258)</f>
        <v>9853</v>
      </c>
      <c r="AA258" s="115">
        <f t="shared" ref="AA258:AA321" si="63">ROUND($D258/$Z258,4)</f>
        <v>0.12180000000000001</v>
      </c>
      <c r="AB258" s="83">
        <f t="shared" si="55"/>
        <v>0.129</v>
      </c>
      <c r="AC258" s="15" t="e">
        <f>IF(AA258=#REF!,"","ç")</f>
        <v>#REF!</v>
      </c>
      <c r="AD258" s="30">
        <v>8653</v>
      </c>
      <c r="AE258" s="30">
        <v>1200</v>
      </c>
      <c r="AF258" s="33">
        <f t="shared" ref="AF258:AF302" si="64">SUM(AD258:AE258)</f>
        <v>9853</v>
      </c>
      <c r="AG258" s="30"/>
      <c r="AH258" s="30"/>
      <c r="AI258" s="34"/>
      <c r="AJ258" s="34"/>
      <c r="AK258" s="18"/>
      <c r="AL258" s="30"/>
      <c r="AM258" s="34"/>
      <c r="AN258" s="34"/>
      <c r="AO258" s="30"/>
      <c r="AP258" s="15" t="e">
        <f>IF(AO258=#REF!,"","ç")</f>
        <v>#REF!</v>
      </c>
    </row>
    <row r="259" spans="1:42" ht="15" thickBot="1" x14ac:dyDescent="0.35">
      <c r="A259" s="93" t="s">
        <v>31</v>
      </c>
      <c r="B259" s="89">
        <v>44156</v>
      </c>
      <c r="C259" s="23">
        <v>258</v>
      </c>
      <c r="D259" s="87">
        <v>1288</v>
      </c>
      <c r="E259" s="88">
        <f t="shared" si="54"/>
        <v>1181.1400000000001</v>
      </c>
      <c r="F259" s="87">
        <f t="shared" si="59"/>
        <v>153577</v>
      </c>
      <c r="G259" s="87">
        <f>SUM(D253:D259)</f>
        <v>8268</v>
      </c>
      <c r="H259" s="88">
        <v>1181.1428571428571</v>
      </c>
      <c r="I259" s="103">
        <v>14</v>
      </c>
      <c r="J259" s="104">
        <f t="shared" si="60"/>
        <v>11.29</v>
      </c>
      <c r="K259" s="105">
        <f>SUM($I$2:I259)</f>
        <v>2946</v>
      </c>
      <c r="L259" s="105">
        <f>SUM(I254:I259)</f>
        <v>73</v>
      </c>
      <c r="M259" s="104">
        <f>L259/7</f>
        <v>10.428571428571429</v>
      </c>
      <c r="N259" s="106"/>
      <c r="O259" s="107"/>
      <c r="P259" s="53">
        <f t="shared" si="32"/>
        <v>-3</v>
      </c>
      <c r="Q259" s="53">
        <v>149</v>
      </c>
      <c r="R259" s="109">
        <f t="shared" si="57"/>
        <v>4</v>
      </c>
      <c r="S259" s="109">
        <v>777</v>
      </c>
      <c r="T259" s="41"/>
      <c r="U259" s="42"/>
      <c r="W259" s="79">
        <v>9802</v>
      </c>
      <c r="X259" s="78">
        <v>1288</v>
      </c>
      <c r="Y259" s="77">
        <f t="shared" si="61"/>
        <v>0</v>
      </c>
      <c r="Z259" s="80">
        <f t="shared" si="62"/>
        <v>11090</v>
      </c>
      <c r="AA259" s="115">
        <f t="shared" si="63"/>
        <v>0.11609999999999999</v>
      </c>
      <c r="AB259" s="83">
        <f t="shared" si="55"/>
        <v>0.124</v>
      </c>
      <c r="AC259" s="15" t="e">
        <f>IF(AA259=#REF!,"","ç")</f>
        <v>#REF!</v>
      </c>
      <c r="AD259" s="30">
        <v>9802</v>
      </c>
      <c r="AE259" s="30">
        <v>1288</v>
      </c>
      <c r="AF259" s="33">
        <f t="shared" si="64"/>
        <v>11090</v>
      </c>
      <c r="AG259" s="30"/>
      <c r="AH259" s="30"/>
      <c r="AI259" s="34"/>
      <c r="AJ259" s="34"/>
      <c r="AK259" s="18"/>
      <c r="AL259" s="30"/>
      <c r="AM259" s="34"/>
      <c r="AN259" s="34"/>
      <c r="AO259" s="30"/>
      <c r="AP259" s="15" t="e">
        <f>IF(AO259=#REF!,"","ç")</f>
        <v>#REF!</v>
      </c>
    </row>
    <row r="260" spans="1:42" x14ac:dyDescent="0.3">
      <c r="A260" s="92" t="s">
        <v>29</v>
      </c>
      <c r="B260" s="84">
        <v>44157</v>
      </c>
      <c r="C260" s="23">
        <v>259</v>
      </c>
      <c r="D260" s="27">
        <v>1206</v>
      </c>
      <c r="E260" s="86">
        <f t="shared" si="54"/>
        <v>1161.43</v>
      </c>
      <c r="F260" s="27">
        <f t="shared" si="59"/>
        <v>154783</v>
      </c>
      <c r="G260" s="27"/>
      <c r="H260" s="27"/>
      <c r="I260" s="40">
        <v>11</v>
      </c>
      <c r="J260" s="69">
        <f t="shared" si="60"/>
        <v>12</v>
      </c>
      <c r="K260" s="73">
        <f>SUM($I$2:I260)</f>
        <v>2957</v>
      </c>
      <c r="L260" s="76"/>
      <c r="M260" s="76"/>
      <c r="N260" s="41"/>
      <c r="O260" s="42"/>
      <c r="P260" s="53">
        <f t="shared" si="32"/>
        <v>-3</v>
      </c>
      <c r="Q260" s="53">
        <v>146</v>
      </c>
      <c r="R260" s="109">
        <f t="shared" si="57"/>
        <v>3</v>
      </c>
      <c r="S260" s="109">
        <v>780</v>
      </c>
      <c r="T260" s="41"/>
      <c r="U260" s="42"/>
      <c r="W260" s="79">
        <v>8460</v>
      </c>
      <c r="X260" s="78">
        <v>1206</v>
      </c>
      <c r="Y260" s="77">
        <f t="shared" si="61"/>
        <v>0</v>
      </c>
      <c r="Z260" s="80">
        <f t="shared" si="62"/>
        <v>9666</v>
      </c>
      <c r="AA260" s="115">
        <f t="shared" si="63"/>
        <v>0.12479999999999999</v>
      </c>
      <c r="AB260" s="83">
        <f t="shared" si="55"/>
        <v>0.123</v>
      </c>
      <c r="AC260" s="15" t="e">
        <f>IF(AA260=#REF!,"","ç")</f>
        <v>#REF!</v>
      </c>
      <c r="AD260" s="30">
        <v>8460</v>
      </c>
      <c r="AE260" s="30">
        <v>1206</v>
      </c>
      <c r="AF260" s="33">
        <f t="shared" si="64"/>
        <v>9666</v>
      </c>
      <c r="AG260" s="30"/>
      <c r="AH260" s="30"/>
      <c r="AI260" s="34"/>
      <c r="AJ260" s="34"/>
      <c r="AK260" s="18"/>
      <c r="AL260" s="30"/>
      <c r="AM260" s="34"/>
      <c r="AN260" s="34"/>
      <c r="AO260" s="30"/>
      <c r="AP260" s="15" t="e">
        <f>IF(AO260=#REF!,"","ç")</f>
        <v>#REF!</v>
      </c>
    </row>
    <row r="261" spans="1:42" x14ac:dyDescent="0.3">
      <c r="A261" s="90" t="s">
        <v>26</v>
      </c>
      <c r="B261" s="12">
        <v>44158</v>
      </c>
      <c r="C261" s="23">
        <v>260</v>
      </c>
      <c r="D261" s="25">
        <v>875</v>
      </c>
      <c r="E261" s="86">
        <f t="shared" si="54"/>
        <v>1141.57</v>
      </c>
      <c r="F261" s="27">
        <f t="shared" si="59"/>
        <v>155658</v>
      </c>
      <c r="G261" s="25"/>
      <c r="H261" s="25"/>
      <c r="I261" s="40">
        <v>16</v>
      </c>
      <c r="J261" s="69">
        <f t="shared" si="60"/>
        <v>13.14</v>
      </c>
      <c r="K261" s="73">
        <f>SUM($I$2:I261)</f>
        <v>2973</v>
      </c>
      <c r="L261" s="76"/>
      <c r="M261" s="76"/>
      <c r="N261" s="41"/>
      <c r="O261" s="42"/>
      <c r="P261" s="53">
        <f t="shared" si="32"/>
        <v>3</v>
      </c>
      <c r="Q261" s="53">
        <v>149</v>
      </c>
      <c r="R261" s="109">
        <f t="shared" si="57"/>
        <v>29</v>
      </c>
      <c r="S261" s="109">
        <v>809</v>
      </c>
      <c r="T261" s="41"/>
      <c r="U261" s="42"/>
      <c r="W261" s="79">
        <v>6027</v>
      </c>
      <c r="X261" s="78">
        <v>875</v>
      </c>
      <c r="Y261" s="77">
        <f t="shared" si="61"/>
        <v>0</v>
      </c>
      <c r="Z261" s="80">
        <f t="shared" si="62"/>
        <v>6902</v>
      </c>
      <c r="AA261" s="115">
        <f t="shared" si="63"/>
        <v>0.1268</v>
      </c>
      <c r="AB261" s="83">
        <f t="shared" si="55"/>
        <v>0.121</v>
      </c>
      <c r="AC261" s="15" t="e">
        <f>IF(AA261=#REF!,"","ç")</f>
        <v>#REF!</v>
      </c>
      <c r="AD261" s="30">
        <v>6027</v>
      </c>
      <c r="AE261" s="30">
        <v>875</v>
      </c>
      <c r="AF261" s="33">
        <f t="shared" si="64"/>
        <v>6902</v>
      </c>
      <c r="AG261" s="30"/>
      <c r="AH261" s="30"/>
      <c r="AI261" s="34"/>
      <c r="AJ261" s="34"/>
      <c r="AK261" s="18"/>
      <c r="AL261" s="30"/>
      <c r="AM261" s="34"/>
      <c r="AN261" s="34"/>
      <c r="AO261" s="30"/>
      <c r="AP261" s="15" t="e">
        <f>IF(AO261=#REF!,"","ç")</f>
        <v>#REF!</v>
      </c>
    </row>
    <row r="262" spans="1:42" x14ac:dyDescent="0.3">
      <c r="A262" s="90" t="s">
        <v>27</v>
      </c>
      <c r="B262" s="12">
        <v>44159</v>
      </c>
      <c r="C262" s="23">
        <v>261</v>
      </c>
      <c r="D262" s="25">
        <v>1272</v>
      </c>
      <c r="E262" s="86">
        <f t="shared" si="54"/>
        <v>1172.71</v>
      </c>
      <c r="F262" s="27">
        <f t="shared" si="59"/>
        <v>156930</v>
      </c>
      <c r="G262" s="25"/>
      <c r="H262" s="98">
        <v>0.16281895504252739</v>
      </c>
      <c r="I262" s="40">
        <v>13</v>
      </c>
      <c r="J262" s="69">
        <f t="shared" si="60"/>
        <v>13.29</v>
      </c>
      <c r="K262" s="73">
        <f>SUM($I$2:I262)</f>
        <v>2986</v>
      </c>
      <c r="L262" s="76"/>
      <c r="M262" s="108">
        <f>(M266-M259)/M266</f>
        <v>0.10975609756097553</v>
      </c>
      <c r="N262" s="41"/>
      <c r="O262" s="42"/>
      <c r="P262" s="53">
        <f t="shared" si="32"/>
        <v>0</v>
      </c>
      <c r="Q262" s="53">
        <v>149</v>
      </c>
      <c r="R262" s="109">
        <f t="shared" si="57"/>
        <v>2</v>
      </c>
      <c r="S262" s="109">
        <v>811</v>
      </c>
      <c r="T262" s="41"/>
      <c r="U262" s="42"/>
      <c r="W262" s="79">
        <v>8348</v>
      </c>
      <c r="X262" s="78">
        <v>1272</v>
      </c>
      <c r="Y262" s="77">
        <f t="shared" si="61"/>
        <v>0</v>
      </c>
      <c r="Z262" s="80">
        <f t="shared" si="62"/>
        <v>9620</v>
      </c>
      <c r="AA262" s="115">
        <f t="shared" si="63"/>
        <v>0.13220000000000001</v>
      </c>
      <c r="AB262" s="83">
        <f t="shared" si="55"/>
        <v>0.123</v>
      </c>
      <c r="AC262" s="15" t="e">
        <f>IF(AA262=#REF!,"","ç")</f>
        <v>#REF!</v>
      </c>
      <c r="AD262" s="30">
        <v>8348</v>
      </c>
      <c r="AE262" s="30">
        <v>1272</v>
      </c>
      <c r="AF262" s="33">
        <f t="shared" si="64"/>
        <v>9620</v>
      </c>
      <c r="AG262" s="30"/>
      <c r="AH262" s="30"/>
      <c r="AI262" s="34"/>
      <c r="AJ262" s="34"/>
      <c r="AK262" s="18"/>
      <c r="AL262" s="30"/>
      <c r="AM262" s="34"/>
      <c r="AN262" s="34"/>
      <c r="AO262" s="30"/>
      <c r="AP262" s="15" t="e">
        <f>IF(AO262=#REF!,"","ç")</f>
        <v>#REF!</v>
      </c>
    </row>
    <row r="263" spans="1:42" x14ac:dyDescent="0.3">
      <c r="A263" s="90" t="s">
        <v>27</v>
      </c>
      <c r="B263" s="12">
        <v>44160</v>
      </c>
      <c r="C263" s="23">
        <v>262</v>
      </c>
      <c r="D263" s="25">
        <v>1602</v>
      </c>
      <c r="E263" s="86">
        <f t="shared" si="54"/>
        <v>1242.71</v>
      </c>
      <c r="F263" s="27">
        <f t="shared" si="59"/>
        <v>158532</v>
      </c>
      <c r="G263" s="25"/>
      <c r="H263" s="25"/>
      <c r="I263" s="40">
        <v>16</v>
      </c>
      <c r="J263" s="69">
        <f t="shared" si="60"/>
        <v>13.57</v>
      </c>
      <c r="K263" s="73">
        <f>SUM($I$2:I263)</f>
        <v>3002</v>
      </c>
      <c r="L263" s="76"/>
      <c r="M263" s="76"/>
      <c r="N263" s="41"/>
      <c r="O263" s="42"/>
      <c r="P263" s="53">
        <f t="shared" si="32"/>
        <v>2</v>
      </c>
      <c r="Q263" s="53">
        <v>151</v>
      </c>
      <c r="R263" s="109">
        <f t="shared" si="57"/>
        <v>78</v>
      </c>
      <c r="S263" s="109">
        <v>889</v>
      </c>
      <c r="T263" s="41"/>
      <c r="U263" s="42"/>
      <c r="W263" s="79">
        <v>8376</v>
      </c>
      <c r="X263" s="78">
        <v>1602</v>
      </c>
      <c r="Y263" s="77">
        <f t="shared" si="61"/>
        <v>0</v>
      </c>
      <c r="Z263" s="80">
        <f t="shared" si="62"/>
        <v>9978</v>
      </c>
      <c r="AA263" s="115">
        <f t="shared" si="63"/>
        <v>0.16059999999999999</v>
      </c>
      <c r="AB263" s="83">
        <f t="shared" si="55"/>
        <v>0.129</v>
      </c>
      <c r="AC263" s="15" t="e">
        <f>IF(AA263=#REF!,"","ç")</f>
        <v>#REF!</v>
      </c>
      <c r="AD263" s="30">
        <v>8376</v>
      </c>
      <c r="AE263" s="30">
        <v>1602</v>
      </c>
      <c r="AF263" s="33">
        <f t="shared" si="64"/>
        <v>9978</v>
      </c>
      <c r="AG263" s="30"/>
      <c r="AH263" s="30"/>
      <c r="AI263" s="34"/>
      <c r="AJ263" s="34"/>
      <c r="AK263" s="18"/>
      <c r="AL263" s="30"/>
      <c r="AM263" s="34"/>
      <c r="AN263" s="34"/>
      <c r="AO263" s="30"/>
      <c r="AP263" s="15" t="e">
        <f>IF(AO263=#REF!,"","ç")</f>
        <v>#REF!</v>
      </c>
    </row>
    <row r="264" spans="1:42" x14ac:dyDescent="0.3">
      <c r="A264" s="90" t="s">
        <v>28</v>
      </c>
      <c r="B264" s="12">
        <v>44161</v>
      </c>
      <c r="C264" s="23">
        <v>263</v>
      </c>
      <c r="D264" s="25">
        <v>1755</v>
      </c>
      <c r="E264" s="86">
        <f t="shared" si="54"/>
        <v>1314</v>
      </c>
      <c r="F264" s="27">
        <f t="shared" ref="F264:F280" si="65">D264+F263</f>
        <v>160287</v>
      </c>
      <c r="G264" s="25"/>
      <c r="H264" s="25"/>
      <c r="I264" s="40">
        <v>16</v>
      </c>
      <c r="J264" s="69">
        <f t="shared" si="60"/>
        <v>13.71</v>
      </c>
      <c r="K264" s="73">
        <f>SUM($I$2:I264)</f>
        <v>3018</v>
      </c>
      <c r="L264" s="76"/>
      <c r="M264" s="76"/>
      <c r="N264" s="41"/>
      <c r="O264" s="42"/>
      <c r="P264" s="53">
        <f t="shared" si="32"/>
        <v>1</v>
      </c>
      <c r="Q264" s="53">
        <v>152</v>
      </c>
      <c r="R264" s="109">
        <f t="shared" si="57"/>
        <v>9</v>
      </c>
      <c r="S264" s="109">
        <v>898</v>
      </c>
      <c r="T264" s="41"/>
      <c r="U264" s="42"/>
      <c r="W264" s="79">
        <v>9218</v>
      </c>
      <c r="X264" s="78">
        <v>1755</v>
      </c>
      <c r="Y264" s="77">
        <f t="shared" si="61"/>
        <v>0</v>
      </c>
      <c r="Z264" s="80">
        <f t="shared" si="62"/>
        <v>10973</v>
      </c>
      <c r="AA264" s="115">
        <f t="shared" si="63"/>
        <v>0.15989999999999999</v>
      </c>
      <c r="AB264" s="83">
        <f t="shared" si="55"/>
        <v>0.13500000000000001</v>
      </c>
      <c r="AC264" s="15" t="e">
        <f>IF(AA264=#REF!,"","ç")</f>
        <v>#REF!</v>
      </c>
      <c r="AD264" s="30">
        <v>9218</v>
      </c>
      <c r="AE264" s="30">
        <v>1755</v>
      </c>
      <c r="AF264" s="33">
        <f t="shared" si="64"/>
        <v>10973</v>
      </c>
      <c r="AG264" s="30"/>
      <c r="AH264" s="30"/>
      <c r="AI264" s="34"/>
      <c r="AJ264" s="34"/>
      <c r="AK264" s="18"/>
      <c r="AL264" s="30"/>
      <c r="AM264" s="34"/>
      <c r="AN264" s="34"/>
      <c r="AO264" s="30"/>
      <c r="AP264" s="15" t="e">
        <f>IF(AO264=#REF!,"","ç")</f>
        <v>#REF!</v>
      </c>
    </row>
    <row r="265" spans="1:42" x14ac:dyDescent="0.3">
      <c r="A265" s="91" t="s">
        <v>30</v>
      </c>
      <c r="B265" s="12">
        <v>44162</v>
      </c>
      <c r="C265" s="23">
        <v>264</v>
      </c>
      <c r="D265" s="26">
        <v>1457</v>
      </c>
      <c r="E265" s="86">
        <f t="shared" ref="E265:E281" si="66">ROUND(SUM(D259:D265)/7,2)</f>
        <v>1350.71</v>
      </c>
      <c r="F265" s="27">
        <f t="shared" si="65"/>
        <v>161744</v>
      </c>
      <c r="G265" s="26"/>
      <c r="H265" s="26"/>
      <c r="I265" s="40">
        <v>12</v>
      </c>
      <c r="J265" s="69">
        <f t="shared" si="60"/>
        <v>14</v>
      </c>
      <c r="K265" s="73">
        <f>SUM($I$2:I265)</f>
        <v>3030</v>
      </c>
      <c r="L265" s="76"/>
      <c r="M265" s="76"/>
      <c r="N265" s="41"/>
      <c r="O265" s="42"/>
      <c r="P265" s="53">
        <f t="shared" si="32"/>
        <v>-4</v>
      </c>
      <c r="Q265" s="53">
        <v>148</v>
      </c>
      <c r="R265" s="109">
        <f t="shared" si="57"/>
        <v>32</v>
      </c>
      <c r="S265" s="109">
        <v>930</v>
      </c>
      <c r="T265" s="41"/>
      <c r="U265" s="42"/>
      <c r="W265" s="79">
        <v>9581</v>
      </c>
      <c r="X265" s="78">
        <v>1457</v>
      </c>
      <c r="Y265" s="77">
        <f t="shared" si="61"/>
        <v>0</v>
      </c>
      <c r="Z265" s="80">
        <f t="shared" si="62"/>
        <v>11038</v>
      </c>
      <c r="AA265" s="115">
        <f t="shared" si="63"/>
        <v>0.13200000000000001</v>
      </c>
      <c r="AB265" s="83">
        <f t="shared" si="55"/>
        <v>0.13600000000000001</v>
      </c>
      <c r="AC265" s="15" t="e">
        <f>IF(AA265=#REF!,"","ç")</f>
        <v>#REF!</v>
      </c>
      <c r="AD265" s="30">
        <v>9581</v>
      </c>
      <c r="AE265" s="30">
        <v>1457</v>
      </c>
      <c r="AF265" s="33">
        <f t="shared" si="64"/>
        <v>11038</v>
      </c>
      <c r="AG265" s="30"/>
      <c r="AH265" s="30"/>
      <c r="AI265" s="34"/>
      <c r="AJ265" s="34"/>
      <c r="AK265" s="18"/>
      <c r="AL265" s="30"/>
      <c r="AM265" s="34"/>
      <c r="AN265" s="34"/>
      <c r="AO265" s="30"/>
      <c r="AP265" s="15" t="e">
        <f>IF(AO265=#REF!,"","ç")</f>
        <v>#REF!</v>
      </c>
    </row>
    <row r="266" spans="1:42" ht="15" thickBot="1" x14ac:dyDescent="0.35">
      <c r="A266" s="93" t="s">
        <v>31</v>
      </c>
      <c r="B266" s="89">
        <v>44163</v>
      </c>
      <c r="C266" s="23">
        <v>265</v>
      </c>
      <c r="D266" s="87">
        <v>1709</v>
      </c>
      <c r="E266" s="88">
        <f t="shared" si="66"/>
        <v>1410.86</v>
      </c>
      <c r="F266" s="87">
        <f t="shared" si="65"/>
        <v>163453</v>
      </c>
      <c r="G266" s="87">
        <f>SUM(D260:D266)</f>
        <v>9876</v>
      </c>
      <c r="H266" s="88">
        <v>1410.8571428571429</v>
      </c>
      <c r="I266" s="103">
        <v>9</v>
      </c>
      <c r="J266" s="104">
        <f t="shared" si="60"/>
        <v>13.29</v>
      </c>
      <c r="K266" s="105">
        <f>SUM($I$2:I266)</f>
        <v>3039</v>
      </c>
      <c r="L266" s="105">
        <f>SUM(I261:I266)</f>
        <v>82</v>
      </c>
      <c r="M266" s="104">
        <f>L266/7</f>
        <v>11.714285714285714</v>
      </c>
      <c r="N266" s="106"/>
      <c r="O266" s="107"/>
      <c r="P266" s="53">
        <f t="shared" si="32"/>
        <v>-3</v>
      </c>
      <c r="Q266" s="53">
        <v>145</v>
      </c>
      <c r="R266" s="109">
        <f t="shared" si="57"/>
        <v>20</v>
      </c>
      <c r="S266" s="109">
        <v>950</v>
      </c>
      <c r="T266" s="41"/>
      <c r="U266" s="42"/>
      <c r="W266" s="79">
        <v>9227</v>
      </c>
      <c r="X266" s="78">
        <v>1709</v>
      </c>
      <c r="Y266" s="77">
        <f t="shared" si="61"/>
        <v>0</v>
      </c>
      <c r="Z266" s="80">
        <f t="shared" si="62"/>
        <v>10936</v>
      </c>
      <c r="AA266" s="115">
        <f t="shared" si="63"/>
        <v>0.15629999999999999</v>
      </c>
      <c r="AB266" s="83">
        <f t="shared" si="55"/>
        <v>0.14199999999999999</v>
      </c>
      <c r="AC266" s="15" t="e">
        <f>IF(AA266=#REF!,"","ç")</f>
        <v>#REF!</v>
      </c>
      <c r="AD266" s="30">
        <v>9227</v>
      </c>
      <c r="AE266" s="30">
        <v>1709</v>
      </c>
      <c r="AF266" s="33">
        <f t="shared" si="64"/>
        <v>10936</v>
      </c>
      <c r="AG266" s="30"/>
      <c r="AH266" s="30"/>
      <c r="AI266" s="34"/>
      <c r="AJ266" s="34"/>
      <c r="AK266" s="18"/>
      <c r="AL266" s="30"/>
      <c r="AM266" s="34"/>
      <c r="AN266" s="34"/>
      <c r="AO266" s="30"/>
      <c r="AP266" s="15" t="e">
        <f>IF(AO266=#REF!,"","ç")</f>
        <v>#REF!</v>
      </c>
    </row>
    <row r="267" spans="1:42" x14ac:dyDescent="0.3">
      <c r="A267" s="92" t="s">
        <v>29</v>
      </c>
      <c r="B267" s="84">
        <v>44164</v>
      </c>
      <c r="C267" s="23">
        <v>266</v>
      </c>
      <c r="D267" s="27">
        <v>1276</v>
      </c>
      <c r="E267" s="86">
        <f t="shared" si="66"/>
        <v>1420.86</v>
      </c>
      <c r="F267" s="27">
        <f t="shared" si="65"/>
        <v>164729</v>
      </c>
      <c r="G267" s="27"/>
      <c r="H267" s="86"/>
      <c r="I267" s="40">
        <v>21</v>
      </c>
      <c r="J267" s="69">
        <f t="shared" si="60"/>
        <v>14.71</v>
      </c>
      <c r="K267" s="73">
        <f>SUM($I$2:I267)</f>
        <v>3060</v>
      </c>
      <c r="L267" s="76"/>
      <c r="M267" s="76"/>
      <c r="N267" s="41"/>
      <c r="O267" s="42"/>
      <c r="P267" s="53">
        <f t="shared" si="32"/>
        <v>6</v>
      </c>
      <c r="Q267" s="53">
        <v>151</v>
      </c>
      <c r="R267" s="109">
        <f t="shared" si="57"/>
        <v>37</v>
      </c>
      <c r="S267" s="109">
        <v>987</v>
      </c>
      <c r="T267" s="41"/>
      <c r="U267" s="42"/>
      <c r="W267" s="79">
        <v>7422</v>
      </c>
      <c r="X267" s="78">
        <v>1276</v>
      </c>
      <c r="Y267" s="77">
        <f t="shared" si="61"/>
        <v>0</v>
      </c>
      <c r="Z267" s="80">
        <f t="shared" si="62"/>
        <v>8698</v>
      </c>
      <c r="AA267" s="115">
        <f t="shared" si="63"/>
        <v>0.1467</v>
      </c>
      <c r="AB267" s="83">
        <f t="shared" si="55"/>
        <v>0.14499999999999999</v>
      </c>
      <c r="AC267" s="15" t="e">
        <f>IF(AA267=#REF!,"","ç")</f>
        <v>#REF!</v>
      </c>
      <c r="AD267" s="30">
        <v>7422</v>
      </c>
      <c r="AE267" s="30">
        <v>1276</v>
      </c>
      <c r="AF267" s="33">
        <f t="shared" si="64"/>
        <v>8698</v>
      </c>
      <c r="AG267" s="30"/>
      <c r="AH267" s="30"/>
      <c r="AI267" s="34"/>
      <c r="AJ267" s="34"/>
      <c r="AK267" s="18"/>
      <c r="AL267" s="30"/>
      <c r="AM267" s="34"/>
      <c r="AN267" s="34"/>
      <c r="AO267" s="30"/>
      <c r="AP267" s="15" t="e">
        <f>IF(AO267=#REF!,"","ç")</f>
        <v>#REF!</v>
      </c>
    </row>
    <row r="268" spans="1:42" x14ac:dyDescent="0.3">
      <c r="A268" s="90" t="s">
        <v>26</v>
      </c>
      <c r="B268" s="12">
        <v>44165</v>
      </c>
      <c r="C268" s="23">
        <v>267</v>
      </c>
      <c r="D268" s="25">
        <v>1077</v>
      </c>
      <c r="E268" s="86">
        <f t="shared" si="66"/>
        <v>1449.71</v>
      </c>
      <c r="F268" s="27">
        <f t="shared" si="65"/>
        <v>165806</v>
      </c>
      <c r="G268" s="25"/>
      <c r="H268" s="25"/>
      <c r="I268" s="40">
        <v>19</v>
      </c>
      <c r="J268" s="69">
        <f t="shared" si="60"/>
        <v>15.14</v>
      </c>
      <c r="K268" s="73">
        <f>SUM($I$2:I268)</f>
        <v>3079</v>
      </c>
      <c r="L268" s="76"/>
      <c r="M268" s="76"/>
      <c r="N268" s="41"/>
      <c r="O268" s="42"/>
      <c r="P268" s="53">
        <f t="shared" si="32"/>
        <v>16</v>
      </c>
      <c r="Q268" s="53">
        <v>167</v>
      </c>
      <c r="R268" s="109">
        <f t="shared" si="57"/>
        <v>25</v>
      </c>
      <c r="S268" s="109">
        <v>1012</v>
      </c>
      <c r="T268" s="41"/>
      <c r="U268" s="42"/>
      <c r="W268" s="79">
        <v>5984</v>
      </c>
      <c r="X268" s="78">
        <v>1077</v>
      </c>
      <c r="Y268" s="77">
        <f t="shared" si="61"/>
        <v>0</v>
      </c>
      <c r="Z268" s="80">
        <f t="shared" si="62"/>
        <v>7061</v>
      </c>
      <c r="AA268" s="115">
        <f t="shared" si="63"/>
        <v>0.1525</v>
      </c>
      <c r="AB268" s="83">
        <f t="shared" si="55"/>
        <v>0.14899999999999999</v>
      </c>
      <c r="AC268" s="15" t="e">
        <f>IF(AA268=#REF!,"","ç")</f>
        <v>#REF!</v>
      </c>
      <c r="AD268" s="30">
        <v>5984</v>
      </c>
      <c r="AE268" s="30">
        <v>1077</v>
      </c>
      <c r="AF268" s="33">
        <f t="shared" si="64"/>
        <v>7061</v>
      </c>
      <c r="AG268" s="30"/>
      <c r="AH268" s="30"/>
      <c r="AI268" s="34"/>
      <c r="AJ268" s="34"/>
      <c r="AK268" s="18"/>
      <c r="AL268" s="30"/>
      <c r="AM268" s="34"/>
      <c r="AN268" s="34"/>
      <c r="AO268" s="30"/>
      <c r="AP268" s="15" t="e">
        <f>IF(AO268=#REF!,"","ç")</f>
        <v>#REF!</v>
      </c>
    </row>
    <row r="269" spans="1:42" x14ac:dyDescent="0.3">
      <c r="A269" s="90" t="s">
        <v>27</v>
      </c>
      <c r="B269" s="12">
        <v>44166</v>
      </c>
      <c r="C269" s="23">
        <v>268</v>
      </c>
      <c r="D269" s="25">
        <v>1505</v>
      </c>
      <c r="E269" s="86">
        <f t="shared" si="66"/>
        <v>1483</v>
      </c>
      <c r="F269" s="27">
        <f t="shared" si="65"/>
        <v>167311</v>
      </c>
      <c r="G269" s="25"/>
      <c r="H269" s="98">
        <v>0.20700176650072263</v>
      </c>
      <c r="I269" s="40">
        <v>19</v>
      </c>
      <c r="J269" s="69">
        <f t="shared" si="60"/>
        <v>16</v>
      </c>
      <c r="K269" s="73">
        <f>SUM($I$2:I269)</f>
        <v>3098</v>
      </c>
      <c r="L269" s="76"/>
      <c r="M269" s="108">
        <f>(M273-M266)/M273</f>
        <v>0.27433628318584075</v>
      </c>
      <c r="N269" s="41"/>
      <c r="O269" s="42"/>
      <c r="P269" s="53">
        <f t="shared" si="32"/>
        <v>-1</v>
      </c>
      <c r="Q269" s="53">
        <v>166</v>
      </c>
      <c r="R269" s="109">
        <f t="shared" si="57"/>
        <v>29</v>
      </c>
      <c r="S269" s="109">
        <v>1041</v>
      </c>
      <c r="T269" s="41"/>
      <c r="U269" s="42"/>
      <c r="W269" s="79">
        <v>7633</v>
      </c>
      <c r="X269" s="78">
        <v>1505</v>
      </c>
      <c r="Y269" s="77">
        <f t="shared" si="61"/>
        <v>0</v>
      </c>
      <c r="Z269" s="80">
        <f t="shared" si="62"/>
        <v>9138</v>
      </c>
      <c r="AA269" s="115">
        <f t="shared" si="63"/>
        <v>0.16470000000000001</v>
      </c>
      <c r="AB269" s="83">
        <f t="shared" si="55"/>
        <v>0.153</v>
      </c>
      <c r="AC269" s="15" t="e">
        <f>IF(AA269=#REF!,"","ç")</f>
        <v>#REF!</v>
      </c>
      <c r="AD269" s="30">
        <v>7633</v>
      </c>
      <c r="AE269" s="30">
        <v>1505</v>
      </c>
      <c r="AF269" s="33">
        <f t="shared" si="64"/>
        <v>9138</v>
      </c>
      <c r="AG269" s="30"/>
      <c r="AH269" s="30"/>
      <c r="AI269" s="34"/>
      <c r="AJ269" s="34"/>
      <c r="AK269" s="18"/>
      <c r="AL269" s="30"/>
      <c r="AM269" s="34"/>
      <c r="AN269" s="34"/>
      <c r="AO269" s="30"/>
      <c r="AP269" s="15" t="e">
        <f>IF(AO269=#REF!,"","ç")</f>
        <v>#REF!</v>
      </c>
    </row>
    <row r="270" spans="1:42" x14ac:dyDescent="0.3">
      <c r="A270" s="90" t="s">
        <v>27</v>
      </c>
      <c r="B270" s="12">
        <v>44167</v>
      </c>
      <c r="C270" s="23">
        <v>269</v>
      </c>
      <c r="D270" s="25">
        <v>2028</v>
      </c>
      <c r="E270" s="86">
        <f t="shared" si="66"/>
        <v>1543.86</v>
      </c>
      <c r="F270" s="27">
        <f t="shared" si="65"/>
        <v>169339</v>
      </c>
      <c r="G270" s="25"/>
      <c r="H270" s="25"/>
      <c r="I270" s="40">
        <v>16</v>
      </c>
      <c r="J270" s="69">
        <f t="shared" si="60"/>
        <v>16</v>
      </c>
      <c r="K270" s="73">
        <f>SUM($I$2:I270)</f>
        <v>3114</v>
      </c>
      <c r="L270" s="76"/>
      <c r="M270" s="76"/>
      <c r="N270" s="41"/>
      <c r="O270" s="42"/>
      <c r="P270" s="53">
        <f t="shared" si="32"/>
        <v>-2</v>
      </c>
      <c r="Q270" s="53">
        <v>164</v>
      </c>
      <c r="R270" s="109">
        <f t="shared" si="57"/>
        <v>14</v>
      </c>
      <c r="S270" s="109">
        <v>1055</v>
      </c>
      <c r="T270" s="41"/>
      <c r="U270" s="42"/>
      <c r="W270" s="79">
        <v>8864</v>
      </c>
      <c r="X270" s="78">
        <v>2028</v>
      </c>
      <c r="Y270" s="77">
        <f t="shared" si="61"/>
        <v>0</v>
      </c>
      <c r="Z270" s="80">
        <f t="shared" si="62"/>
        <v>10892</v>
      </c>
      <c r="AA270" s="115">
        <f t="shared" si="63"/>
        <v>0.1862</v>
      </c>
      <c r="AB270" s="83">
        <f t="shared" si="55"/>
        <v>0.157</v>
      </c>
      <c r="AC270" s="15" t="e">
        <f>IF(AA270=#REF!,"","ç")</f>
        <v>#REF!</v>
      </c>
      <c r="AD270" s="30">
        <v>8864</v>
      </c>
      <c r="AE270" s="30">
        <v>2028</v>
      </c>
      <c r="AF270" s="33">
        <f t="shared" si="64"/>
        <v>10892</v>
      </c>
      <c r="AG270" s="30"/>
      <c r="AH270" s="30"/>
      <c r="AI270" s="34"/>
      <c r="AJ270" s="34"/>
      <c r="AK270" s="18"/>
      <c r="AL270" s="30"/>
      <c r="AM270" s="34"/>
      <c r="AN270" s="34"/>
      <c r="AO270" s="30"/>
      <c r="AP270" s="15" t="e">
        <f>IF(AO270=#REF!,"","ç")</f>
        <v>#REF!</v>
      </c>
    </row>
    <row r="271" spans="1:42" x14ac:dyDescent="0.3">
      <c r="A271" s="90" t="s">
        <v>28</v>
      </c>
      <c r="B271" s="12">
        <v>44168</v>
      </c>
      <c r="C271" s="23">
        <v>270</v>
      </c>
      <c r="D271" s="25">
        <v>1880</v>
      </c>
      <c r="E271" s="86">
        <f t="shared" si="66"/>
        <v>1561.71</v>
      </c>
      <c r="F271" s="27">
        <f t="shared" si="65"/>
        <v>171219</v>
      </c>
      <c r="G271" s="25"/>
      <c r="H271" s="25"/>
      <c r="I271" s="40">
        <v>27</v>
      </c>
      <c r="J271" s="69">
        <f t="shared" si="60"/>
        <v>17.57</v>
      </c>
      <c r="K271" s="73">
        <f>SUM($I$2:I271)</f>
        <v>3141</v>
      </c>
      <c r="L271" s="76"/>
      <c r="M271" s="76"/>
      <c r="N271" s="41"/>
      <c r="O271" s="42"/>
      <c r="P271" s="53">
        <f t="shared" si="32"/>
        <v>-3</v>
      </c>
      <c r="Q271" s="53">
        <v>161</v>
      </c>
      <c r="R271" s="109">
        <f t="shared" si="57"/>
        <v>-8</v>
      </c>
      <c r="S271" s="109">
        <v>1047</v>
      </c>
      <c r="T271" s="41"/>
      <c r="U271" s="42"/>
      <c r="W271" s="79">
        <v>13067</v>
      </c>
      <c r="X271" s="78">
        <v>1880</v>
      </c>
      <c r="Y271" s="77">
        <f t="shared" si="61"/>
        <v>0</v>
      </c>
      <c r="Z271" s="80">
        <f t="shared" si="62"/>
        <v>14947</v>
      </c>
      <c r="AA271" s="115">
        <f t="shared" si="63"/>
        <v>0.1258</v>
      </c>
      <c r="AB271" s="83">
        <f t="shared" si="55"/>
        <v>0.152</v>
      </c>
      <c r="AC271" s="15" t="e">
        <f>IF(AA271=#REF!,"","ç")</f>
        <v>#REF!</v>
      </c>
      <c r="AD271" s="30">
        <v>13067</v>
      </c>
      <c r="AE271" s="30">
        <v>1880</v>
      </c>
      <c r="AF271" s="33">
        <f t="shared" si="64"/>
        <v>14947</v>
      </c>
      <c r="AG271" s="30"/>
      <c r="AH271" s="30"/>
      <c r="AI271" s="34"/>
      <c r="AJ271" s="34"/>
      <c r="AK271" s="18"/>
      <c r="AL271" s="30"/>
      <c r="AM271" s="34"/>
      <c r="AN271" s="34"/>
      <c r="AO271" s="30"/>
      <c r="AP271" s="15" t="e">
        <f>IF(AO271=#REF!,"","ç")</f>
        <v>#REF!</v>
      </c>
    </row>
    <row r="272" spans="1:42" x14ac:dyDescent="0.3">
      <c r="A272" s="91" t="s">
        <v>30</v>
      </c>
      <c r="B272" s="12">
        <v>44169</v>
      </c>
      <c r="C272" s="23">
        <v>271</v>
      </c>
      <c r="D272" s="25">
        <v>2388</v>
      </c>
      <c r="E272" s="86">
        <f t="shared" si="66"/>
        <v>1694.71</v>
      </c>
      <c r="F272" s="27">
        <f t="shared" si="65"/>
        <v>173607</v>
      </c>
      <c r="G272" s="25"/>
      <c r="H272" s="25"/>
      <c r="I272" s="40">
        <v>13</v>
      </c>
      <c r="J272" s="69">
        <f t="shared" si="60"/>
        <v>17.71</v>
      </c>
      <c r="K272" s="73">
        <f>SUM($I$2:I272)</f>
        <v>3154</v>
      </c>
      <c r="L272" s="76"/>
      <c r="M272" s="76"/>
      <c r="N272" s="41"/>
      <c r="O272" s="42"/>
      <c r="P272" s="53">
        <f t="shared" si="32"/>
        <v>-5</v>
      </c>
      <c r="Q272" s="53">
        <v>156</v>
      </c>
      <c r="R272" s="109">
        <f t="shared" si="57"/>
        <v>42</v>
      </c>
      <c r="S272" s="109">
        <v>1089</v>
      </c>
      <c r="T272" s="41"/>
      <c r="U272" s="42"/>
      <c r="W272" s="79">
        <v>11014</v>
      </c>
      <c r="X272" s="78">
        <v>2388</v>
      </c>
      <c r="Y272" s="77">
        <f t="shared" si="61"/>
        <v>0</v>
      </c>
      <c r="Z272" s="80">
        <f t="shared" si="62"/>
        <v>13402</v>
      </c>
      <c r="AA272" s="115">
        <f t="shared" si="63"/>
        <v>0.1782</v>
      </c>
      <c r="AB272" s="83">
        <f t="shared" si="55"/>
        <v>0.159</v>
      </c>
      <c r="AC272" s="15" t="e">
        <f>IF(AA272=#REF!,"","ç")</f>
        <v>#REF!</v>
      </c>
      <c r="AD272" s="30">
        <v>11014</v>
      </c>
      <c r="AE272" s="30">
        <v>2388</v>
      </c>
      <c r="AF272" s="33">
        <f t="shared" si="64"/>
        <v>13402</v>
      </c>
      <c r="AG272" s="30"/>
      <c r="AH272" s="30"/>
      <c r="AI272" s="34"/>
      <c r="AJ272" s="34"/>
      <c r="AK272" s="18"/>
      <c r="AL272" s="30"/>
      <c r="AM272" s="34"/>
      <c r="AN272" s="34"/>
      <c r="AO272" s="30"/>
      <c r="AP272" s="15" t="e">
        <f>IF(AO272=#REF!,"","ç")</f>
        <v>#REF!</v>
      </c>
    </row>
    <row r="273" spans="1:42" ht="15" thickBot="1" x14ac:dyDescent="0.35">
      <c r="A273" s="93" t="s">
        <v>31</v>
      </c>
      <c r="B273" s="89">
        <v>44170</v>
      </c>
      <c r="C273" s="23">
        <v>272</v>
      </c>
      <c r="D273" s="87">
        <v>2300</v>
      </c>
      <c r="E273" s="88">
        <f t="shared" si="66"/>
        <v>1779.14</v>
      </c>
      <c r="F273" s="87">
        <f t="shared" si="65"/>
        <v>175907</v>
      </c>
      <c r="G273" s="87">
        <f>SUM(D267:D273)</f>
        <v>12454</v>
      </c>
      <c r="H273" s="88">
        <v>1779.1428571428571</v>
      </c>
      <c r="I273" s="103">
        <v>19</v>
      </c>
      <c r="J273" s="104">
        <f t="shared" si="60"/>
        <v>19.14</v>
      </c>
      <c r="K273" s="105">
        <f>SUM($I$2:I273)</f>
        <v>3173</v>
      </c>
      <c r="L273" s="105">
        <f>SUM(I268:I273)</f>
        <v>113</v>
      </c>
      <c r="M273" s="104">
        <f>L273/7</f>
        <v>16.142857142857142</v>
      </c>
      <c r="N273" s="106"/>
      <c r="O273" s="107"/>
      <c r="P273" s="53">
        <f t="shared" si="32"/>
        <v>5</v>
      </c>
      <c r="Q273" s="53">
        <v>161</v>
      </c>
      <c r="R273" s="109">
        <f t="shared" si="57"/>
        <v>40</v>
      </c>
      <c r="S273" s="109">
        <v>1129</v>
      </c>
      <c r="T273" s="41"/>
      <c r="U273" s="42"/>
      <c r="W273" s="79">
        <v>12627</v>
      </c>
      <c r="X273" s="78">
        <v>2300</v>
      </c>
      <c r="Y273" s="77">
        <f t="shared" si="61"/>
        <v>0</v>
      </c>
      <c r="Z273" s="80">
        <f t="shared" si="62"/>
        <v>14927</v>
      </c>
      <c r="AA273" s="115">
        <f t="shared" si="63"/>
        <v>0.15409999999999999</v>
      </c>
      <c r="AB273" s="83">
        <f t="shared" si="55"/>
        <v>0.158</v>
      </c>
      <c r="AC273" s="15" t="e">
        <f>IF(AA273=#REF!,"","ç")</f>
        <v>#REF!</v>
      </c>
      <c r="AD273" s="30">
        <v>12627</v>
      </c>
      <c r="AE273" s="30">
        <v>2300</v>
      </c>
      <c r="AF273" s="33">
        <f t="shared" si="64"/>
        <v>14927</v>
      </c>
      <c r="AG273" s="30"/>
      <c r="AH273" s="30"/>
      <c r="AI273" s="34"/>
      <c r="AJ273" s="34"/>
      <c r="AK273" s="18"/>
      <c r="AL273" s="30"/>
      <c r="AM273" s="34"/>
      <c r="AN273" s="34"/>
      <c r="AO273" s="30"/>
      <c r="AP273" s="15" t="e">
        <f>IF(AO273=#REF!,"","ç")</f>
        <v>#REF!</v>
      </c>
    </row>
    <row r="274" spans="1:42" x14ac:dyDescent="0.3">
      <c r="A274" s="92" t="s">
        <v>29</v>
      </c>
      <c r="B274" s="84">
        <v>44171</v>
      </c>
      <c r="C274" s="23">
        <v>273</v>
      </c>
      <c r="D274" s="27">
        <v>1812</v>
      </c>
      <c r="E274" s="86">
        <f t="shared" si="66"/>
        <v>1855.71</v>
      </c>
      <c r="F274" s="27">
        <f t="shared" si="65"/>
        <v>177719</v>
      </c>
      <c r="G274" s="27"/>
      <c r="H274" s="27"/>
      <c r="I274" s="40">
        <v>20</v>
      </c>
      <c r="J274" s="69">
        <f t="shared" si="60"/>
        <v>19</v>
      </c>
      <c r="K274" s="73">
        <f>SUM($I$2:I274)</f>
        <v>3193</v>
      </c>
      <c r="L274" s="76"/>
      <c r="M274" s="76"/>
      <c r="N274" s="41"/>
      <c r="O274" s="42"/>
      <c r="P274" s="53">
        <f t="shared" si="32"/>
        <v>0</v>
      </c>
      <c r="Q274" s="53">
        <v>161</v>
      </c>
      <c r="R274" s="109">
        <f t="shared" si="57"/>
        <v>29</v>
      </c>
      <c r="S274" s="109">
        <v>1158</v>
      </c>
      <c r="T274" s="41"/>
      <c r="U274" s="42"/>
      <c r="W274" s="79">
        <v>7686</v>
      </c>
      <c r="X274" s="78">
        <v>1812</v>
      </c>
      <c r="Y274" s="77">
        <f t="shared" si="61"/>
        <v>0</v>
      </c>
      <c r="Z274" s="80">
        <f t="shared" si="62"/>
        <v>9498</v>
      </c>
      <c r="AA274" s="115">
        <f t="shared" si="63"/>
        <v>0.1908</v>
      </c>
      <c r="AB274" s="83">
        <f t="shared" si="55"/>
        <v>0.16500000000000001</v>
      </c>
      <c r="AC274" s="15" t="e">
        <f>IF(AA274=#REF!,"","ç")</f>
        <v>#REF!</v>
      </c>
      <c r="AD274" s="30">
        <v>7686</v>
      </c>
      <c r="AE274" s="30">
        <v>1812</v>
      </c>
      <c r="AF274" s="33">
        <f t="shared" si="64"/>
        <v>9498</v>
      </c>
      <c r="AG274" s="30"/>
      <c r="AH274" s="30"/>
      <c r="AI274" s="34"/>
      <c r="AJ274" s="34"/>
      <c r="AK274" s="18"/>
      <c r="AL274" s="30"/>
      <c r="AM274" s="34"/>
      <c r="AN274" s="34"/>
      <c r="AO274" s="30"/>
      <c r="AP274" s="15" t="e">
        <f>IF(AO274=#REF!,"","ç")</f>
        <v>#REF!</v>
      </c>
    </row>
    <row r="275" spans="1:42" x14ac:dyDescent="0.3">
      <c r="A275" s="90" t="s">
        <v>26</v>
      </c>
      <c r="B275" s="12">
        <v>44172</v>
      </c>
      <c r="C275" s="23">
        <v>274</v>
      </c>
      <c r="D275" s="25">
        <v>1511</v>
      </c>
      <c r="E275" s="86">
        <f t="shared" si="66"/>
        <v>1917.71</v>
      </c>
      <c r="F275" s="27">
        <f t="shared" si="65"/>
        <v>179230</v>
      </c>
      <c r="G275" s="25"/>
      <c r="H275" s="25"/>
      <c r="I275" s="40">
        <v>19</v>
      </c>
      <c r="J275" s="69">
        <f t="shared" si="60"/>
        <v>19</v>
      </c>
      <c r="K275" s="73">
        <f>SUM($I$2:I275)</f>
        <v>3212</v>
      </c>
      <c r="L275" s="76"/>
      <c r="M275" s="76"/>
      <c r="N275" s="41"/>
      <c r="O275" s="42"/>
      <c r="P275" s="53">
        <f t="shared" si="32"/>
        <v>14</v>
      </c>
      <c r="Q275" s="53">
        <v>175</v>
      </c>
      <c r="R275" s="109">
        <f t="shared" si="57"/>
        <v>-51</v>
      </c>
      <c r="S275" s="109">
        <v>1107</v>
      </c>
      <c r="T275" s="41"/>
      <c r="U275" s="42"/>
      <c r="W275" s="79">
        <v>6459</v>
      </c>
      <c r="X275" s="78">
        <v>1511</v>
      </c>
      <c r="Y275" s="77">
        <f t="shared" si="61"/>
        <v>0</v>
      </c>
      <c r="Z275" s="80">
        <f t="shared" si="62"/>
        <v>7970</v>
      </c>
      <c r="AA275" s="115">
        <f t="shared" si="63"/>
        <v>0.18959999999999999</v>
      </c>
      <c r="AB275" s="83">
        <f t="shared" si="55"/>
        <v>0.17</v>
      </c>
      <c r="AC275" s="15" t="e">
        <f>IF(AA275=#REF!,"","ç")</f>
        <v>#REF!</v>
      </c>
      <c r="AD275" s="30">
        <v>6459</v>
      </c>
      <c r="AE275" s="30">
        <v>1511</v>
      </c>
      <c r="AF275" s="33">
        <f t="shared" si="64"/>
        <v>7970</v>
      </c>
      <c r="AG275" s="30"/>
      <c r="AH275" s="30"/>
      <c r="AI275" s="34"/>
      <c r="AJ275" s="34"/>
      <c r="AK275" s="18"/>
      <c r="AL275" s="30"/>
      <c r="AM275" s="34"/>
      <c r="AN275" s="34"/>
      <c r="AO275" s="30"/>
      <c r="AP275" s="15" t="e">
        <f>IF(AO275=#REF!,"","ç")</f>
        <v>#REF!</v>
      </c>
    </row>
    <row r="276" spans="1:42" x14ac:dyDescent="0.3">
      <c r="A276" s="90" t="s">
        <v>27</v>
      </c>
      <c r="B276" s="12">
        <v>44173</v>
      </c>
      <c r="C276" s="23">
        <v>275</v>
      </c>
      <c r="D276" s="25">
        <v>1936</v>
      </c>
      <c r="E276" s="86">
        <f t="shared" si="66"/>
        <v>1979.29</v>
      </c>
      <c r="F276" s="27">
        <f t="shared" si="65"/>
        <v>181166</v>
      </c>
      <c r="G276" s="25"/>
      <c r="H276" s="98">
        <v>0.151519280555934</v>
      </c>
      <c r="I276" s="40">
        <v>29</v>
      </c>
      <c r="J276" s="69">
        <f t="shared" si="60"/>
        <v>20.43</v>
      </c>
      <c r="K276" s="73">
        <f>SUM($I$2:I276)</f>
        <v>3241</v>
      </c>
      <c r="L276" s="76"/>
      <c r="M276" s="108">
        <f>(M280-M273)/M280</f>
        <v>0.18115942028985513</v>
      </c>
      <c r="N276" s="41"/>
      <c r="O276" s="42"/>
      <c r="P276" s="53">
        <f t="shared" si="32"/>
        <v>-6</v>
      </c>
      <c r="Q276" s="53">
        <v>169</v>
      </c>
      <c r="R276" s="109">
        <f t="shared" si="57"/>
        <v>27</v>
      </c>
      <c r="S276" s="109">
        <v>1134</v>
      </c>
      <c r="T276" s="41"/>
      <c r="U276" s="42"/>
      <c r="W276" s="79">
        <v>9318</v>
      </c>
      <c r="X276" s="78">
        <v>1936</v>
      </c>
      <c r="Y276" s="77">
        <f t="shared" si="61"/>
        <v>0</v>
      </c>
      <c r="Z276" s="80">
        <f t="shared" si="62"/>
        <v>11254</v>
      </c>
      <c r="AA276" s="115">
        <f t="shared" si="63"/>
        <v>0.17199999999999999</v>
      </c>
      <c r="AB276" s="83">
        <f t="shared" si="55"/>
        <v>0.17100000000000001</v>
      </c>
      <c r="AC276" s="15" t="e">
        <f>IF(AA276=#REF!,"","ç")</f>
        <v>#REF!</v>
      </c>
      <c r="AD276" s="30">
        <v>9318</v>
      </c>
      <c r="AE276" s="30">
        <v>1936</v>
      </c>
      <c r="AF276" s="33">
        <f t="shared" si="64"/>
        <v>11254</v>
      </c>
      <c r="AG276" s="30"/>
      <c r="AH276" s="30"/>
      <c r="AI276" s="34"/>
      <c r="AJ276" s="34"/>
      <c r="AK276" s="18"/>
      <c r="AL276" s="30"/>
      <c r="AM276" s="34"/>
      <c r="AN276" s="34"/>
      <c r="AO276" s="30"/>
      <c r="AP276" s="15" t="e">
        <f>IF(AO276=#REF!,"","ç")</f>
        <v>#REF!</v>
      </c>
    </row>
    <row r="277" spans="1:42" x14ac:dyDescent="0.3">
      <c r="A277" s="90" t="s">
        <v>27</v>
      </c>
      <c r="B277" s="12">
        <v>44174</v>
      </c>
      <c r="C277" s="23">
        <v>276</v>
      </c>
      <c r="D277" s="25">
        <v>1811</v>
      </c>
      <c r="E277" s="86">
        <f t="shared" si="66"/>
        <v>1948.29</v>
      </c>
      <c r="F277" s="27">
        <f t="shared" si="65"/>
        <v>182977</v>
      </c>
      <c r="G277" s="25"/>
      <c r="H277" s="25"/>
      <c r="I277" s="40">
        <v>23</v>
      </c>
      <c r="J277" s="69">
        <f t="shared" si="60"/>
        <v>21.43</v>
      </c>
      <c r="K277" s="73">
        <f>SUM($I$2:I277)</f>
        <v>3264</v>
      </c>
      <c r="L277" s="76"/>
      <c r="M277" s="76"/>
      <c r="N277" s="41"/>
      <c r="O277" s="42"/>
      <c r="P277" s="53">
        <f t="shared" si="32"/>
        <v>1</v>
      </c>
      <c r="Q277" s="53">
        <v>170</v>
      </c>
      <c r="R277" s="109">
        <f t="shared" si="57"/>
        <v>-9</v>
      </c>
      <c r="S277" s="109">
        <v>1125</v>
      </c>
      <c r="T277" s="41"/>
      <c r="U277" s="42"/>
      <c r="W277" s="79">
        <v>6475</v>
      </c>
      <c r="X277" s="78">
        <v>1811</v>
      </c>
      <c r="Y277" s="77">
        <f t="shared" si="61"/>
        <v>0</v>
      </c>
      <c r="Z277" s="80">
        <f t="shared" si="62"/>
        <v>8286</v>
      </c>
      <c r="AA277" s="115">
        <f t="shared" si="63"/>
        <v>0.21859999999999999</v>
      </c>
      <c r="AB277" s="83">
        <f t="shared" si="55"/>
        <v>0.17599999999999999</v>
      </c>
      <c r="AC277" s="15" t="e">
        <f>IF(AA277=#REF!,"","ç")</f>
        <v>#REF!</v>
      </c>
      <c r="AD277" s="30">
        <v>6475</v>
      </c>
      <c r="AE277" s="30">
        <v>1811</v>
      </c>
      <c r="AF277" s="33">
        <f t="shared" si="64"/>
        <v>8286</v>
      </c>
      <c r="AG277" s="30"/>
      <c r="AH277" s="30"/>
      <c r="AI277" s="34"/>
      <c r="AJ277" s="34"/>
      <c r="AK277" s="18"/>
      <c r="AL277" s="30"/>
      <c r="AM277" s="34"/>
      <c r="AN277" s="34"/>
      <c r="AO277" s="30"/>
      <c r="AP277" s="15" t="e">
        <f>IF(AO277=#REF!,"","ç")</f>
        <v>#REF!</v>
      </c>
    </row>
    <row r="278" spans="1:42" x14ac:dyDescent="0.3">
      <c r="A278" s="90" t="s">
        <v>28</v>
      </c>
      <c r="B278" s="12">
        <v>44175</v>
      </c>
      <c r="C278" s="23">
        <v>277</v>
      </c>
      <c r="D278" s="25">
        <v>2447</v>
      </c>
      <c r="E278" s="86">
        <f t="shared" si="66"/>
        <v>2029.29</v>
      </c>
      <c r="F278" s="27">
        <f t="shared" si="65"/>
        <v>185424</v>
      </c>
      <c r="G278" s="25"/>
      <c r="H278" s="25"/>
      <c r="I278" s="40">
        <v>23</v>
      </c>
      <c r="J278" s="69">
        <f t="shared" si="60"/>
        <v>20.86</v>
      </c>
      <c r="K278" s="73">
        <f>SUM($I$2:I278)</f>
        <v>3287</v>
      </c>
      <c r="L278" s="76"/>
      <c r="M278" s="76"/>
      <c r="N278" s="41"/>
      <c r="O278" s="42"/>
      <c r="P278" s="53">
        <f t="shared" si="32"/>
        <v>3</v>
      </c>
      <c r="Q278" s="53">
        <v>173</v>
      </c>
      <c r="R278" s="109">
        <f t="shared" si="57"/>
        <v>2</v>
      </c>
      <c r="S278" s="109">
        <v>1127</v>
      </c>
      <c r="T278" s="41"/>
      <c r="U278" s="42"/>
      <c r="W278" s="79">
        <v>10852</v>
      </c>
      <c r="X278" s="78">
        <v>2447</v>
      </c>
      <c r="Y278" s="77">
        <f t="shared" si="61"/>
        <v>0</v>
      </c>
      <c r="Z278" s="80">
        <f t="shared" si="62"/>
        <v>13299</v>
      </c>
      <c r="AA278" s="115">
        <f t="shared" si="63"/>
        <v>0.184</v>
      </c>
      <c r="AB278" s="83">
        <f t="shared" si="55"/>
        <v>0.184</v>
      </c>
      <c r="AC278" s="15" t="e">
        <f>IF(AA278=#REF!,"","ç")</f>
        <v>#REF!</v>
      </c>
      <c r="AD278" s="30">
        <v>10852</v>
      </c>
      <c r="AE278" s="30">
        <v>2447</v>
      </c>
      <c r="AF278" s="33">
        <f t="shared" si="64"/>
        <v>13299</v>
      </c>
      <c r="AG278" s="30"/>
      <c r="AH278" s="30"/>
      <c r="AI278" s="34"/>
      <c r="AJ278" s="34"/>
      <c r="AK278" s="18"/>
      <c r="AL278" s="30"/>
      <c r="AM278" s="34"/>
      <c r="AN278" s="34"/>
      <c r="AO278" s="30"/>
      <c r="AP278" s="15" t="e">
        <f>IF(AO278=#REF!,"","ç")</f>
        <v>#REF!</v>
      </c>
    </row>
    <row r="279" spans="1:42" x14ac:dyDescent="0.3">
      <c r="A279" s="91" t="s">
        <v>30</v>
      </c>
      <c r="B279" s="12">
        <v>44176</v>
      </c>
      <c r="C279" s="23">
        <v>278</v>
      </c>
      <c r="D279" s="25">
        <v>2355</v>
      </c>
      <c r="E279" s="86">
        <f t="shared" si="66"/>
        <v>2024.57</v>
      </c>
      <c r="F279" s="27">
        <f t="shared" si="65"/>
        <v>187779</v>
      </c>
      <c r="G279" s="25"/>
      <c r="H279" s="25"/>
      <c r="I279" s="40">
        <v>22</v>
      </c>
      <c r="J279" s="69">
        <f t="shared" si="60"/>
        <v>22.14</v>
      </c>
      <c r="K279" s="73">
        <f>SUM($I$2:I279)</f>
        <v>3309</v>
      </c>
      <c r="L279" s="76"/>
      <c r="M279" s="76"/>
      <c r="N279" s="41"/>
      <c r="O279" s="42"/>
      <c r="P279" s="53">
        <f t="shared" si="32"/>
        <v>-1</v>
      </c>
      <c r="Q279" s="53">
        <v>172</v>
      </c>
      <c r="R279" s="109">
        <f t="shared" si="57"/>
        <v>135</v>
      </c>
      <c r="S279" s="109">
        <v>1262</v>
      </c>
      <c r="T279" s="41"/>
      <c r="U279" s="42"/>
      <c r="W279" s="79">
        <v>11414</v>
      </c>
      <c r="X279" s="78">
        <v>2355</v>
      </c>
      <c r="Y279" s="77">
        <f t="shared" si="61"/>
        <v>0</v>
      </c>
      <c r="Z279" s="80">
        <f t="shared" si="62"/>
        <v>13769</v>
      </c>
      <c r="AA279" s="115">
        <f t="shared" si="63"/>
        <v>0.17100000000000001</v>
      </c>
      <c r="AB279" s="83">
        <f t="shared" si="55"/>
        <v>0.183</v>
      </c>
      <c r="AC279" s="15" t="e">
        <f>IF(AA279=#REF!,"","ç")</f>
        <v>#REF!</v>
      </c>
      <c r="AD279" s="30">
        <v>11414</v>
      </c>
      <c r="AE279" s="30">
        <v>2355</v>
      </c>
      <c r="AF279" s="33">
        <f t="shared" si="64"/>
        <v>13769</v>
      </c>
      <c r="AG279" s="30"/>
      <c r="AH279" s="30"/>
      <c r="AI279" s="34"/>
      <c r="AJ279" s="34"/>
      <c r="AK279" s="18"/>
      <c r="AL279" s="30"/>
      <c r="AM279" s="34"/>
      <c r="AN279" s="34"/>
      <c r="AO279" s="30"/>
      <c r="AP279" s="15" t="e">
        <f>IF(AO279=#REF!,"","ç")</f>
        <v>#REF!</v>
      </c>
    </row>
    <row r="280" spans="1:42" ht="15" thickBot="1" x14ac:dyDescent="0.35">
      <c r="A280" s="93" t="s">
        <v>31</v>
      </c>
      <c r="B280" s="89">
        <v>44177</v>
      </c>
      <c r="C280" s="23">
        <v>279</v>
      </c>
      <c r="D280" s="87">
        <v>2806</v>
      </c>
      <c r="E280" s="88">
        <f t="shared" si="66"/>
        <v>2096.86</v>
      </c>
      <c r="F280" s="87">
        <f t="shared" si="65"/>
        <v>190585</v>
      </c>
      <c r="G280" s="87">
        <f>SUM(D274:D280)</f>
        <v>14678</v>
      </c>
      <c r="H280" s="88">
        <v>2096.8571428571427</v>
      </c>
      <c r="I280" s="103">
        <v>22</v>
      </c>
      <c r="J280" s="104">
        <f t="shared" si="60"/>
        <v>22.57</v>
      </c>
      <c r="K280" s="105">
        <f>SUM($I$2:I280)</f>
        <v>3331</v>
      </c>
      <c r="L280" s="105">
        <f>SUM(I275:I280)</f>
        <v>138</v>
      </c>
      <c r="M280" s="104">
        <f>L280/7</f>
        <v>19.714285714285715</v>
      </c>
      <c r="N280" s="106"/>
      <c r="O280" s="107"/>
      <c r="P280" s="53">
        <f t="shared" si="32"/>
        <v>11</v>
      </c>
      <c r="Q280" s="53">
        <v>183</v>
      </c>
      <c r="R280" s="109">
        <f t="shared" si="57"/>
        <v>3</v>
      </c>
      <c r="S280" s="109">
        <v>1265</v>
      </c>
      <c r="T280" s="41"/>
      <c r="U280" s="42"/>
      <c r="W280" s="79">
        <v>13594</v>
      </c>
      <c r="X280" s="78">
        <v>2806</v>
      </c>
      <c r="Y280" s="77">
        <f t="shared" si="61"/>
        <v>0</v>
      </c>
      <c r="Z280" s="80">
        <f t="shared" si="62"/>
        <v>16400</v>
      </c>
      <c r="AA280" s="115">
        <f t="shared" si="63"/>
        <v>0.1711</v>
      </c>
      <c r="AB280" s="83">
        <f t="shared" si="55"/>
        <v>0.185</v>
      </c>
      <c r="AC280" s="15" t="e">
        <f>IF(AA280=#REF!,"","ç")</f>
        <v>#REF!</v>
      </c>
      <c r="AD280" s="30">
        <v>13594</v>
      </c>
      <c r="AE280" s="30">
        <v>2806</v>
      </c>
      <c r="AF280" s="33">
        <f t="shared" si="64"/>
        <v>16400</v>
      </c>
      <c r="AG280" s="30"/>
      <c r="AH280" s="30"/>
      <c r="AI280" s="34"/>
      <c r="AJ280" s="34"/>
      <c r="AK280" s="18"/>
      <c r="AL280" s="30"/>
      <c r="AM280" s="34"/>
      <c r="AN280" s="34"/>
      <c r="AO280" s="30"/>
      <c r="AP280" s="15" t="e">
        <f>IF(AO280=#REF!,"","ç")</f>
        <v>#REF!</v>
      </c>
    </row>
    <row r="281" spans="1:42" x14ac:dyDescent="0.3">
      <c r="A281" s="92" t="s">
        <v>29</v>
      </c>
      <c r="B281" s="84">
        <v>44178</v>
      </c>
      <c r="C281" s="23">
        <v>280</v>
      </c>
      <c r="D281" s="27">
        <v>2422</v>
      </c>
      <c r="E281" s="86">
        <f t="shared" si="66"/>
        <v>2184</v>
      </c>
      <c r="F281" s="27">
        <f t="shared" ref="F281" si="67">D281+F280</f>
        <v>193007</v>
      </c>
      <c r="G281" s="27"/>
      <c r="H281" s="27"/>
      <c r="I281" s="40">
        <v>25</v>
      </c>
      <c r="J281" s="69">
        <f t="shared" si="60"/>
        <v>23.29</v>
      </c>
      <c r="K281" s="73">
        <f>SUM($I$2:I281)</f>
        <v>3356</v>
      </c>
      <c r="L281" s="76"/>
      <c r="M281" s="76"/>
      <c r="N281" s="41"/>
      <c r="O281" s="42"/>
      <c r="P281" s="53">
        <f t="shared" si="32"/>
        <v>5</v>
      </c>
      <c r="Q281" s="53">
        <v>188</v>
      </c>
      <c r="R281" s="109">
        <f t="shared" si="57"/>
        <v>-21</v>
      </c>
      <c r="S281" s="109">
        <v>1244</v>
      </c>
      <c r="T281" s="41"/>
      <c r="U281" s="42"/>
      <c r="W281" s="79">
        <v>9610</v>
      </c>
      <c r="X281" s="78">
        <v>2422</v>
      </c>
      <c r="Y281" s="77">
        <f t="shared" si="61"/>
        <v>0</v>
      </c>
      <c r="Z281" s="80">
        <f t="shared" si="62"/>
        <v>12032</v>
      </c>
      <c r="AA281" s="115">
        <f t="shared" si="63"/>
        <v>0.20130000000000001</v>
      </c>
      <c r="AB281" s="83">
        <f t="shared" ref="AB281:AB421" si="68">ROUND(SUM(AA275:AA281)/7,3)</f>
        <v>0.187</v>
      </c>
      <c r="AC281" s="15" t="e">
        <f>IF(AA281=#REF!,"","ç")</f>
        <v>#REF!</v>
      </c>
      <c r="AD281" s="30">
        <v>9610</v>
      </c>
      <c r="AE281" s="30">
        <v>2422</v>
      </c>
      <c r="AF281" s="33">
        <f t="shared" si="64"/>
        <v>12032</v>
      </c>
      <c r="AG281" s="30"/>
      <c r="AH281" s="30"/>
      <c r="AI281" s="34"/>
      <c r="AJ281" s="34"/>
      <c r="AK281" s="18"/>
      <c r="AL281" s="30"/>
      <c r="AM281" s="34"/>
      <c r="AN281" s="34"/>
      <c r="AO281" s="30"/>
      <c r="AP281" s="15" t="e">
        <f>IF(AO281=#REF!,"","ç")</f>
        <v>#REF!</v>
      </c>
    </row>
    <row r="282" spans="1:42" x14ac:dyDescent="0.3">
      <c r="A282" s="90" t="s">
        <v>26</v>
      </c>
      <c r="B282" s="12">
        <v>44179</v>
      </c>
      <c r="C282" s="23">
        <v>281</v>
      </c>
      <c r="D282" s="25">
        <v>1612</v>
      </c>
      <c r="E282" s="86">
        <f t="shared" ref="E282" si="69">ROUND(SUM(D276:D282)/7,2)</f>
        <v>2198.4299999999998</v>
      </c>
      <c r="F282" s="27">
        <f t="shared" ref="F282" si="70">D282+F281</f>
        <v>194619</v>
      </c>
      <c r="G282" s="25"/>
      <c r="H282" s="25"/>
      <c r="I282" s="40">
        <v>26</v>
      </c>
      <c r="J282" s="69">
        <f t="shared" ref="J282" si="71">ROUND(SUM(I276:I282)/7,2)</f>
        <v>24.29</v>
      </c>
      <c r="K282" s="73">
        <f>SUM($I$2:I282)</f>
        <v>3382</v>
      </c>
      <c r="L282" s="76"/>
      <c r="M282" s="76"/>
      <c r="N282" s="41"/>
      <c r="O282" s="42"/>
      <c r="P282" s="53">
        <f t="shared" si="32"/>
        <v>-3</v>
      </c>
      <c r="Q282" s="53">
        <v>185</v>
      </c>
      <c r="R282" s="109">
        <f t="shared" si="57"/>
        <v>6</v>
      </c>
      <c r="S282" s="109">
        <v>1250</v>
      </c>
      <c r="T282" s="41"/>
      <c r="U282" s="42"/>
      <c r="W282" s="79">
        <v>7958</v>
      </c>
      <c r="X282" s="78">
        <v>1612</v>
      </c>
      <c r="Y282" s="77">
        <f t="shared" si="61"/>
        <v>0</v>
      </c>
      <c r="Z282" s="80">
        <f t="shared" si="62"/>
        <v>9570</v>
      </c>
      <c r="AA282" s="115">
        <f t="shared" si="63"/>
        <v>0.16839999999999999</v>
      </c>
      <c r="AB282" s="83">
        <f t="shared" si="68"/>
        <v>0.184</v>
      </c>
      <c r="AC282" s="15" t="e">
        <f>IF(AA282=#REF!,"","ç")</f>
        <v>#REF!</v>
      </c>
      <c r="AD282" s="30">
        <v>7958</v>
      </c>
      <c r="AE282" s="30">
        <v>1612</v>
      </c>
      <c r="AF282" s="33">
        <f t="shared" si="64"/>
        <v>9570</v>
      </c>
      <c r="AG282" s="30"/>
      <c r="AH282" s="30"/>
      <c r="AI282" s="34"/>
      <c r="AJ282" s="34"/>
      <c r="AK282" s="18"/>
      <c r="AL282" s="30"/>
      <c r="AM282" s="34"/>
      <c r="AN282" s="34"/>
      <c r="AO282" s="30"/>
      <c r="AP282" s="15" t="e">
        <f>IF(AO282=#REF!,"","ç")</f>
        <v>#REF!</v>
      </c>
    </row>
    <row r="283" spans="1:42" x14ac:dyDescent="0.3">
      <c r="A283" s="90" t="s">
        <v>27</v>
      </c>
      <c r="B283" s="12">
        <v>44180</v>
      </c>
      <c r="C283" s="23">
        <v>282</v>
      </c>
      <c r="D283" s="25">
        <v>2368</v>
      </c>
      <c r="E283" s="86">
        <f t="shared" ref="E283" si="72">ROUND(SUM(D277:D283)/7,2)</f>
        <v>2260.14</v>
      </c>
      <c r="F283" s="27">
        <f t="shared" ref="F283" si="73">D283+F282</f>
        <v>196987</v>
      </c>
      <c r="G283" s="25"/>
      <c r="H283" s="98">
        <v>0.22743302279067332</v>
      </c>
      <c r="I283" s="40">
        <v>29</v>
      </c>
      <c r="J283" s="69">
        <f t="shared" ref="J283" si="74">ROUND(SUM(I277:I283)/7,2)</f>
        <v>24.29</v>
      </c>
      <c r="K283" s="73">
        <f>SUM($I$2:I283)</f>
        <v>3411</v>
      </c>
      <c r="L283" s="76"/>
      <c r="M283" s="108">
        <f>(M287-M280)/M287</f>
        <v>0.19298245614035078</v>
      </c>
      <c r="N283" s="41"/>
      <c r="O283" s="42"/>
      <c r="P283" s="53">
        <f t="shared" si="32"/>
        <v>12</v>
      </c>
      <c r="Q283" s="53">
        <v>197</v>
      </c>
      <c r="R283" s="109">
        <f t="shared" si="57"/>
        <v>69</v>
      </c>
      <c r="S283" s="109">
        <v>1319</v>
      </c>
      <c r="T283" s="41"/>
      <c r="U283" s="42"/>
      <c r="W283" s="79">
        <v>11056</v>
      </c>
      <c r="X283" s="78">
        <v>2368</v>
      </c>
      <c r="Y283" s="77">
        <f t="shared" si="61"/>
        <v>0</v>
      </c>
      <c r="Z283" s="80">
        <f t="shared" si="62"/>
        <v>13424</v>
      </c>
      <c r="AA283" s="115">
        <f t="shared" si="63"/>
        <v>0.1764</v>
      </c>
      <c r="AB283" s="83">
        <f t="shared" si="68"/>
        <v>0.184</v>
      </c>
      <c r="AC283" s="15" t="e">
        <f>IF(AA283=#REF!,"","ç")</f>
        <v>#REF!</v>
      </c>
      <c r="AD283" s="30">
        <v>11056</v>
      </c>
      <c r="AE283" s="30">
        <v>2368</v>
      </c>
      <c r="AF283" s="33">
        <f t="shared" si="64"/>
        <v>13424</v>
      </c>
      <c r="AG283" s="30"/>
      <c r="AH283" s="30"/>
      <c r="AI283" s="34"/>
      <c r="AJ283" s="34"/>
      <c r="AK283" s="18"/>
      <c r="AL283" s="30"/>
      <c r="AM283" s="34"/>
      <c r="AN283" s="34"/>
      <c r="AO283" s="30"/>
      <c r="AP283" s="15" t="e">
        <f>IF(AO283=#REF!,"","ç")</f>
        <v>#REF!</v>
      </c>
    </row>
    <row r="284" spans="1:42" x14ac:dyDescent="0.3">
      <c r="A284" s="90" t="s">
        <v>27</v>
      </c>
      <c r="B284" s="12">
        <v>44181</v>
      </c>
      <c r="C284" s="23">
        <v>283</v>
      </c>
      <c r="D284" s="25">
        <v>2960</v>
      </c>
      <c r="E284" s="86">
        <f t="shared" ref="E284" si="75">ROUND(SUM(D278:D284)/7,2)</f>
        <v>2424.29</v>
      </c>
      <c r="F284" s="27">
        <f t="shared" ref="F284" si="76">D284+F283</f>
        <v>199947</v>
      </c>
      <c r="G284" s="25"/>
      <c r="H284" s="25"/>
      <c r="I284" s="40">
        <v>28</v>
      </c>
      <c r="J284" s="69">
        <f t="shared" ref="J284" si="77">ROUND(SUM(I278:I284)/7,2)</f>
        <v>25</v>
      </c>
      <c r="K284" s="73">
        <f>SUM($I$2:I284)</f>
        <v>3439</v>
      </c>
      <c r="L284" s="76"/>
      <c r="M284" s="76"/>
      <c r="N284" s="41"/>
      <c r="O284" s="42"/>
      <c r="P284" s="53">
        <f t="shared" si="32"/>
        <v>-14</v>
      </c>
      <c r="Q284" s="53">
        <v>183</v>
      </c>
      <c r="R284" s="109">
        <f t="shared" si="57"/>
        <v>51</v>
      </c>
      <c r="S284" s="109">
        <v>1370</v>
      </c>
      <c r="T284" s="41"/>
      <c r="U284" s="42"/>
      <c r="W284" s="79">
        <v>11021</v>
      </c>
      <c r="X284" s="78">
        <v>2960</v>
      </c>
      <c r="Y284" s="77">
        <f t="shared" si="61"/>
        <v>0</v>
      </c>
      <c r="Z284" s="80">
        <f t="shared" si="62"/>
        <v>13981</v>
      </c>
      <c r="AA284" s="115">
        <f t="shared" si="63"/>
        <v>0.2117</v>
      </c>
      <c r="AB284" s="83">
        <f t="shared" si="68"/>
        <v>0.183</v>
      </c>
      <c r="AC284" s="15" t="e">
        <f>IF(AA284=#REF!,"","ç")</f>
        <v>#REF!</v>
      </c>
      <c r="AD284" s="30">
        <v>11021</v>
      </c>
      <c r="AE284" s="30">
        <v>2960</v>
      </c>
      <c r="AF284" s="33">
        <f t="shared" si="64"/>
        <v>13981</v>
      </c>
      <c r="AG284" s="30"/>
      <c r="AH284" s="30"/>
      <c r="AI284" s="34"/>
      <c r="AJ284" s="34"/>
      <c r="AK284" s="18"/>
      <c r="AL284" s="30"/>
      <c r="AM284" s="34"/>
      <c r="AN284" s="34"/>
      <c r="AO284" s="30"/>
      <c r="AP284" s="15" t="e">
        <f>IF(AO284=#REF!,"","ç")</f>
        <v>#REF!</v>
      </c>
    </row>
    <row r="285" spans="1:42" x14ac:dyDescent="0.3">
      <c r="A285" s="90" t="s">
        <v>28</v>
      </c>
      <c r="B285" s="12">
        <v>44182</v>
      </c>
      <c r="C285" s="23">
        <v>284</v>
      </c>
      <c r="D285" s="25">
        <v>3348</v>
      </c>
      <c r="E285" s="86">
        <f t="shared" ref="E285" si="78">ROUND(SUM(D279:D285)/7,2)</f>
        <v>2553</v>
      </c>
      <c r="F285" s="27">
        <f t="shared" ref="F285" si="79">D285+F284</f>
        <v>203295</v>
      </c>
      <c r="G285" s="25"/>
      <c r="H285" s="25"/>
      <c r="I285" s="40">
        <v>42</v>
      </c>
      <c r="J285" s="69">
        <f t="shared" ref="J285" si="80">ROUND(SUM(I279:I285)/7,2)</f>
        <v>27.71</v>
      </c>
      <c r="K285" s="73">
        <f>SUM($I$2:I285)</f>
        <v>3481</v>
      </c>
      <c r="L285" s="76"/>
      <c r="M285" s="76"/>
      <c r="N285" s="41"/>
      <c r="O285" s="42"/>
      <c r="P285" s="53">
        <f t="shared" si="32"/>
        <v>-10</v>
      </c>
      <c r="Q285" s="53">
        <v>173</v>
      </c>
      <c r="R285" s="109">
        <f t="shared" si="57"/>
        <v>20</v>
      </c>
      <c r="S285" s="109">
        <v>1390</v>
      </c>
      <c r="T285" s="41"/>
      <c r="U285" s="42"/>
      <c r="W285" s="79">
        <v>12814</v>
      </c>
      <c r="X285" s="78">
        <v>3348</v>
      </c>
      <c r="Y285" s="77">
        <f t="shared" si="61"/>
        <v>0</v>
      </c>
      <c r="Z285" s="80">
        <f t="shared" si="62"/>
        <v>16162</v>
      </c>
      <c r="AA285" s="115">
        <f t="shared" si="63"/>
        <v>0.2072</v>
      </c>
      <c r="AB285" s="83">
        <f t="shared" si="68"/>
        <v>0.187</v>
      </c>
      <c r="AC285" s="15" t="e">
        <f>IF(AA285=#REF!,"","ç")</f>
        <v>#REF!</v>
      </c>
      <c r="AD285" s="30">
        <v>12814</v>
      </c>
      <c r="AE285" s="30">
        <v>3348</v>
      </c>
      <c r="AF285" s="33">
        <f t="shared" si="64"/>
        <v>16162</v>
      </c>
      <c r="AG285" s="30"/>
      <c r="AH285" s="30"/>
      <c r="AI285" s="34"/>
      <c r="AJ285" s="34"/>
      <c r="AK285" s="18"/>
      <c r="AL285" s="30"/>
      <c r="AM285" s="34"/>
      <c r="AN285" s="34"/>
      <c r="AO285" s="30"/>
      <c r="AP285" s="15" t="e">
        <f>IF(AO285=#REF!,"","ç")</f>
        <v>#REF!</v>
      </c>
    </row>
    <row r="286" spans="1:42" x14ac:dyDescent="0.3">
      <c r="A286" s="91" t="s">
        <v>30</v>
      </c>
      <c r="B286" s="12">
        <v>44183</v>
      </c>
      <c r="C286" s="23">
        <v>285</v>
      </c>
      <c r="D286" s="25">
        <v>3015</v>
      </c>
      <c r="E286" s="86">
        <f t="shared" ref="E286:E287" si="81">ROUND(SUM(D280:D286)/7,2)</f>
        <v>2647.29</v>
      </c>
      <c r="F286" s="27">
        <f t="shared" ref="F286:F287" si="82">D286+F285</f>
        <v>206310</v>
      </c>
      <c r="G286" s="25"/>
      <c r="H286" s="25"/>
      <c r="I286" s="40">
        <v>23</v>
      </c>
      <c r="J286" s="69">
        <f t="shared" ref="J286" si="83">ROUND(SUM(I280:I286)/7,2)</f>
        <v>27.86</v>
      </c>
      <c r="K286" s="73">
        <f>SUM($I$2:I286)</f>
        <v>3504</v>
      </c>
      <c r="L286" s="76"/>
      <c r="M286" s="76"/>
      <c r="N286" s="41"/>
      <c r="O286" s="42"/>
      <c r="P286" s="53">
        <f t="shared" si="32"/>
        <v>9</v>
      </c>
      <c r="Q286" s="53">
        <v>182</v>
      </c>
      <c r="R286" s="109">
        <f t="shared" si="57"/>
        <v>100</v>
      </c>
      <c r="S286" s="109">
        <v>1490</v>
      </c>
      <c r="T286" s="41"/>
      <c r="U286" s="42"/>
      <c r="W286" s="79">
        <v>13248</v>
      </c>
      <c r="X286" s="78">
        <v>3015</v>
      </c>
      <c r="Y286" s="77">
        <f t="shared" si="61"/>
        <v>0</v>
      </c>
      <c r="Z286" s="80">
        <f t="shared" si="62"/>
        <v>16263</v>
      </c>
      <c r="AA286" s="115">
        <f t="shared" si="63"/>
        <v>0.18540000000000001</v>
      </c>
      <c r="AB286" s="83">
        <f t="shared" si="68"/>
        <v>0.189</v>
      </c>
      <c r="AC286" s="15" t="e">
        <f>IF(AA286=#REF!,"","ç")</f>
        <v>#REF!</v>
      </c>
      <c r="AD286" s="30">
        <v>13248</v>
      </c>
      <c r="AE286" s="30">
        <v>3015</v>
      </c>
      <c r="AF286" s="33">
        <f t="shared" si="64"/>
        <v>16263</v>
      </c>
      <c r="AG286" s="30"/>
      <c r="AH286" s="30"/>
      <c r="AI286" s="34"/>
      <c r="AJ286" s="34"/>
      <c r="AK286" s="18"/>
      <c r="AL286" s="30"/>
      <c r="AM286" s="34"/>
      <c r="AN286" s="34"/>
      <c r="AO286" s="30"/>
      <c r="AP286" s="15" t="e">
        <f>IF(AO286=#REF!,"","ç")</f>
        <v>#REF!</v>
      </c>
    </row>
    <row r="287" spans="1:42" ht="15" thickBot="1" x14ac:dyDescent="0.35">
      <c r="A287" s="93" t="s">
        <v>31</v>
      </c>
      <c r="B287" s="89">
        <v>44184</v>
      </c>
      <c r="C287" s="23">
        <v>286</v>
      </c>
      <c r="D287" s="87">
        <v>3274</v>
      </c>
      <c r="E287" s="88">
        <f t="shared" si="81"/>
        <v>2714.14</v>
      </c>
      <c r="F287" s="87">
        <f t="shared" si="82"/>
        <v>209584</v>
      </c>
      <c r="G287" s="87">
        <f>SUM(D281:D287)</f>
        <v>18999</v>
      </c>
      <c r="H287" s="88">
        <v>2714.1428571428573</v>
      </c>
      <c r="I287" s="103">
        <v>23</v>
      </c>
      <c r="J287" s="104">
        <f t="shared" ref="J287" si="84">ROUND(SUM(I281:I287)/7,2)</f>
        <v>28</v>
      </c>
      <c r="K287" s="105">
        <f>SUM($I$2:I287)</f>
        <v>3527</v>
      </c>
      <c r="L287" s="105">
        <f>SUM(I282:I287)</f>
        <v>171</v>
      </c>
      <c r="M287" s="104">
        <f>L287/7</f>
        <v>24.428571428571427</v>
      </c>
      <c r="N287" s="106"/>
      <c r="O287" s="107"/>
      <c r="P287" s="53">
        <f t="shared" si="32"/>
        <v>0</v>
      </c>
      <c r="Q287" s="53">
        <v>182</v>
      </c>
      <c r="R287" s="109">
        <f t="shared" si="57"/>
        <v>43</v>
      </c>
      <c r="S287" s="109">
        <v>1533</v>
      </c>
      <c r="T287" s="41"/>
      <c r="U287" s="42"/>
      <c r="W287" s="79">
        <v>14210</v>
      </c>
      <c r="X287" s="78">
        <v>3274</v>
      </c>
      <c r="Y287" s="77">
        <f t="shared" si="61"/>
        <v>0</v>
      </c>
      <c r="Z287" s="80">
        <f t="shared" si="62"/>
        <v>17484</v>
      </c>
      <c r="AA287" s="115">
        <f t="shared" si="63"/>
        <v>0.18729999999999999</v>
      </c>
      <c r="AB287" s="83">
        <f t="shared" si="68"/>
        <v>0.191</v>
      </c>
      <c r="AC287" s="15" t="e">
        <f>IF(AA287=#REF!,"","ç")</f>
        <v>#REF!</v>
      </c>
      <c r="AD287" s="30">
        <v>14210</v>
      </c>
      <c r="AE287" s="30">
        <v>3274</v>
      </c>
      <c r="AF287" s="33">
        <f t="shared" si="64"/>
        <v>17484</v>
      </c>
      <c r="AG287" s="30"/>
      <c r="AH287" s="30"/>
      <c r="AI287" s="34"/>
      <c r="AJ287" s="34"/>
      <c r="AK287" s="18"/>
      <c r="AL287" s="30"/>
      <c r="AM287" s="34"/>
      <c r="AN287" s="34"/>
      <c r="AO287" s="30"/>
      <c r="AP287" s="15" t="e">
        <f>IF(AO287=#REF!,"","ç")</f>
        <v>#REF!</v>
      </c>
    </row>
    <row r="288" spans="1:42" x14ac:dyDescent="0.3">
      <c r="A288" s="92" t="s">
        <v>29</v>
      </c>
      <c r="B288" s="84">
        <v>44185</v>
      </c>
      <c r="C288" s="23">
        <v>287</v>
      </c>
      <c r="D288" s="27">
        <v>2755</v>
      </c>
      <c r="E288" s="86">
        <f t="shared" ref="E288" si="85">ROUND(SUM(D282:D288)/7,2)</f>
        <v>2761.71</v>
      </c>
      <c r="F288" s="27">
        <f t="shared" ref="F288" si="86">D288+F287</f>
        <v>212339</v>
      </c>
      <c r="G288" s="27"/>
      <c r="H288" s="27"/>
      <c r="I288" s="40">
        <v>39</v>
      </c>
      <c r="J288" s="69">
        <f t="shared" ref="J288" si="87">ROUND(SUM(I282:I288)/7,2)</f>
        <v>30</v>
      </c>
      <c r="K288" s="73">
        <f>SUM($I$2:I288)</f>
        <v>3566</v>
      </c>
      <c r="L288" s="76"/>
      <c r="M288" s="76"/>
      <c r="N288" s="41"/>
      <c r="O288" s="42"/>
      <c r="P288" s="53">
        <f t="shared" si="32"/>
        <v>10</v>
      </c>
      <c r="Q288" s="53">
        <v>192</v>
      </c>
      <c r="R288" s="109">
        <f t="shared" si="57"/>
        <v>89</v>
      </c>
      <c r="S288" s="109">
        <v>1622</v>
      </c>
      <c r="T288" s="41"/>
      <c r="U288" s="42"/>
      <c r="W288" s="79">
        <v>11075</v>
      </c>
      <c r="X288" s="78">
        <v>2755</v>
      </c>
      <c r="Y288" s="77">
        <f t="shared" si="61"/>
        <v>0</v>
      </c>
      <c r="Z288" s="80">
        <f t="shared" si="62"/>
        <v>13830</v>
      </c>
      <c r="AA288" s="115">
        <f t="shared" si="63"/>
        <v>0.19919999999999999</v>
      </c>
      <c r="AB288" s="83">
        <f t="shared" si="68"/>
        <v>0.191</v>
      </c>
      <c r="AC288" s="15" t="e">
        <f>IF(AA288=#REF!,"","ç")</f>
        <v>#REF!</v>
      </c>
      <c r="AD288" s="30">
        <v>11075</v>
      </c>
      <c r="AE288" s="30">
        <v>2755</v>
      </c>
      <c r="AF288" s="33">
        <f t="shared" si="64"/>
        <v>13830</v>
      </c>
      <c r="AG288" s="30"/>
      <c r="AH288" s="30"/>
      <c r="AI288" s="34"/>
      <c r="AJ288" s="34"/>
      <c r="AK288" s="18"/>
      <c r="AL288" s="30"/>
      <c r="AM288" s="34"/>
      <c r="AN288" s="34"/>
      <c r="AO288" s="30"/>
      <c r="AP288" s="15" t="e">
        <f>IF(AO288=#REF!,"","ç")</f>
        <v>#REF!</v>
      </c>
    </row>
    <row r="289" spans="1:42" x14ac:dyDescent="0.3">
      <c r="A289" s="90" t="s">
        <v>26</v>
      </c>
      <c r="B289" s="12">
        <v>44186</v>
      </c>
      <c r="C289" s="23">
        <v>288</v>
      </c>
      <c r="D289" s="25">
        <v>1699</v>
      </c>
      <c r="E289" s="86">
        <f t="shared" ref="E289" si="88">ROUND(SUM(D283:D289)/7,2)</f>
        <v>2774.14</v>
      </c>
      <c r="F289" s="27">
        <f t="shared" ref="F289" si="89">D289+F288</f>
        <v>214038</v>
      </c>
      <c r="G289" s="25"/>
      <c r="H289" s="25"/>
      <c r="I289" s="40">
        <v>31</v>
      </c>
      <c r="J289" s="69">
        <f t="shared" ref="J289" si="90">ROUND(SUM(I283:I289)/7,2)</f>
        <v>30.71</v>
      </c>
      <c r="K289" s="73">
        <f>SUM($I$2:I289)</f>
        <v>3597</v>
      </c>
      <c r="L289" s="76"/>
      <c r="M289" s="76"/>
      <c r="N289" s="41"/>
      <c r="O289" s="42"/>
      <c r="P289" s="53">
        <f t="shared" si="32"/>
        <v>-14</v>
      </c>
      <c r="Q289" s="53">
        <v>178</v>
      </c>
      <c r="R289" s="109">
        <f t="shared" si="57"/>
        <v>-27</v>
      </c>
      <c r="S289" s="109">
        <v>1595</v>
      </c>
      <c r="T289" s="41"/>
      <c r="U289" s="42"/>
      <c r="W289" s="79">
        <v>8647</v>
      </c>
      <c r="X289" s="78">
        <v>1699</v>
      </c>
      <c r="Y289" s="77">
        <f t="shared" si="61"/>
        <v>0</v>
      </c>
      <c r="Z289" s="80">
        <f t="shared" si="62"/>
        <v>10346</v>
      </c>
      <c r="AA289" s="115">
        <f t="shared" si="63"/>
        <v>0.16420000000000001</v>
      </c>
      <c r="AB289" s="83">
        <f t="shared" si="68"/>
        <v>0.19</v>
      </c>
      <c r="AC289" s="15" t="e">
        <f>IF(AA289=#REF!,"","ç")</f>
        <v>#REF!</v>
      </c>
      <c r="AD289" s="30">
        <v>8647</v>
      </c>
      <c r="AE289" s="30">
        <v>1699</v>
      </c>
      <c r="AF289" s="33">
        <f t="shared" si="64"/>
        <v>10346</v>
      </c>
      <c r="AG289" s="30"/>
      <c r="AH289" s="30"/>
      <c r="AI289" s="34"/>
      <c r="AJ289" s="34"/>
      <c r="AK289" s="18"/>
      <c r="AL289" s="30"/>
      <c r="AM289" s="34"/>
      <c r="AN289" s="34"/>
      <c r="AO289" s="30"/>
      <c r="AP289" s="15" t="e">
        <f>IF(AO289=#REF!,"","ç")</f>
        <v>#REF!</v>
      </c>
    </row>
    <row r="290" spans="1:42" x14ac:dyDescent="0.3">
      <c r="A290" s="90" t="s">
        <v>27</v>
      </c>
      <c r="B290" s="12">
        <v>44187</v>
      </c>
      <c r="C290" s="23">
        <v>289</v>
      </c>
      <c r="D290" s="25">
        <v>3164</v>
      </c>
      <c r="E290" s="86">
        <f t="shared" ref="E290" si="91">ROUND(SUM(D284:D290)/7,2)</f>
        <v>2887.86</v>
      </c>
      <c r="F290" s="27">
        <f t="shared" ref="F290" si="92">D290+F289</f>
        <v>217202</v>
      </c>
      <c r="G290" s="25"/>
      <c r="H290" s="98">
        <v>7.3667711598745132E-3</v>
      </c>
      <c r="I290" s="40">
        <v>35</v>
      </c>
      <c r="J290" s="69">
        <f t="shared" ref="J290" si="93">ROUND(SUM(I284:I290)/7,2)</f>
        <v>31.57</v>
      </c>
      <c r="K290" s="73">
        <f>SUM($I$2:I290)</f>
        <v>3632</v>
      </c>
      <c r="L290" s="76"/>
      <c r="M290" s="108">
        <f>(M294-M287)/M294</f>
        <v>0.26609442060085842</v>
      </c>
      <c r="N290" s="41"/>
      <c r="O290" s="42"/>
      <c r="P290" s="53">
        <f t="shared" si="32"/>
        <v>-10</v>
      </c>
      <c r="Q290" s="53">
        <v>168</v>
      </c>
      <c r="R290" s="109">
        <f t="shared" si="57"/>
        <v>21</v>
      </c>
      <c r="S290" s="109">
        <v>1616</v>
      </c>
      <c r="T290" s="41"/>
      <c r="U290" s="42"/>
      <c r="W290" s="79">
        <v>13177</v>
      </c>
      <c r="X290" s="78">
        <v>3164</v>
      </c>
      <c r="Y290" s="77">
        <f t="shared" si="61"/>
        <v>0</v>
      </c>
      <c r="Z290" s="80">
        <f t="shared" si="62"/>
        <v>16341</v>
      </c>
      <c r="AA290" s="115">
        <f t="shared" si="63"/>
        <v>0.19359999999999999</v>
      </c>
      <c r="AB290" s="83">
        <f t="shared" si="68"/>
        <v>0.193</v>
      </c>
      <c r="AC290" s="15" t="e">
        <f>IF(AA290=#REF!,"","ç")</f>
        <v>#REF!</v>
      </c>
      <c r="AD290" s="30">
        <v>13177</v>
      </c>
      <c r="AE290" s="30">
        <v>3164</v>
      </c>
      <c r="AF290" s="33">
        <f t="shared" si="64"/>
        <v>16341</v>
      </c>
      <c r="AG290" s="30"/>
      <c r="AH290" s="30"/>
      <c r="AI290" s="34"/>
      <c r="AJ290" s="34"/>
      <c r="AK290" s="18"/>
      <c r="AL290" s="30"/>
      <c r="AM290" s="34"/>
      <c r="AN290" s="34"/>
      <c r="AO290" s="30"/>
      <c r="AP290" s="15" t="e">
        <f>IF(AO290=#REF!,"","ç")</f>
        <v>#REF!</v>
      </c>
    </row>
    <row r="291" spans="1:42" x14ac:dyDescent="0.3">
      <c r="A291" s="90" t="s">
        <v>27</v>
      </c>
      <c r="B291" s="12">
        <v>44188</v>
      </c>
      <c r="C291" s="23">
        <v>290</v>
      </c>
      <c r="D291" s="25">
        <v>3059</v>
      </c>
      <c r="E291" s="86">
        <f t="shared" ref="E291" si="94">ROUND(SUM(D285:D291)/7,2)</f>
        <v>2902</v>
      </c>
      <c r="F291" s="27">
        <f t="shared" ref="F291" si="95">D291+F290</f>
        <v>220261</v>
      </c>
      <c r="G291" s="25"/>
      <c r="H291" s="25"/>
      <c r="I291" s="40">
        <v>32</v>
      </c>
      <c r="J291" s="69">
        <f t="shared" ref="J291" si="96">ROUND(SUM(I285:I291)/7,2)</f>
        <v>32.14</v>
      </c>
      <c r="K291" s="73">
        <f>SUM($I$2:I291)</f>
        <v>3664</v>
      </c>
      <c r="L291" s="76"/>
      <c r="M291" s="76"/>
      <c r="N291" s="41"/>
      <c r="O291" s="42"/>
      <c r="P291" s="53">
        <f t="shared" si="32"/>
        <v>14</v>
      </c>
      <c r="Q291" s="53">
        <v>182</v>
      </c>
      <c r="R291" s="109">
        <f t="shared" si="57"/>
        <v>70</v>
      </c>
      <c r="S291" s="109">
        <v>1686</v>
      </c>
      <c r="T291" s="41"/>
      <c r="U291" s="42"/>
      <c r="W291" s="79">
        <v>11180</v>
      </c>
      <c r="X291" s="78">
        <v>3059</v>
      </c>
      <c r="Y291" s="77">
        <f t="shared" si="61"/>
        <v>0</v>
      </c>
      <c r="Z291" s="80">
        <f t="shared" si="62"/>
        <v>14239</v>
      </c>
      <c r="AA291" s="115">
        <f t="shared" si="63"/>
        <v>0.21479999999999999</v>
      </c>
      <c r="AB291" s="83">
        <f t="shared" si="68"/>
        <v>0.193</v>
      </c>
      <c r="AC291" s="15" t="e">
        <f>IF(AA291=#REF!,"","ç")</f>
        <v>#REF!</v>
      </c>
      <c r="AD291" s="30">
        <v>11180</v>
      </c>
      <c r="AE291" s="30">
        <v>3059</v>
      </c>
      <c r="AF291" s="33">
        <f t="shared" si="64"/>
        <v>14239</v>
      </c>
      <c r="AG291" s="30"/>
      <c r="AH291" s="30"/>
      <c r="AI291" s="34"/>
      <c r="AJ291" s="34"/>
      <c r="AK291" s="18"/>
      <c r="AL291" s="30"/>
      <c r="AM291" s="34"/>
      <c r="AN291" s="34"/>
      <c r="AO291" s="30"/>
      <c r="AP291" s="15" t="e">
        <f>IF(AO291=#REF!,"","ç")</f>
        <v>#REF!</v>
      </c>
    </row>
    <row r="292" spans="1:42" x14ac:dyDescent="0.3">
      <c r="A292" s="90" t="s">
        <v>28</v>
      </c>
      <c r="B292" s="12">
        <v>44189</v>
      </c>
      <c r="C292" s="23">
        <v>291</v>
      </c>
      <c r="D292" s="25">
        <v>3413</v>
      </c>
      <c r="E292" s="86">
        <f t="shared" ref="E292" si="97">ROUND(SUM(D286:D292)/7,2)</f>
        <v>2911.29</v>
      </c>
      <c r="F292" s="27">
        <f t="shared" ref="F292" si="98">D292+F291</f>
        <v>223674</v>
      </c>
      <c r="G292" s="25"/>
      <c r="H292" s="25"/>
      <c r="I292" s="40">
        <v>51</v>
      </c>
      <c r="J292" s="69">
        <f t="shared" ref="J292" si="99">ROUND(SUM(I286:I292)/7,2)</f>
        <v>33.43</v>
      </c>
      <c r="K292" s="73">
        <f>SUM($I$2:I292)</f>
        <v>3715</v>
      </c>
      <c r="L292" s="76"/>
      <c r="M292" s="76"/>
      <c r="N292" s="41"/>
      <c r="O292" s="42"/>
      <c r="P292" s="53">
        <f t="shared" si="32"/>
        <v>5</v>
      </c>
      <c r="Q292" s="53">
        <v>187</v>
      </c>
      <c r="R292" s="109">
        <f t="shared" si="57"/>
        <v>-3</v>
      </c>
      <c r="S292" s="109">
        <v>1683</v>
      </c>
      <c r="T292" s="41"/>
      <c r="U292" s="42"/>
      <c r="W292" s="79">
        <v>12962</v>
      </c>
      <c r="X292" s="78">
        <v>3413</v>
      </c>
      <c r="Y292" s="77">
        <f t="shared" si="61"/>
        <v>0</v>
      </c>
      <c r="Z292" s="80">
        <f t="shared" si="62"/>
        <v>16375</v>
      </c>
      <c r="AA292" s="115">
        <f t="shared" si="63"/>
        <v>0.2084</v>
      </c>
      <c r="AB292" s="83">
        <f t="shared" si="68"/>
        <v>0.193</v>
      </c>
      <c r="AC292" s="15" t="e">
        <f>IF(AA292=#REF!,"","ç")</f>
        <v>#REF!</v>
      </c>
      <c r="AD292" s="30">
        <v>12962</v>
      </c>
      <c r="AE292" s="30">
        <v>3413</v>
      </c>
      <c r="AF292" s="33">
        <f t="shared" si="64"/>
        <v>16375</v>
      </c>
      <c r="AG292" s="30"/>
      <c r="AH292" s="30"/>
      <c r="AI292" s="34"/>
      <c r="AJ292" s="34"/>
      <c r="AK292" s="18"/>
      <c r="AL292" s="30"/>
      <c r="AM292" s="34"/>
      <c r="AN292" s="34"/>
      <c r="AO292" s="30"/>
      <c r="AP292" s="15" t="e">
        <f>IF(AO292=#REF!,"","ç")</f>
        <v>#REF!</v>
      </c>
    </row>
    <row r="293" spans="1:42" x14ac:dyDescent="0.3">
      <c r="A293" s="91" t="s">
        <v>30</v>
      </c>
      <c r="B293" s="12">
        <v>44190</v>
      </c>
      <c r="C293" s="23">
        <v>292</v>
      </c>
      <c r="D293" s="25">
        <v>2986</v>
      </c>
      <c r="E293" s="86">
        <f t="shared" ref="E293:E294" si="100">ROUND(SUM(D287:D293)/7,2)</f>
        <v>2907.14</v>
      </c>
      <c r="F293" s="27">
        <f t="shared" ref="F293:F294" si="101">D293+F292</f>
        <v>226660</v>
      </c>
      <c r="G293" s="25"/>
      <c r="H293" s="25"/>
      <c r="I293" s="40">
        <v>41</v>
      </c>
      <c r="J293" s="69">
        <f t="shared" ref="J293" si="102">ROUND(SUM(I287:I293)/7,2)</f>
        <v>36</v>
      </c>
      <c r="K293" s="73">
        <f>SUM($I$2:I293)</f>
        <v>3756</v>
      </c>
      <c r="L293" s="76"/>
      <c r="M293" s="76"/>
      <c r="N293" s="41"/>
      <c r="O293" s="42"/>
      <c r="P293" s="53">
        <f t="shared" si="32"/>
        <v>1</v>
      </c>
      <c r="Q293" s="53">
        <v>188</v>
      </c>
      <c r="R293" s="109">
        <f t="shared" si="57"/>
        <v>130</v>
      </c>
      <c r="S293" s="109">
        <v>1813</v>
      </c>
      <c r="T293" s="41"/>
      <c r="U293" s="42"/>
      <c r="W293" s="79">
        <v>8394</v>
      </c>
      <c r="X293" s="78">
        <v>2986</v>
      </c>
      <c r="Y293" s="77">
        <f t="shared" si="61"/>
        <v>0</v>
      </c>
      <c r="Z293" s="80">
        <f t="shared" si="62"/>
        <v>11380</v>
      </c>
      <c r="AA293" s="115">
        <f t="shared" si="63"/>
        <v>0.26240000000000002</v>
      </c>
      <c r="AB293" s="83">
        <f t="shared" si="68"/>
        <v>0.20399999999999999</v>
      </c>
      <c r="AC293" s="15" t="e">
        <f>IF(AA293=#REF!,"","ç")</f>
        <v>#REF!</v>
      </c>
      <c r="AD293" s="30">
        <v>8394</v>
      </c>
      <c r="AE293" s="30">
        <v>2986</v>
      </c>
      <c r="AF293" s="33">
        <f t="shared" si="64"/>
        <v>11380</v>
      </c>
      <c r="AG293" s="30"/>
      <c r="AH293" s="30"/>
      <c r="AI293" s="34"/>
      <c r="AJ293" s="34"/>
      <c r="AK293" s="18"/>
      <c r="AL293" s="30"/>
      <c r="AM293" s="34"/>
      <c r="AN293" s="34"/>
      <c r="AO293" s="30"/>
      <c r="AP293" s="15" t="e">
        <f>IF(AO293=#REF!,"","ç")</f>
        <v>#REF!</v>
      </c>
    </row>
    <row r="294" spans="1:42" ht="15" thickBot="1" x14ac:dyDescent="0.35">
      <c r="A294" s="93" t="s">
        <v>31</v>
      </c>
      <c r="B294" s="89">
        <v>44191</v>
      </c>
      <c r="C294" s="23">
        <v>293</v>
      </c>
      <c r="D294" s="87">
        <v>2064</v>
      </c>
      <c r="E294" s="88">
        <f t="shared" si="100"/>
        <v>2734.29</v>
      </c>
      <c r="F294" s="87">
        <f t="shared" si="101"/>
        <v>228724</v>
      </c>
      <c r="G294" s="87">
        <f>SUM(D288:D294)</f>
        <v>19140</v>
      </c>
      <c r="H294" s="88">
        <v>2734.2857142857142</v>
      </c>
      <c r="I294" s="103">
        <v>43</v>
      </c>
      <c r="J294" s="104">
        <f t="shared" ref="J294" si="103">ROUND(SUM(I288:I294)/7,2)</f>
        <v>38.86</v>
      </c>
      <c r="K294" s="105">
        <f>SUM($I$2:I294)</f>
        <v>3799</v>
      </c>
      <c r="L294" s="105">
        <f>SUM(I289:I294)</f>
        <v>233</v>
      </c>
      <c r="M294" s="104">
        <f>L294/7</f>
        <v>33.285714285714285</v>
      </c>
      <c r="N294" s="106"/>
      <c r="O294" s="107"/>
      <c r="P294" s="53">
        <f t="shared" si="32"/>
        <v>-3</v>
      </c>
      <c r="Q294" s="53">
        <v>185</v>
      </c>
      <c r="R294" s="109">
        <f t="shared" si="57"/>
        <v>33</v>
      </c>
      <c r="S294" s="109">
        <v>1846</v>
      </c>
      <c r="T294" s="41"/>
      <c r="U294" s="42"/>
      <c r="W294" s="79">
        <v>7717</v>
      </c>
      <c r="X294" s="78">
        <v>2064</v>
      </c>
      <c r="Y294" s="77">
        <f t="shared" si="61"/>
        <v>0</v>
      </c>
      <c r="Z294" s="80">
        <f t="shared" si="62"/>
        <v>9781</v>
      </c>
      <c r="AA294" s="115">
        <f t="shared" si="63"/>
        <v>0.21099999999999999</v>
      </c>
      <c r="AB294" s="83">
        <f t="shared" si="68"/>
        <v>0.20799999999999999</v>
      </c>
      <c r="AC294" s="15" t="e">
        <f>IF(AA294=#REF!,"","ç")</f>
        <v>#REF!</v>
      </c>
      <c r="AD294" s="30">
        <v>7717</v>
      </c>
      <c r="AE294" s="30">
        <v>2064</v>
      </c>
      <c r="AF294" s="33">
        <f t="shared" si="64"/>
        <v>9781</v>
      </c>
      <c r="AG294" s="30"/>
      <c r="AH294" s="30"/>
      <c r="AI294" s="34"/>
      <c r="AJ294" s="34"/>
      <c r="AK294" s="18"/>
      <c r="AL294" s="30"/>
      <c r="AM294" s="34"/>
      <c r="AN294" s="34"/>
      <c r="AO294" s="30"/>
      <c r="AP294" s="15" t="e">
        <f>IF(AO294=#REF!,"","ç")</f>
        <v>#REF!</v>
      </c>
    </row>
    <row r="295" spans="1:42" x14ac:dyDescent="0.3">
      <c r="A295" s="92" t="s">
        <v>29</v>
      </c>
      <c r="B295" s="84">
        <v>44192</v>
      </c>
      <c r="C295" s="23">
        <v>294</v>
      </c>
      <c r="D295" s="27">
        <v>2633</v>
      </c>
      <c r="E295" s="86">
        <f t="shared" ref="E295" si="104">ROUND(SUM(D289:D295)/7,2)</f>
        <v>2716.86</v>
      </c>
      <c r="F295" s="27">
        <f t="shared" ref="F295" si="105">D295+F294</f>
        <v>231357</v>
      </c>
      <c r="G295" s="27"/>
      <c r="H295" s="27"/>
      <c r="I295" s="40">
        <v>41</v>
      </c>
      <c r="J295" s="69">
        <f t="shared" ref="J295" si="106">ROUND(SUM(I289:I295)/7,2)</f>
        <v>39.14</v>
      </c>
      <c r="K295" s="73">
        <f>SUM($I$2:I295)</f>
        <v>3840</v>
      </c>
      <c r="L295" s="76"/>
      <c r="M295" s="76"/>
      <c r="N295" s="41"/>
      <c r="O295" s="42"/>
      <c r="P295" s="53">
        <f t="shared" si="32"/>
        <v>-2</v>
      </c>
      <c r="Q295" s="53">
        <v>183</v>
      </c>
      <c r="R295" s="109">
        <f t="shared" si="57"/>
        <v>2</v>
      </c>
      <c r="S295" s="109">
        <v>1848</v>
      </c>
      <c r="T295" s="41"/>
      <c r="U295" s="42"/>
      <c r="W295" s="79">
        <v>7198</v>
      </c>
      <c r="X295" s="78">
        <v>2633</v>
      </c>
      <c r="Y295" s="77">
        <f t="shared" si="61"/>
        <v>0</v>
      </c>
      <c r="Z295" s="80">
        <f t="shared" si="62"/>
        <v>9831</v>
      </c>
      <c r="AA295" s="115">
        <f t="shared" si="63"/>
        <v>0.26779999999999998</v>
      </c>
      <c r="AB295" s="83">
        <f t="shared" si="68"/>
        <v>0.217</v>
      </c>
      <c r="AC295" s="15" t="e">
        <f>IF(AA295=#REF!,"","ç")</f>
        <v>#REF!</v>
      </c>
      <c r="AD295" s="30">
        <v>7198</v>
      </c>
      <c r="AE295" s="30">
        <v>2633</v>
      </c>
      <c r="AF295" s="33">
        <f t="shared" si="64"/>
        <v>9831</v>
      </c>
      <c r="AG295" s="30"/>
      <c r="AH295" s="30"/>
      <c r="AI295" s="34"/>
      <c r="AJ295" s="34"/>
      <c r="AK295" s="18"/>
      <c r="AL295" s="30"/>
      <c r="AM295" s="34"/>
      <c r="AN295" s="34"/>
      <c r="AO295" s="30"/>
      <c r="AP295" s="15" t="e">
        <f>IF(AO295=#REF!,"","ç")</f>
        <v>#REF!</v>
      </c>
    </row>
    <row r="296" spans="1:42" x14ac:dyDescent="0.3">
      <c r="A296" s="90" t="s">
        <v>26</v>
      </c>
      <c r="B296" s="12">
        <v>44193</v>
      </c>
      <c r="C296" s="23">
        <v>295</v>
      </c>
      <c r="D296" s="25">
        <v>2348</v>
      </c>
      <c r="E296" s="86">
        <f t="shared" ref="E296" si="107">ROUND(SUM(D290:D296)/7,2)</f>
        <v>2809.57</v>
      </c>
      <c r="F296" s="27">
        <f t="shared" ref="F296" si="108">D296+F295</f>
        <v>233705</v>
      </c>
      <c r="G296" s="25"/>
      <c r="H296" s="25"/>
      <c r="I296" s="40">
        <v>52</v>
      </c>
      <c r="J296" s="69">
        <f t="shared" ref="J296" si="109">ROUND(SUM(I290:I296)/7,2)</f>
        <v>42.14</v>
      </c>
      <c r="K296" s="73">
        <f>SUM($I$2:I296)</f>
        <v>3892</v>
      </c>
      <c r="L296" s="76"/>
      <c r="M296" s="76"/>
      <c r="N296" s="41"/>
      <c r="O296" s="42"/>
      <c r="P296" s="53">
        <f t="shared" si="32"/>
        <v>-1</v>
      </c>
      <c r="Q296" s="53">
        <v>182</v>
      </c>
      <c r="R296" s="109">
        <f t="shared" si="57"/>
        <v>97</v>
      </c>
      <c r="S296" s="109">
        <v>1945</v>
      </c>
      <c r="T296" s="41"/>
      <c r="U296" s="42"/>
      <c r="W296" s="79">
        <v>5374</v>
      </c>
      <c r="X296" s="78">
        <v>2348</v>
      </c>
      <c r="Y296" s="77">
        <f t="shared" si="61"/>
        <v>0</v>
      </c>
      <c r="Z296" s="80">
        <f t="shared" si="62"/>
        <v>7722</v>
      </c>
      <c r="AA296" s="115">
        <f t="shared" si="63"/>
        <v>0.30409999999999998</v>
      </c>
      <c r="AB296" s="83">
        <f t="shared" si="68"/>
        <v>0.23699999999999999</v>
      </c>
      <c r="AC296" s="15" t="e">
        <f>IF(AA296=#REF!,"","ç")</f>
        <v>#REF!</v>
      </c>
      <c r="AD296" s="30">
        <v>5374</v>
      </c>
      <c r="AE296" s="30">
        <v>2348</v>
      </c>
      <c r="AF296" s="33">
        <f t="shared" si="64"/>
        <v>7722</v>
      </c>
      <c r="AG296" s="30"/>
      <c r="AH296" s="30"/>
      <c r="AI296" s="34"/>
      <c r="AJ296" s="34"/>
      <c r="AK296" s="18"/>
      <c r="AL296" s="30"/>
      <c r="AM296" s="34"/>
      <c r="AN296" s="34"/>
      <c r="AO296" s="30"/>
      <c r="AP296" s="15" t="e">
        <f>IF(AO296=#REF!,"","ç")</f>
        <v>#REF!</v>
      </c>
    </row>
    <row r="297" spans="1:42" x14ac:dyDescent="0.3">
      <c r="A297" s="90" t="s">
        <v>27</v>
      </c>
      <c r="B297" s="12">
        <v>44194</v>
      </c>
      <c r="C297" s="23">
        <v>296</v>
      </c>
      <c r="D297" s="25">
        <v>4574</v>
      </c>
      <c r="E297" s="86">
        <f t="shared" ref="E297" si="110">ROUND(SUM(D291:D297)/7,2)</f>
        <v>3011</v>
      </c>
      <c r="F297" s="27">
        <f t="shared" ref="F297" si="111">D297+F296</f>
        <v>238279</v>
      </c>
      <c r="G297" s="25"/>
      <c r="H297" s="98">
        <v>0.1692708333333334</v>
      </c>
      <c r="I297" s="40">
        <v>41</v>
      </c>
      <c r="J297" s="69">
        <f t="shared" ref="J297" si="112">ROUND(SUM(I291:I297)/7,2)</f>
        <v>43</v>
      </c>
      <c r="K297" s="73">
        <f>SUM($I$2:I297)</f>
        <v>3933</v>
      </c>
      <c r="L297" s="76"/>
      <c r="M297" s="108">
        <f>(M301-M294)/M301</f>
        <v>0.11406844106463876</v>
      </c>
      <c r="N297" s="41"/>
      <c r="O297" s="42"/>
      <c r="P297" s="53">
        <f t="shared" si="32"/>
        <v>-2</v>
      </c>
      <c r="Q297" s="53">
        <v>180</v>
      </c>
      <c r="R297" s="109">
        <f t="shared" si="57"/>
        <v>-6</v>
      </c>
      <c r="S297" s="109">
        <v>1939</v>
      </c>
      <c r="T297" s="41"/>
      <c r="U297" s="42"/>
      <c r="W297" s="79">
        <v>11417</v>
      </c>
      <c r="X297" s="78">
        <v>4574</v>
      </c>
      <c r="Y297" s="77">
        <f t="shared" si="61"/>
        <v>0</v>
      </c>
      <c r="Z297" s="80">
        <f t="shared" si="62"/>
        <v>15991</v>
      </c>
      <c r="AA297" s="115">
        <f t="shared" si="63"/>
        <v>0.28599999999999998</v>
      </c>
      <c r="AB297" s="83">
        <f t="shared" si="68"/>
        <v>0.251</v>
      </c>
      <c r="AC297" s="15" t="e">
        <f>IF(AA297=#REF!,"","ç")</f>
        <v>#REF!</v>
      </c>
      <c r="AD297" s="30">
        <v>11417</v>
      </c>
      <c r="AE297" s="30">
        <v>4574</v>
      </c>
      <c r="AF297" s="33">
        <f t="shared" si="64"/>
        <v>15991</v>
      </c>
      <c r="AG297" s="30"/>
      <c r="AH297" s="30"/>
      <c r="AI297" s="34"/>
      <c r="AJ297" s="34"/>
      <c r="AK297" s="18"/>
      <c r="AL297" s="30"/>
      <c r="AM297" s="34"/>
      <c r="AN297" s="34"/>
      <c r="AO297" s="30"/>
      <c r="AP297" s="15" t="e">
        <f>IF(AO297=#REF!,"","ç")</f>
        <v>#REF!</v>
      </c>
    </row>
    <row r="298" spans="1:42" x14ac:dyDescent="0.3">
      <c r="A298" s="90" t="s">
        <v>27</v>
      </c>
      <c r="B298" s="12">
        <v>44195</v>
      </c>
      <c r="C298" s="23">
        <v>297</v>
      </c>
      <c r="D298" s="25">
        <v>4465</v>
      </c>
      <c r="E298" s="86">
        <f t="shared" ref="E298" si="113">ROUND(SUM(D292:D298)/7,2)</f>
        <v>3211.86</v>
      </c>
      <c r="F298" s="27">
        <f t="shared" ref="F298" si="114">D298+F297</f>
        <v>242744</v>
      </c>
      <c r="G298" s="25"/>
      <c r="H298" s="25"/>
      <c r="I298" s="40">
        <v>42</v>
      </c>
      <c r="J298" s="69">
        <f t="shared" ref="J298" si="115">ROUND(SUM(I292:I298)/7,2)</f>
        <v>44.43</v>
      </c>
      <c r="K298" s="73">
        <f>SUM($I$2:I298)</f>
        <v>3975</v>
      </c>
      <c r="L298" s="76"/>
      <c r="M298" s="76"/>
      <c r="N298" s="41"/>
      <c r="O298" s="42"/>
      <c r="P298" s="53">
        <f t="shared" si="32"/>
        <v>13</v>
      </c>
      <c r="Q298" s="53">
        <v>193</v>
      </c>
      <c r="R298" s="109">
        <f t="shared" si="57"/>
        <v>45</v>
      </c>
      <c r="S298" s="109">
        <v>1984</v>
      </c>
      <c r="T298" s="41"/>
      <c r="U298" s="42"/>
      <c r="W298" s="79">
        <v>11326</v>
      </c>
      <c r="X298" s="78">
        <v>4465</v>
      </c>
      <c r="Y298" s="77">
        <f t="shared" si="61"/>
        <v>0</v>
      </c>
      <c r="Z298" s="80">
        <f t="shared" si="62"/>
        <v>15791</v>
      </c>
      <c r="AA298" s="115">
        <f t="shared" si="63"/>
        <v>0.2828</v>
      </c>
      <c r="AB298" s="83">
        <f t="shared" si="68"/>
        <v>0.26</v>
      </c>
      <c r="AC298" s="15" t="e">
        <f>IF(AA298=#REF!,"","ç")</f>
        <v>#REF!</v>
      </c>
      <c r="AD298" s="30">
        <v>11326</v>
      </c>
      <c r="AE298" s="30">
        <v>4465</v>
      </c>
      <c r="AF298" s="33">
        <f t="shared" si="64"/>
        <v>15791</v>
      </c>
      <c r="AG298" s="30"/>
      <c r="AH298" s="30"/>
      <c r="AI298" s="34"/>
      <c r="AJ298" s="34"/>
      <c r="AK298" s="18"/>
      <c r="AL298" s="30"/>
      <c r="AM298" s="34"/>
      <c r="AN298" s="34"/>
      <c r="AO298" s="30"/>
      <c r="AP298" s="15" t="e">
        <f>IF(AO298=#REF!,"","ç")</f>
        <v>#REF!</v>
      </c>
    </row>
    <row r="299" spans="1:42" x14ac:dyDescent="0.3">
      <c r="A299" s="90" t="s">
        <v>28</v>
      </c>
      <c r="B299" s="12">
        <v>44196</v>
      </c>
      <c r="C299" s="23">
        <v>298</v>
      </c>
      <c r="D299" s="25">
        <v>4046</v>
      </c>
      <c r="E299" s="86">
        <f t="shared" ref="E299" si="116">ROUND(SUM(D293:D299)/7,2)</f>
        <v>3302.29</v>
      </c>
      <c r="F299" s="27">
        <f t="shared" ref="F299" si="117">D299+F298</f>
        <v>246790</v>
      </c>
      <c r="G299" s="25"/>
      <c r="H299" s="25"/>
      <c r="I299" s="40">
        <v>47</v>
      </c>
      <c r="J299" s="69">
        <f t="shared" ref="J299" si="118">ROUND(SUM(I293:I299)/7,2)</f>
        <v>43.86</v>
      </c>
      <c r="K299" s="73">
        <f>SUM($I$2:I299)</f>
        <v>4022</v>
      </c>
      <c r="L299" s="76"/>
      <c r="M299" s="76"/>
      <c r="N299" s="41"/>
      <c r="O299" s="42"/>
      <c r="P299" s="53">
        <f t="shared" si="32"/>
        <v>9</v>
      </c>
      <c r="Q299" s="53">
        <v>202</v>
      </c>
      <c r="R299" s="109">
        <f t="shared" si="57"/>
        <v>93</v>
      </c>
      <c r="S299" s="109">
        <v>2077</v>
      </c>
      <c r="T299" s="41"/>
      <c r="U299" s="42"/>
      <c r="W299" s="79">
        <v>10377</v>
      </c>
      <c r="X299" s="78">
        <v>4046</v>
      </c>
      <c r="Y299" s="77">
        <f t="shared" si="61"/>
        <v>0</v>
      </c>
      <c r="Z299" s="80">
        <f t="shared" si="62"/>
        <v>14423</v>
      </c>
      <c r="AA299" s="115">
        <f t="shared" si="63"/>
        <v>0.28050000000000003</v>
      </c>
      <c r="AB299" s="83">
        <f t="shared" si="68"/>
        <v>0.27100000000000002</v>
      </c>
      <c r="AC299" s="15" t="e">
        <f>IF(AA299=#REF!,"","ç")</f>
        <v>#REF!</v>
      </c>
      <c r="AD299" s="30">
        <v>10377</v>
      </c>
      <c r="AE299" s="30">
        <v>4046</v>
      </c>
      <c r="AF299" s="33">
        <f t="shared" si="64"/>
        <v>14423</v>
      </c>
      <c r="AG299" s="30"/>
      <c r="AH299" s="30"/>
      <c r="AI299" s="34"/>
      <c r="AJ299" s="34"/>
      <c r="AK299" s="18"/>
      <c r="AL299" s="30"/>
      <c r="AM299" s="34"/>
      <c r="AN299" s="34"/>
      <c r="AO299" s="30"/>
      <c r="AP299" s="15" t="e">
        <f>IF(AO299=#REF!,"","ç")</f>
        <v>#REF!</v>
      </c>
    </row>
    <row r="300" spans="1:42" x14ac:dyDescent="0.3">
      <c r="A300" s="91" t="s">
        <v>30</v>
      </c>
      <c r="B300" s="12">
        <v>44197</v>
      </c>
      <c r="C300" s="23">
        <v>299</v>
      </c>
      <c r="D300" s="25">
        <v>2943</v>
      </c>
      <c r="E300" s="86">
        <f t="shared" ref="E300:E301" si="119">ROUND(SUM(D294:D300)/7,2)</f>
        <v>3296.14</v>
      </c>
      <c r="F300" s="27">
        <f t="shared" ref="F300:F301" si="120">D300+F299</f>
        <v>249733</v>
      </c>
      <c r="G300" s="25"/>
      <c r="H300" s="25"/>
      <c r="I300" s="40">
        <v>42</v>
      </c>
      <c r="J300" s="69">
        <f t="shared" ref="J300" si="121">ROUND(SUM(I294:I300)/7,2)</f>
        <v>44</v>
      </c>
      <c r="K300" s="73">
        <f>SUM($I$2:I300)</f>
        <v>4064</v>
      </c>
      <c r="L300" s="76"/>
      <c r="M300" s="76"/>
      <c r="N300" s="41"/>
      <c r="O300" s="42"/>
      <c r="P300" s="53">
        <f t="shared" si="32"/>
        <v>2</v>
      </c>
      <c r="Q300" s="53">
        <v>204</v>
      </c>
      <c r="R300" s="109">
        <f t="shared" si="57"/>
        <v>-10</v>
      </c>
      <c r="S300" s="109">
        <v>2067</v>
      </c>
      <c r="T300" s="41"/>
      <c r="U300" s="42"/>
      <c r="W300" s="79">
        <v>8354</v>
      </c>
      <c r="X300" s="78">
        <v>2943</v>
      </c>
      <c r="Y300" s="77">
        <f t="shared" si="61"/>
        <v>0</v>
      </c>
      <c r="Z300" s="80">
        <f t="shared" si="62"/>
        <v>11297</v>
      </c>
      <c r="AA300" s="115">
        <f t="shared" si="63"/>
        <v>0.26050000000000001</v>
      </c>
      <c r="AB300" s="83">
        <f t="shared" si="68"/>
        <v>0.27</v>
      </c>
      <c r="AC300" s="15" t="e">
        <f>IF(AA300=#REF!,"","ç")</f>
        <v>#REF!</v>
      </c>
      <c r="AD300" s="30">
        <v>8354</v>
      </c>
      <c r="AE300" s="30">
        <v>2943</v>
      </c>
      <c r="AF300" s="33">
        <f t="shared" si="64"/>
        <v>11297</v>
      </c>
      <c r="AG300" s="30"/>
      <c r="AH300" s="30"/>
      <c r="AI300" s="34"/>
      <c r="AJ300" s="34"/>
      <c r="AK300" s="18"/>
      <c r="AL300" s="30"/>
      <c r="AM300" s="34"/>
      <c r="AN300" s="34"/>
      <c r="AO300" s="30"/>
      <c r="AP300" s="15" t="e">
        <f>IF(AO300=#REF!,"","ç")</f>
        <v>#REF!</v>
      </c>
    </row>
    <row r="301" spans="1:42" ht="15" thickBot="1" x14ac:dyDescent="0.35">
      <c r="A301" s="93" t="s">
        <v>31</v>
      </c>
      <c r="B301" s="89">
        <v>44198</v>
      </c>
      <c r="C301" s="23">
        <v>300</v>
      </c>
      <c r="D301" s="87">
        <v>2031</v>
      </c>
      <c r="E301" s="88">
        <f t="shared" si="119"/>
        <v>3291.43</v>
      </c>
      <c r="F301" s="87">
        <f t="shared" si="120"/>
        <v>251764</v>
      </c>
      <c r="G301" s="87">
        <f>SUM(D295:D301)</f>
        <v>23040</v>
      </c>
      <c r="H301" s="88">
        <v>3291.4285714285716</v>
      </c>
      <c r="I301" s="103">
        <v>39</v>
      </c>
      <c r="J301" s="104">
        <f t="shared" ref="J301" si="122">ROUND(SUM(I295:I301)/7,2)</f>
        <v>43.43</v>
      </c>
      <c r="K301" s="105">
        <f>SUM($I$2:I301)</f>
        <v>4103</v>
      </c>
      <c r="L301" s="105">
        <f>SUM(I296:I301)</f>
        <v>263</v>
      </c>
      <c r="M301" s="104">
        <f>L301/7</f>
        <v>37.571428571428569</v>
      </c>
      <c r="N301" s="106"/>
      <c r="O301" s="107"/>
      <c r="P301" s="53">
        <f t="shared" si="32"/>
        <v>11</v>
      </c>
      <c r="Q301" s="53">
        <v>215</v>
      </c>
      <c r="R301" s="109">
        <f t="shared" si="57"/>
        <v>17</v>
      </c>
      <c r="S301" s="109">
        <v>2084</v>
      </c>
      <c r="T301" s="41"/>
      <c r="U301" s="42"/>
      <c r="W301" s="79">
        <v>4824</v>
      </c>
      <c r="X301" s="78">
        <v>2031</v>
      </c>
      <c r="Y301" s="77">
        <f t="shared" si="61"/>
        <v>0</v>
      </c>
      <c r="Z301" s="80">
        <f t="shared" si="62"/>
        <v>6855</v>
      </c>
      <c r="AA301" s="115">
        <f t="shared" si="63"/>
        <v>0.29630000000000001</v>
      </c>
      <c r="AB301" s="83">
        <f t="shared" si="68"/>
        <v>0.28299999999999997</v>
      </c>
      <c r="AC301" s="15" t="e">
        <f>IF(AA301=#REF!,"","ç")</f>
        <v>#REF!</v>
      </c>
      <c r="AD301" s="30">
        <v>4824</v>
      </c>
      <c r="AE301" s="30">
        <v>2031</v>
      </c>
      <c r="AF301" s="33">
        <f t="shared" si="64"/>
        <v>6855</v>
      </c>
      <c r="AG301" s="30"/>
      <c r="AH301" s="30"/>
      <c r="AI301" s="34"/>
      <c r="AJ301" s="34"/>
      <c r="AK301" s="18"/>
      <c r="AL301" s="30"/>
      <c r="AM301" s="34"/>
      <c r="AN301" s="34"/>
      <c r="AO301" s="30"/>
      <c r="AP301" s="15" t="e">
        <f>IF(AO301=#REF!,"","ç")</f>
        <v>#REF!</v>
      </c>
    </row>
    <row r="302" spans="1:42" x14ac:dyDescent="0.3">
      <c r="A302" s="92" t="s">
        <v>29</v>
      </c>
      <c r="B302" s="84">
        <v>44199</v>
      </c>
      <c r="C302" s="23">
        <v>301</v>
      </c>
      <c r="D302" s="25">
        <v>1972</v>
      </c>
      <c r="E302" s="86">
        <f t="shared" ref="E302" si="123">ROUND(SUM(D296:D302)/7,2)</f>
        <v>3197</v>
      </c>
      <c r="F302" s="27">
        <f t="shared" ref="F302" si="124">D302+F301</f>
        <v>253736</v>
      </c>
      <c r="G302" s="25"/>
      <c r="H302" s="25"/>
      <c r="I302" s="40">
        <v>37</v>
      </c>
      <c r="J302" s="69">
        <f t="shared" ref="J302" si="125">ROUND(SUM(I296:I302)/7,2)</f>
        <v>42.86</v>
      </c>
      <c r="K302" s="73">
        <f>SUM($I$2:I302)</f>
        <v>4140</v>
      </c>
      <c r="L302" s="76"/>
      <c r="M302" s="76"/>
      <c r="N302" s="41"/>
      <c r="O302" s="42"/>
      <c r="P302" s="53">
        <f t="shared" si="32"/>
        <v>3</v>
      </c>
      <c r="Q302" s="53">
        <v>218</v>
      </c>
      <c r="R302" s="109">
        <f t="shared" si="57"/>
        <v>-3</v>
      </c>
      <c r="S302" s="109">
        <v>2081</v>
      </c>
      <c r="T302" s="41"/>
      <c r="U302" s="42"/>
      <c r="W302" s="79">
        <v>5866</v>
      </c>
      <c r="X302" s="78">
        <v>1972</v>
      </c>
      <c r="Y302" s="77">
        <f t="shared" si="61"/>
        <v>0</v>
      </c>
      <c r="Z302" s="80">
        <f t="shared" si="62"/>
        <v>7838</v>
      </c>
      <c r="AA302" s="115">
        <f t="shared" si="63"/>
        <v>0.25159999999999999</v>
      </c>
      <c r="AB302" s="83">
        <f t="shared" si="68"/>
        <v>0.28000000000000003</v>
      </c>
      <c r="AC302" s="15" t="e">
        <f>IF(AA302=#REF!,"","ç")</f>
        <v>#REF!</v>
      </c>
      <c r="AD302" s="30">
        <v>5866</v>
      </c>
      <c r="AE302" s="30">
        <v>1972</v>
      </c>
      <c r="AF302" s="33">
        <f t="shared" si="64"/>
        <v>7838</v>
      </c>
      <c r="AG302" s="30"/>
      <c r="AH302" s="30"/>
      <c r="AI302" s="34"/>
      <c r="AJ302" s="34"/>
      <c r="AK302" s="18"/>
      <c r="AL302" s="30"/>
      <c r="AM302" s="34"/>
      <c r="AN302" s="34"/>
      <c r="AO302" s="30"/>
      <c r="AP302" s="15" t="e">
        <f>IF(AO302=#REF!,"","ç")</f>
        <v>#REF!</v>
      </c>
    </row>
    <row r="303" spans="1:42" x14ac:dyDescent="0.3">
      <c r="A303" s="90" t="s">
        <v>26</v>
      </c>
      <c r="B303" s="12">
        <v>44200</v>
      </c>
      <c r="C303" s="23">
        <v>302</v>
      </c>
      <c r="D303" s="25">
        <v>2494</v>
      </c>
      <c r="E303" s="86">
        <f t="shared" ref="E303" si="126">ROUND(SUM(D297:D303)/7,2)</f>
        <v>3217.86</v>
      </c>
      <c r="F303" s="27">
        <f t="shared" ref="F303" si="127">D303+F302</f>
        <v>256230</v>
      </c>
      <c r="G303" s="25"/>
      <c r="H303" s="25"/>
      <c r="I303" s="40">
        <v>57</v>
      </c>
      <c r="J303" s="69">
        <f t="shared" ref="J303" si="128">ROUND(SUM(I297:I303)/7,2)</f>
        <v>43.57</v>
      </c>
      <c r="K303" s="73">
        <f>SUM($I$2:I303)</f>
        <v>4197</v>
      </c>
      <c r="L303" s="76"/>
      <c r="M303" s="76"/>
      <c r="N303" s="41"/>
      <c r="O303" s="42"/>
      <c r="P303" s="53">
        <f t="shared" si="32"/>
        <v>17</v>
      </c>
      <c r="Q303" s="53">
        <v>235</v>
      </c>
      <c r="R303" s="109">
        <f t="shared" si="57"/>
        <v>110</v>
      </c>
      <c r="S303" s="109">
        <v>2191</v>
      </c>
      <c r="T303" s="41"/>
      <c r="U303" s="42"/>
      <c r="W303" s="79">
        <v>8528</v>
      </c>
      <c r="X303" s="78">
        <v>2494</v>
      </c>
      <c r="Y303" s="77">
        <f t="shared" si="61"/>
        <v>0</v>
      </c>
      <c r="Z303" s="80">
        <f t="shared" si="62"/>
        <v>11022</v>
      </c>
      <c r="AA303" s="115">
        <f t="shared" si="63"/>
        <v>0.2263</v>
      </c>
      <c r="AB303" s="83">
        <f t="shared" si="68"/>
        <v>0.26900000000000002</v>
      </c>
      <c r="AC303" s="15" t="e">
        <f>IF(AA303=#REF!,"","ç")</f>
        <v>#REF!</v>
      </c>
      <c r="AD303" s="30">
        <v>8528</v>
      </c>
      <c r="AE303" s="30">
        <v>2494</v>
      </c>
      <c r="AF303" s="33">
        <f t="shared" ref="AF303:AF307" si="129">SUM(AD303:AE303)</f>
        <v>11022</v>
      </c>
      <c r="AG303" s="30"/>
      <c r="AH303" s="30"/>
      <c r="AI303" s="34"/>
      <c r="AJ303" s="34"/>
      <c r="AK303" s="18"/>
      <c r="AL303" s="30"/>
      <c r="AM303" s="34"/>
      <c r="AN303" s="34"/>
      <c r="AO303" s="30"/>
      <c r="AP303" s="15" t="e">
        <f>IF(AO303=#REF!,"","ç")</f>
        <v>#REF!</v>
      </c>
    </row>
    <row r="304" spans="1:42" x14ac:dyDescent="0.3">
      <c r="A304" s="90" t="s">
        <v>27</v>
      </c>
      <c r="B304" s="12">
        <v>44201</v>
      </c>
      <c r="C304" s="23">
        <v>303</v>
      </c>
      <c r="D304" s="25">
        <v>3540</v>
      </c>
      <c r="E304" s="86">
        <f t="shared" ref="E304" si="130">ROUND(SUM(D298:D304)/7,2)</f>
        <v>3070.14</v>
      </c>
      <c r="F304" s="27">
        <f t="shared" ref="F304" si="131">D304+F303</f>
        <v>259770</v>
      </c>
      <c r="G304" s="25"/>
      <c r="H304" s="98">
        <v>7.8694817658349264E-2</v>
      </c>
      <c r="I304" s="40">
        <v>41</v>
      </c>
      <c r="J304" s="69">
        <f t="shared" ref="J304" si="132">ROUND(SUM(I298:I304)/7,2)</f>
        <v>43.57</v>
      </c>
      <c r="K304" s="73">
        <f>SUM($I$2:I304)</f>
        <v>4238</v>
      </c>
      <c r="L304" s="76"/>
      <c r="M304" s="108">
        <f>(M308-M301)/M308</f>
        <v>2.5925925925925929E-2</v>
      </c>
      <c r="N304" s="41"/>
      <c r="O304" s="42"/>
      <c r="P304" s="53">
        <f t="shared" si="32"/>
        <v>-8</v>
      </c>
      <c r="Q304" s="53">
        <v>227</v>
      </c>
      <c r="R304" s="109">
        <f t="shared" si="57"/>
        <v>16</v>
      </c>
      <c r="S304" s="109">
        <v>2207</v>
      </c>
      <c r="T304" s="41"/>
      <c r="U304" s="42"/>
      <c r="W304" s="79">
        <v>8728</v>
      </c>
      <c r="X304" s="78">
        <v>3540</v>
      </c>
      <c r="Y304" s="77">
        <f t="shared" si="61"/>
        <v>0</v>
      </c>
      <c r="Z304" s="80">
        <f t="shared" si="62"/>
        <v>12268</v>
      </c>
      <c r="AA304" s="115">
        <f t="shared" si="63"/>
        <v>0.28860000000000002</v>
      </c>
      <c r="AB304" s="83">
        <f t="shared" si="68"/>
        <v>0.27</v>
      </c>
      <c r="AC304" s="15" t="e">
        <f>IF(AA304=#REF!,"","ç")</f>
        <v>#REF!</v>
      </c>
      <c r="AD304" s="30">
        <v>8728</v>
      </c>
      <c r="AE304" s="30">
        <v>3540</v>
      </c>
      <c r="AF304" s="33">
        <f t="shared" si="129"/>
        <v>12268</v>
      </c>
      <c r="AG304" s="30"/>
      <c r="AH304" s="30"/>
      <c r="AI304" s="34"/>
      <c r="AJ304" s="34"/>
      <c r="AK304" s="18"/>
      <c r="AL304" s="30"/>
      <c r="AM304" s="34"/>
      <c r="AN304" s="34"/>
      <c r="AO304" s="30"/>
      <c r="AP304" s="15" t="e">
        <f>IF(AO304=#REF!,"","ç")</f>
        <v>#REF!</v>
      </c>
    </row>
    <row r="305" spans="1:42" x14ac:dyDescent="0.3">
      <c r="A305" s="90" t="s">
        <v>27</v>
      </c>
      <c r="B305" s="12">
        <v>44202</v>
      </c>
      <c r="C305" s="23">
        <v>304</v>
      </c>
      <c r="D305" s="25">
        <v>5186</v>
      </c>
      <c r="E305" s="86">
        <f t="shared" ref="E305" si="133">ROUND(SUM(D299:D305)/7,2)</f>
        <v>3173.14</v>
      </c>
      <c r="F305" s="27">
        <f t="shared" ref="F305" si="134">D305+F304</f>
        <v>264956</v>
      </c>
      <c r="G305" s="25"/>
      <c r="H305" s="25"/>
      <c r="I305" s="40">
        <v>45</v>
      </c>
      <c r="J305" s="69">
        <f t="shared" ref="J305" si="135">ROUND(SUM(I299:I305)/7,2)</f>
        <v>44</v>
      </c>
      <c r="K305" s="73">
        <f>SUM($I$2:I305)</f>
        <v>4283</v>
      </c>
      <c r="L305" s="76"/>
      <c r="M305" s="76"/>
      <c r="N305" s="41"/>
      <c r="O305" s="42"/>
      <c r="P305" s="53">
        <f t="shared" si="32"/>
        <v>2</v>
      </c>
      <c r="Q305" s="53">
        <v>229</v>
      </c>
      <c r="R305" s="109">
        <f t="shared" si="57"/>
        <v>-79</v>
      </c>
      <c r="S305" s="109">
        <v>2128</v>
      </c>
      <c r="T305" s="41"/>
      <c r="U305" s="42"/>
      <c r="W305" s="79">
        <v>14644</v>
      </c>
      <c r="X305" s="78">
        <v>5186</v>
      </c>
      <c r="Y305" s="77">
        <f t="shared" si="61"/>
        <v>0</v>
      </c>
      <c r="Z305" s="80">
        <f t="shared" si="62"/>
        <v>19830</v>
      </c>
      <c r="AA305" s="115">
        <f t="shared" si="63"/>
        <v>0.26150000000000001</v>
      </c>
      <c r="AB305" s="83">
        <f t="shared" si="68"/>
        <v>0.26600000000000001</v>
      </c>
      <c r="AC305" s="15" t="e">
        <f>IF(AA305=#REF!,"","ç")</f>
        <v>#REF!</v>
      </c>
      <c r="AD305" s="30">
        <v>14644</v>
      </c>
      <c r="AE305" s="30">
        <v>5186</v>
      </c>
      <c r="AF305" s="33">
        <f t="shared" si="129"/>
        <v>19830</v>
      </c>
      <c r="AG305" s="30"/>
      <c r="AH305" s="30"/>
      <c r="AI305" s="34"/>
      <c r="AJ305" s="34"/>
      <c r="AK305" s="18"/>
      <c r="AL305" s="30"/>
      <c r="AM305" s="34"/>
      <c r="AN305" s="34"/>
      <c r="AO305" s="30"/>
      <c r="AP305" s="15" t="e">
        <f>IF(AO305=#REF!,"","ç")</f>
        <v>#REF!</v>
      </c>
    </row>
    <row r="306" spans="1:42" x14ac:dyDescent="0.3">
      <c r="A306" s="90" t="s">
        <v>28</v>
      </c>
      <c r="B306" s="12">
        <v>44203</v>
      </c>
      <c r="C306" s="23">
        <v>305</v>
      </c>
      <c r="D306" s="25">
        <v>4135</v>
      </c>
      <c r="E306" s="86">
        <f t="shared" ref="E306" si="136">ROUND(SUM(D300:D306)/7,2)</f>
        <v>3185.86</v>
      </c>
      <c r="F306" s="27">
        <f t="shared" ref="F306" si="137">D306+F305</f>
        <v>269091</v>
      </c>
      <c r="G306" s="25"/>
      <c r="H306" s="25"/>
      <c r="I306" s="40">
        <v>38</v>
      </c>
      <c r="J306" s="69">
        <f t="shared" ref="J306" si="138">ROUND(SUM(I300:I306)/7,2)</f>
        <v>42.71</v>
      </c>
      <c r="K306" s="73">
        <f>SUM($I$2:I306)</f>
        <v>4321</v>
      </c>
      <c r="L306" s="76"/>
      <c r="M306" s="76"/>
      <c r="N306" s="41"/>
      <c r="O306" s="42"/>
      <c r="P306" s="53">
        <f t="shared" si="32"/>
        <v>-3</v>
      </c>
      <c r="Q306" s="53">
        <v>226</v>
      </c>
      <c r="R306" s="109">
        <f t="shared" si="57"/>
        <v>-30</v>
      </c>
      <c r="S306" s="109">
        <v>2098</v>
      </c>
      <c r="T306" s="41"/>
      <c r="U306" s="42"/>
      <c r="W306" s="79">
        <v>12001</v>
      </c>
      <c r="X306" s="78">
        <v>4135</v>
      </c>
      <c r="Y306" s="77">
        <f t="shared" si="61"/>
        <v>0</v>
      </c>
      <c r="Z306" s="80">
        <f t="shared" si="62"/>
        <v>16136</v>
      </c>
      <c r="AA306" s="115">
        <f t="shared" si="63"/>
        <v>0.25629999999999997</v>
      </c>
      <c r="AB306" s="83">
        <f t="shared" si="68"/>
        <v>0.26300000000000001</v>
      </c>
      <c r="AC306" s="15" t="e">
        <f>IF(AA306=#REF!,"","ç")</f>
        <v>#REF!</v>
      </c>
      <c r="AD306" s="30">
        <v>12001</v>
      </c>
      <c r="AE306" s="30">
        <v>4135</v>
      </c>
      <c r="AF306" s="33">
        <f t="shared" si="129"/>
        <v>16136</v>
      </c>
      <c r="AG306" s="30"/>
      <c r="AH306" s="30"/>
      <c r="AI306" s="34"/>
      <c r="AJ306" s="34"/>
      <c r="AK306" s="18"/>
      <c r="AL306" s="30"/>
      <c r="AM306" s="34"/>
      <c r="AN306" s="34"/>
      <c r="AO306" s="30"/>
      <c r="AP306" s="15" t="e">
        <f>IF(AO306=#REF!,"","ç")</f>
        <v>#REF!</v>
      </c>
    </row>
    <row r="307" spans="1:42" x14ac:dyDescent="0.3">
      <c r="A307" s="91" t="s">
        <v>30</v>
      </c>
      <c r="B307" s="12">
        <v>44204</v>
      </c>
      <c r="C307" s="23">
        <v>306</v>
      </c>
      <c r="D307" s="25">
        <v>3946</v>
      </c>
      <c r="E307" s="86">
        <f t="shared" ref="E307:E308" si="139">ROUND(SUM(D301:D307)/7,2)</f>
        <v>3329.14</v>
      </c>
      <c r="F307" s="27">
        <f t="shared" ref="F307:F308" si="140">D307+F306</f>
        <v>273037</v>
      </c>
      <c r="G307" s="25"/>
      <c r="H307" s="25"/>
      <c r="I307" s="40">
        <v>42</v>
      </c>
      <c r="J307" s="69">
        <f t="shared" ref="J307" si="141">ROUND(SUM(I301:I307)/7,2)</f>
        <v>42.71</v>
      </c>
      <c r="K307" s="73">
        <f>SUM($I$2:I307)</f>
        <v>4363</v>
      </c>
      <c r="L307" s="76"/>
      <c r="M307" s="76"/>
      <c r="N307" s="41"/>
      <c r="O307" s="42"/>
      <c r="P307" s="53">
        <f t="shared" si="32"/>
        <v>-6</v>
      </c>
      <c r="Q307" s="53">
        <v>220</v>
      </c>
      <c r="R307" s="109">
        <f t="shared" si="57"/>
        <v>55</v>
      </c>
      <c r="S307" s="109">
        <v>2153</v>
      </c>
      <c r="T307" s="41"/>
      <c r="U307" s="42"/>
      <c r="W307" s="79">
        <v>12224</v>
      </c>
      <c r="X307" s="78">
        <v>3946</v>
      </c>
      <c r="Y307" s="77">
        <f t="shared" si="61"/>
        <v>0</v>
      </c>
      <c r="Z307" s="80">
        <f t="shared" si="62"/>
        <v>16170</v>
      </c>
      <c r="AA307" s="115">
        <f t="shared" si="63"/>
        <v>0.24399999999999999</v>
      </c>
      <c r="AB307" s="83">
        <f t="shared" si="68"/>
        <v>0.26100000000000001</v>
      </c>
      <c r="AC307" s="15" t="e">
        <f>IF(AA307=#REF!,"","ç")</f>
        <v>#REF!</v>
      </c>
      <c r="AD307" s="30">
        <v>12224</v>
      </c>
      <c r="AE307" s="30">
        <v>3946</v>
      </c>
      <c r="AF307" s="33">
        <f t="shared" si="129"/>
        <v>16170</v>
      </c>
      <c r="AG307" s="30"/>
      <c r="AH307" s="30"/>
      <c r="AI307" s="34"/>
      <c r="AJ307" s="34"/>
      <c r="AK307" s="18"/>
      <c r="AL307" s="30"/>
      <c r="AM307" s="34"/>
      <c r="AN307" s="34"/>
      <c r="AO307" s="30"/>
      <c r="AP307" s="15" t="e">
        <f>IF(AO307=#REF!,"","ç")</f>
        <v>#REF!</v>
      </c>
    </row>
    <row r="308" spans="1:42" ht="15" thickBot="1" x14ac:dyDescent="0.35">
      <c r="A308" s="93" t="s">
        <v>31</v>
      </c>
      <c r="B308" s="89">
        <v>44205</v>
      </c>
      <c r="C308" s="23">
        <v>307</v>
      </c>
      <c r="D308" s="87">
        <v>3735</v>
      </c>
      <c r="E308" s="88">
        <f t="shared" si="139"/>
        <v>3572.57</v>
      </c>
      <c r="F308" s="87">
        <f t="shared" si="140"/>
        <v>276772</v>
      </c>
      <c r="G308" s="87">
        <f>SUM(D302:D308)</f>
        <v>25008</v>
      </c>
      <c r="H308" s="88">
        <v>3572.5714285714284</v>
      </c>
      <c r="I308" s="103">
        <v>47</v>
      </c>
      <c r="J308" s="104">
        <f t="shared" ref="J308" si="142">ROUND(SUM(I302:I308)/7,2)</f>
        <v>43.86</v>
      </c>
      <c r="K308" s="105">
        <f>SUM($I$2:I308)</f>
        <v>4410</v>
      </c>
      <c r="L308" s="105">
        <f>SUM(I303:I308)</f>
        <v>270</v>
      </c>
      <c r="M308" s="104">
        <f>L308/7</f>
        <v>38.571428571428569</v>
      </c>
      <c r="N308" s="106"/>
      <c r="O308" s="107"/>
      <c r="P308" s="53">
        <f t="shared" si="32"/>
        <v>-1</v>
      </c>
      <c r="Q308" s="53">
        <v>219</v>
      </c>
      <c r="R308" s="109">
        <f t="shared" si="57"/>
        <v>23</v>
      </c>
      <c r="S308" s="109">
        <v>2176</v>
      </c>
      <c r="T308" s="41"/>
      <c r="U308" s="42"/>
      <c r="W308" s="79">
        <v>13090</v>
      </c>
      <c r="X308" s="78">
        <v>3735</v>
      </c>
      <c r="Y308" s="77">
        <f t="shared" si="61"/>
        <v>0</v>
      </c>
      <c r="Z308" s="80">
        <f t="shared" si="62"/>
        <v>16825</v>
      </c>
      <c r="AA308" s="115">
        <f t="shared" si="63"/>
        <v>0.222</v>
      </c>
      <c r="AB308" s="83">
        <f t="shared" si="68"/>
        <v>0.25</v>
      </c>
      <c r="AC308" s="15" t="e">
        <f>IF(AA308=#REF!,"","ç")</f>
        <v>#REF!</v>
      </c>
      <c r="AD308" s="30">
        <v>13090</v>
      </c>
      <c r="AE308" s="30">
        <v>3735</v>
      </c>
      <c r="AF308" s="33">
        <f t="shared" ref="AF308:AF421" si="143">SUM(AD308:AE308)</f>
        <v>16825</v>
      </c>
      <c r="AG308" s="30"/>
      <c r="AH308" s="30"/>
      <c r="AI308" s="34"/>
      <c r="AJ308" s="34"/>
      <c r="AK308" s="18"/>
      <c r="AL308" s="30"/>
      <c r="AM308" s="34"/>
      <c r="AN308" s="34"/>
      <c r="AO308" s="30"/>
      <c r="AP308" s="15" t="e">
        <f>IF(AO308=#REF!,"","ç")</f>
        <v>#REF!</v>
      </c>
    </row>
    <row r="309" spans="1:42" x14ac:dyDescent="0.3">
      <c r="A309" s="92" t="s">
        <v>29</v>
      </c>
      <c r="B309" s="84">
        <v>44206</v>
      </c>
      <c r="C309" s="23">
        <v>308</v>
      </c>
      <c r="D309" s="25">
        <v>2424</v>
      </c>
      <c r="E309" s="86">
        <f t="shared" ref="E309" si="144">ROUND(SUM(D303:D309)/7,2)</f>
        <v>3637.14</v>
      </c>
      <c r="F309" s="27">
        <f t="shared" ref="F309" si="145">D309+F308</f>
        <v>279196</v>
      </c>
      <c r="G309" s="25"/>
      <c r="H309" s="25"/>
      <c r="I309" s="40">
        <v>45</v>
      </c>
      <c r="J309" s="69">
        <f t="shared" ref="J309" si="146">ROUND(SUM(I303:I309)/7,2)</f>
        <v>45</v>
      </c>
      <c r="K309" s="73">
        <f>SUM($I$2:I309)</f>
        <v>4455</v>
      </c>
      <c r="L309" s="76"/>
      <c r="M309" s="76"/>
      <c r="N309" s="41"/>
      <c r="O309" s="42"/>
      <c r="P309" s="53">
        <f t="shared" si="32"/>
        <v>6</v>
      </c>
      <c r="Q309" s="53">
        <v>225</v>
      </c>
      <c r="R309" s="109">
        <f t="shared" si="57"/>
        <v>81</v>
      </c>
      <c r="S309" s="109">
        <v>2257</v>
      </c>
      <c r="T309" s="41"/>
      <c r="U309" s="42"/>
      <c r="W309" s="79">
        <v>7965</v>
      </c>
      <c r="X309" s="78">
        <v>2424</v>
      </c>
      <c r="Y309" s="77">
        <f t="shared" si="61"/>
        <v>0</v>
      </c>
      <c r="Z309" s="80">
        <f t="shared" si="62"/>
        <v>10389</v>
      </c>
      <c r="AA309" s="115">
        <f t="shared" si="63"/>
        <v>0.23330000000000001</v>
      </c>
      <c r="AB309" s="83">
        <f t="shared" si="68"/>
        <v>0.247</v>
      </c>
      <c r="AC309" s="15" t="e">
        <f>IF(AA309=#REF!,"","ç")</f>
        <v>#REF!</v>
      </c>
      <c r="AD309" s="30">
        <v>7965</v>
      </c>
      <c r="AE309" s="30">
        <v>2424</v>
      </c>
      <c r="AF309" s="33">
        <f t="shared" si="143"/>
        <v>10389</v>
      </c>
      <c r="AG309" s="30"/>
      <c r="AH309" s="30"/>
      <c r="AI309" s="34"/>
      <c r="AJ309" s="34"/>
      <c r="AK309" s="18"/>
      <c r="AL309" s="30"/>
      <c r="AM309" s="34"/>
      <c r="AN309" s="34"/>
      <c r="AO309" s="30"/>
      <c r="AP309" s="15" t="e">
        <f>IF(AO309=#REF!,"","ç")</f>
        <v>#REF!</v>
      </c>
    </row>
    <row r="310" spans="1:42" x14ac:dyDescent="0.3">
      <c r="A310" s="90" t="s">
        <v>26</v>
      </c>
      <c r="B310" s="12">
        <v>44207</v>
      </c>
      <c r="C310" s="23">
        <v>309</v>
      </c>
      <c r="D310" s="25">
        <v>2157</v>
      </c>
      <c r="E310" s="86">
        <f t="shared" ref="E310" si="147">ROUND(SUM(D304:D310)/7,2)</f>
        <v>3589</v>
      </c>
      <c r="F310" s="27">
        <f t="shared" ref="F310" si="148">D310+F309</f>
        <v>281353</v>
      </c>
      <c r="G310" s="25"/>
      <c r="H310" s="25"/>
      <c r="I310" s="40">
        <v>45</v>
      </c>
      <c r="J310" s="69">
        <f t="shared" ref="J310" si="149">ROUND(SUM(I304:I310)/7,2)</f>
        <v>43.29</v>
      </c>
      <c r="K310" s="73">
        <f>SUM($I$2:I310)</f>
        <v>4500</v>
      </c>
      <c r="L310" s="76"/>
      <c r="M310" s="76"/>
      <c r="N310" s="41"/>
      <c r="O310" s="42"/>
      <c r="P310" s="53">
        <f t="shared" si="32"/>
        <v>-1</v>
      </c>
      <c r="Q310" s="53">
        <v>224</v>
      </c>
      <c r="R310" s="109">
        <f t="shared" si="57"/>
        <v>55</v>
      </c>
      <c r="S310" s="109">
        <v>2312</v>
      </c>
      <c r="T310" s="41"/>
      <c r="U310" s="42"/>
      <c r="W310" s="79">
        <v>6955</v>
      </c>
      <c r="X310" s="78">
        <v>2157</v>
      </c>
      <c r="Y310" s="77">
        <f t="shared" si="61"/>
        <v>0</v>
      </c>
      <c r="Z310" s="80">
        <f t="shared" si="62"/>
        <v>9112</v>
      </c>
      <c r="AA310" s="115">
        <f t="shared" si="63"/>
        <v>0.23669999999999999</v>
      </c>
      <c r="AB310" s="83">
        <f t="shared" si="68"/>
        <v>0.249</v>
      </c>
      <c r="AC310" s="15" t="e">
        <f>IF(AA310=#REF!,"","ç")</f>
        <v>#REF!</v>
      </c>
      <c r="AD310" s="30">
        <v>6955</v>
      </c>
      <c r="AE310" s="30">
        <v>2157</v>
      </c>
      <c r="AF310" s="33">
        <f t="shared" si="143"/>
        <v>9112</v>
      </c>
      <c r="AG310" s="30"/>
      <c r="AH310" s="30"/>
      <c r="AI310" s="34"/>
      <c r="AJ310" s="34"/>
      <c r="AK310" s="18"/>
      <c r="AL310" s="30"/>
      <c r="AM310" s="34"/>
      <c r="AN310" s="34"/>
      <c r="AO310" s="30"/>
      <c r="AP310" s="15" t="e">
        <f>IF(AO310=#REF!,"","ç")</f>
        <v>#REF!</v>
      </c>
    </row>
    <row r="311" spans="1:42" x14ac:dyDescent="0.3">
      <c r="A311" s="90" t="s">
        <v>27</v>
      </c>
      <c r="B311" s="12">
        <v>44208</v>
      </c>
      <c r="C311" s="23">
        <v>310</v>
      </c>
      <c r="D311" s="25">
        <v>3740</v>
      </c>
      <c r="E311" s="86">
        <f t="shared" ref="E311" si="150">ROUND(SUM(D305:D311)/7,2)</f>
        <v>3617.57</v>
      </c>
      <c r="F311" s="27">
        <f t="shared" ref="F311" si="151">D311+F310</f>
        <v>285093</v>
      </c>
      <c r="G311" s="25"/>
      <c r="H311" s="98">
        <v>-0.28265887059547623</v>
      </c>
      <c r="I311" s="40">
        <v>61</v>
      </c>
      <c r="J311" s="69">
        <f t="shared" ref="J311" si="152">ROUND(SUM(I305:I311)/7,2)</f>
        <v>46.14</v>
      </c>
      <c r="K311" s="73">
        <f>SUM($I$2:I311)</f>
        <v>4561</v>
      </c>
      <c r="L311" s="76"/>
      <c r="M311" s="108">
        <f>(M315-M308)/M315</f>
        <v>4.5936395759717412E-2</v>
      </c>
      <c r="N311" s="41"/>
      <c r="O311" s="42"/>
      <c r="P311" s="53">
        <f t="shared" si="32"/>
        <v>-1</v>
      </c>
      <c r="Q311" s="53">
        <v>223</v>
      </c>
      <c r="R311" s="109">
        <f t="shared" si="57"/>
        <v>29</v>
      </c>
      <c r="S311" s="109">
        <v>2341</v>
      </c>
      <c r="T311" s="41"/>
      <c r="U311" s="42"/>
      <c r="W311" s="79">
        <v>13397</v>
      </c>
      <c r="X311" s="78">
        <v>3740</v>
      </c>
      <c r="Y311" s="77">
        <f t="shared" si="61"/>
        <v>0</v>
      </c>
      <c r="Z311" s="80">
        <f t="shared" si="62"/>
        <v>17137</v>
      </c>
      <c r="AA311" s="115">
        <f t="shared" si="63"/>
        <v>0.21820000000000001</v>
      </c>
      <c r="AB311" s="83">
        <f t="shared" si="68"/>
        <v>0.23899999999999999</v>
      </c>
      <c r="AC311" s="15" t="e">
        <f>IF(AA311=#REF!,"","ç")</f>
        <v>#REF!</v>
      </c>
      <c r="AD311" s="30">
        <v>13397</v>
      </c>
      <c r="AE311" s="30">
        <v>3740</v>
      </c>
      <c r="AF311" s="33">
        <f t="shared" si="143"/>
        <v>17137</v>
      </c>
      <c r="AG311" s="30"/>
      <c r="AH311" s="30"/>
      <c r="AI311" s="34"/>
      <c r="AJ311" s="34"/>
      <c r="AK311" s="18"/>
      <c r="AL311" s="30"/>
      <c r="AM311" s="34"/>
      <c r="AN311" s="34"/>
      <c r="AO311" s="30"/>
      <c r="AP311" s="15" t="e">
        <f>IF(AO311=#REF!,"","ç")</f>
        <v>#REF!</v>
      </c>
    </row>
    <row r="312" spans="1:42" x14ac:dyDescent="0.3">
      <c r="A312" s="90" t="s">
        <v>27</v>
      </c>
      <c r="B312" s="12">
        <v>44209</v>
      </c>
      <c r="C312" s="23">
        <v>311</v>
      </c>
      <c r="D312" s="25">
        <v>3315</v>
      </c>
      <c r="E312" s="86">
        <f t="shared" ref="E312" si="153">ROUND(SUM(D306:D312)/7,2)</f>
        <v>3350.29</v>
      </c>
      <c r="F312" s="27">
        <f t="shared" ref="F312" si="154">D312+F311</f>
        <v>288408</v>
      </c>
      <c r="G312" s="25"/>
      <c r="H312" s="25"/>
      <c r="I312" s="40">
        <v>33</v>
      </c>
      <c r="J312" s="69">
        <f t="shared" ref="J312" si="155">ROUND(SUM(I306:I312)/7,2)</f>
        <v>44.43</v>
      </c>
      <c r="K312" s="73">
        <f>SUM($I$2:I312)</f>
        <v>4594</v>
      </c>
      <c r="L312" s="76"/>
      <c r="M312" s="76"/>
      <c r="N312" s="41"/>
      <c r="O312" s="42"/>
      <c r="P312" s="53">
        <f t="shared" si="32"/>
        <v>6</v>
      </c>
      <c r="Q312" s="53">
        <v>229</v>
      </c>
      <c r="R312" s="109">
        <f t="shared" si="57"/>
        <v>83</v>
      </c>
      <c r="S312" s="109">
        <v>2424</v>
      </c>
      <c r="T312" s="41"/>
      <c r="U312" s="42"/>
      <c r="W312" s="79">
        <v>12952</v>
      </c>
      <c r="X312" s="78">
        <v>3315</v>
      </c>
      <c r="Y312" s="77">
        <f t="shared" si="61"/>
        <v>0</v>
      </c>
      <c r="Z312" s="80">
        <f t="shared" si="62"/>
        <v>16267</v>
      </c>
      <c r="AA312" s="115">
        <f t="shared" si="63"/>
        <v>0.20380000000000001</v>
      </c>
      <c r="AB312" s="83">
        <f t="shared" si="68"/>
        <v>0.23100000000000001</v>
      </c>
      <c r="AC312" s="15" t="e">
        <f>IF(AA312=#REF!,"","ç")</f>
        <v>#REF!</v>
      </c>
      <c r="AD312" s="30">
        <v>12952</v>
      </c>
      <c r="AE312" s="30">
        <v>3315</v>
      </c>
      <c r="AF312" s="33">
        <f t="shared" si="143"/>
        <v>16267</v>
      </c>
      <c r="AG312" s="30"/>
      <c r="AH312" s="30"/>
      <c r="AI312" s="34"/>
      <c r="AJ312" s="34"/>
      <c r="AK312" s="18"/>
      <c r="AL312" s="30"/>
      <c r="AM312" s="34"/>
      <c r="AN312" s="34"/>
      <c r="AO312" s="30"/>
      <c r="AP312" s="15" t="e">
        <f>IF(AO312=#REF!,"","ç")</f>
        <v>#REF!</v>
      </c>
    </row>
    <row r="313" spans="1:42" x14ac:dyDescent="0.3">
      <c r="A313" s="90" t="s">
        <v>28</v>
      </c>
      <c r="B313" s="12">
        <v>44210</v>
      </c>
      <c r="C313" s="23">
        <v>312</v>
      </c>
      <c r="D313" s="25">
        <v>2877</v>
      </c>
      <c r="E313" s="86">
        <f t="shared" ref="E313" si="156">ROUND(SUM(D307:D313)/7,2)</f>
        <v>3170.57</v>
      </c>
      <c r="F313" s="27">
        <f t="shared" ref="F313" si="157">D313+F312</f>
        <v>291285</v>
      </c>
      <c r="G313" s="25"/>
      <c r="H313" s="25"/>
      <c r="I313" s="40">
        <v>57</v>
      </c>
      <c r="J313" s="69">
        <f t="shared" ref="J313" si="158">ROUND(SUM(I307:I313)/7,2)</f>
        <v>47.14</v>
      </c>
      <c r="K313" s="73">
        <f>SUM($I$2:I313)</f>
        <v>4651</v>
      </c>
      <c r="L313" s="76"/>
      <c r="M313" s="76"/>
      <c r="N313" s="41"/>
      <c r="O313" s="42"/>
      <c r="P313" s="53">
        <f t="shared" si="32"/>
        <v>8</v>
      </c>
      <c r="Q313" s="53">
        <v>237</v>
      </c>
      <c r="R313" s="109">
        <f t="shared" si="57"/>
        <v>16</v>
      </c>
      <c r="S313" s="109">
        <v>2440</v>
      </c>
      <c r="T313" s="41"/>
      <c r="U313" s="42"/>
      <c r="W313" s="79">
        <v>10392</v>
      </c>
      <c r="X313" s="78">
        <v>2877</v>
      </c>
      <c r="Y313" s="77">
        <f t="shared" si="61"/>
        <v>0</v>
      </c>
      <c r="Z313" s="80">
        <f t="shared" si="62"/>
        <v>13269</v>
      </c>
      <c r="AA313" s="115">
        <f t="shared" si="63"/>
        <v>0.21679999999999999</v>
      </c>
      <c r="AB313" s="83">
        <f t="shared" si="68"/>
        <v>0.22500000000000001</v>
      </c>
      <c r="AC313" s="15" t="e">
        <f>IF(AA313=#REF!,"","ç")</f>
        <v>#REF!</v>
      </c>
      <c r="AD313" s="30">
        <v>10392</v>
      </c>
      <c r="AE313" s="30">
        <v>2877</v>
      </c>
      <c r="AF313" s="33">
        <f t="shared" si="143"/>
        <v>13269</v>
      </c>
      <c r="AG313" s="30"/>
      <c r="AH313" s="30"/>
      <c r="AI313" s="34"/>
      <c r="AJ313" s="34"/>
      <c r="AK313" s="18"/>
      <c r="AL313" s="30"/>
      <c r="AM313" s="34"/>
      <c r="AN313" s="34"/>
      <c r="AO313" s="30"/>
      <c r="AP313" s="15" t="e">
        <f>IF(AO313=#REF!,"","ç")</f>
        <v>#REF!</v>
      </c>
    </row>
    <row r="314" spans="1:42" x14ac:dyDescent="0.3">
      <c r="A314" s="91" t="s">
        <v>30</v>
      </c>
      <c r="B314" s="12">
        <v>44211</v>
      </c>
      <c r="C314" s="23">
        <v>313</v>
      </c>
      <c r="D314" s="25">
        <v>2307</v>
      </c>
      <c r="E314" s="86">
        <f t="shared" ref="E314:E315" si="159">ROUND(SUM(D308:D314)/7,2)</f>
        <v>2936.43</v>
      </c>
      <c r="F314" s="27">
        <f t="shared" ref="F314:F315" si="160">D314+F313</f>
        <v>293592</v>
      </c>
      <c r="G314" s="25"/>
      <c r="H314" s="25"/>
      <c r="I314" s="40">
        <v>38</v>
      </c>
      <c r="J314" s="69">
        <f t="shared" ref="J314" si="161">ROUND(SUM(I308:I314)/7,2)</f>
        <v>46.57</v>
      </c>
      <c r="K314" s="73">
        <f>SUM($I$2:I314)</f>
        <v>4689</v>
      </c>
      <c r="L314" s="76"/>
      <c r="M314" s="76"/>
      <c r="N314" s="41"/>
      <c r="O314" s="42"/>
      <c r="P314" s="53">
        <f t="shared" si="32"/>
        <v>-4</v>
      </c>
      <c r="Q314" s="53">
        <v>233</v>
      </c>
      <c r="R314" s="109">
        <f t="shared" si="57"/>
        <v>0</v>
      </c>
      <c r="S314" s="109">
        <v>2440</v>
      </c>
      <c r="T314" s="41"/>
      <c r="U314" s="42"/>
      <c r="W314" s="79">
        <v>10804</v>
      </c>
      <c r="X314" s="78">
        <v>2307</v>
      </c>
      <c r="Y314" s="77">
        <f t="shared" si="61"/>
        <v>0</v>
      </c>
      <c r="Z314" s="80">
        <f t="shared" si="62"/>
        <v>13111</v>
      </c>
      <c r="AA314" s="115">
        <f t="shared" si="63"/>
        <v>0.17599999999999999</v>
      </c>
      <c r="AB314" s="83">
        <f t="shared" si="68"/>
        <v>0.215</v>
      </c>
      <c r="AC314" s="15" t="e">
        <f>IF(AA314=#REF!,"","ç")</f>
        <v>#REF!</v>
      </c>
      <c r="AD314" s="30">
        <v>10804</v>
      </c>
      <c r="AE314" s="30">
        <v>2307</v>
      </c>
      <c r="AF314" s="33">
        <f t="shared" si="143"/>
        <v>13111</v>
      </c>
      <c r="AG314" s="30"/>
      <c r="AH314" s="30"/>
      <c r="AI314" s="34"/>
      <c r="AJ314" s="34"/>
      <c r="AK314" s="18"/>
      <c r="AL314" s="30"/>
      <c r="AM314" s="34"/>
      <c r="AN314" s="34"/>
      <c r="AO314" s="30"/>
      <c r="AP314" s="15" t="e">
        <f>IF(AO314=#REF!,"","ç")</f>
        <v>#REF!</v>
      </c>
    </row>
    <row r="315" spans="1:42" ht="15" thickBot="1" x14ac:dyDescent="0.35">
      <c r="A315" s="93" t="s">
        <v>31</v>
      </c>
      <c r="B315" s="89">
        <v>44212</v>
      </c>
      <c r="C315" s="23">
        <v>314</v>
      </c>
      <c r="D315" s="87">
        <v>2677</v>
      </c>
      <c r="E315" s="88">
        <f t="shared" si="159"/>
        <v>2785.29</v>
      </c>
      <c r="F315" s="87">
        <f t="shared" si="160"/>
        <v>296269</v>
      </c>
      <c r="G315" s="87">
        <f>SUM(D309:D315)</f>
        <v>19497</v>
      </c>
      <c r="H315" s="88">
        <v>2785.2857142857142</v>
      </c>
      <c r="I315" s="103">
        <v>49</v>
      </c>
      <c r="J315" s="104">
        <f t="shared" ref="J315" si="162">ROUND(SUM(I309:I315)/7,2)</f>
        <v>46.86</v>
      </c>
      <c r="K315" s="105">
        <f>SUM($I$2:I315)</f>
        <v>4738</v>
      </c>
      <c r="L315" s="105">
        <f>SUM(I310:I315)</f>
        <v>283</v>
      </c>
      <c r="M315" s="104">
        <f>L315/7</f>
        <v>40.428571428571431</v>
      </c>
      <c r="N315" s="106"/>
      <c r="O315" s="107"/>
      <c r="P315" s="53">
        <f t="shared" si="32"/>
        <v>0</v>
      </c>
      <c r="Q315" s="53">
        <v>233</v>
      </c>
      <c r="R315" s="109">
        <f t="shared" si="57"/>
        <v>8</v>
      </c>
      <c r="S315" s="109">
        <v>2448</v>
      </c>
      <c r="T315" s="41"/>
      <c r="U315" s="42"/>
      <c r="W315" s="79">
        <v>13453</v>
      </c>
      <c r="X315" s="78">
        <v>2677</v>
      </c>
      <c r="Y315" s="77">
        <f t="shared" si="61"/>
        <v>0</v>
      </c>
      <c r="Z315" s="80">
        <f t="shared" si="62"/>
        <v>16130</v>
      </c>
      <c r="AA315" s="115">
        <f t="shared" si="63"/>
        <v>0.16600000000000001</v>
      </c>
      <c r="AB315" s="83">
        <f t="shared" si="68"/>
        <v>0.20699999999999999</v>
      </c>
      <c r="AC315" s="15" t="e">
        <f>IF(AA315=#REF!,"","ç")</f>
        <v>#REF!</v>
      </c>
      <c r="AD315" s="30">
        <v>13453</v>
      </c>
      <c r="AE315" s="30">
        <v>2677</v>
      </c>
      <c r="AF315" s="33">
        <f t="shared" si="143"/>
        <v>16130</v>
      </c>
      <c r="AG315" s="30"/>
      <c r="AH315" s="30"/>
      <c r="AI315" s="34"/>
      <c r="AJ315" s="34"/>
      <c r="AK315" s="18"/>
      <c r="AL315" s="30"/>
      <c r="AM315" s="34"/>
      <c r="AN315" s="34"/>
      <c r="AO315" s="30"/>
      <c r="AP315" s="15" t="e">
        <f>IF(AO315=#REF!,"","ç")</f>
        <v>#REF!</v>
      </c>
    </row>
    <row r="316" spans="1:42" x14ac:dyDescent="0.3">
      <c r="A316" s="92" t="s">
        <v>29</v>
      </c>
      <c r="B316" s="84">
        <v>44213</v>
      </c>
      <c r="C316" s="23">
        <v>315</v>
      </c>
      <c r="D316" s="27">
        <v>1750</v>
      </c>
      <c r="E316" s="86">
        <f t="shared" ref="E316" si="163">ROUND(SUM(D310:D316)/7,2)</f>
        <v>2689</v>
      </c>
      <c r="F316" s="27">
        <f t="shared" ref="F316" si="164">D316+F315</f>
        <v>298019</v>
      </c>
      <c r="G316" s="27"/>
      <c r="H316" s="27"/>
      <c r="I316" s="40">
        <v>49</v>
      </c>
      <c r="J316" s="69">
        <f t="shared" ref="J316" si="165">ROUND(SUM(I310:I316)/7,2)</f>
        <v>47.43</v>
      </c>
      <c r="K316" s="73">
        <f>SUM($I$2:I316)</f>
        <v>4787</v>
      </c>
      <c r="L316" s="76"/>
      <c r="M316" s="76"/>
      <c r="N316" s="41"/>
      <c r="O316" s="42"/>
      <c r="P316" s="53">
        <f t="shared" si="32"/>
        <v>0</v>
      </c>
      <c r="Q316" s="53">
        <v>233</v>
      </c>
      <c r="R316" s="109">
        <f t="shared" si="57"/>
        <v>-4</v>
      </c>
      <c r="S316" s="109">
        <v>2444</v>
      </c>
      <c r="T316" s="41"/>
      <c r="U316" s="42"/>
      <c r="W316" s="79">
        <v>7913</v>
      </c>
      <c r="X316" s="78">
        <v>1750</v>
      </c>
      <c r="Y316" s="77">
        <f t="shared" si="61"/>
        <v>0</v>
      </c>
      <c r="Z316" s="80">
        <f t="shared" si="62"/>
        <v>9663</v>
      </c>
      <c r="AA316" s="115">
        <f t="shared" si="63"/>
        <v>0.18110000000000001</v>
      </c>
      <c r="AB316" s="83">
        <f t="shared" si="68"/>
        <v>0.2</v>
      </c>
      <c r="AC316" s="15" t="e">
        <f>IF(AA316=#REF!,"","ç")</f>
        <v>#REF!</v>
      </c>
      <c r="AD316" s="30">
        <v>7913</v>
      </c>
      <c r="AE316" s="30">
        <v>1750</v>
      </c>
      <c r="AF316" s="33">
        <f t="shared" si="143"/>
        <v>9663</v>
      </c>
      <c r="AG316" s="30"/>
      <c r="AH316" s="30"/>
      <c r="AI316" s="34"/>
      <c r="AJ316" s="34"/>
      <c r="AK316" s="18"/>
      <c r="AL316" s="30"/>
      <c r="AM316" s="34"/>
      <c r="AN316" s="34"/>
      <c r="AO316" s="30"/>
      <c r="AP316" s="15" t="e">
        <f>IF(AO316=#REF!,"","ç")</f>
        <v>#REF!</v>
      </c>
    </row>
    <row r="317" spans="1:42" x14ac:dyDescent="0.3">
      <c r="A317" s="90" t="s">
        <v>26</v>
      </c>
      <c r="B317" s="12">
        <v>44214</v>
      </c>
      <c r="C317" s="23">
        <v>316</v>
      </c>
      <c r="D317" s="25">
        <v>1342</v>
      </c>
      <c r="E317" s="86">
        <f t="shared" ref="E317" si="166">ROUND(SUM(D311:D317)/7,2)</f>
        <v>2572.5700000000002</v>
      </c>
      <c r="F317" s="27">
        <f t="shared" ref="F317" si="167">D317+F316</f>
        <v>299361</v>
      </c>
      <c r="G317" s="25"/>
      <c r="H317" s="25"/>
      <c r="I317" s="40">
        <v>41</v>
      </c>
      <c r="J317" s="69">
        <f t="shared" ref="J317" si="168">ROUND(SUM(I311:I317)/7,2)</f>
        <v>46.86</v>
      </c>
      <c r="K317" s="73">
        <f>SUM($I$2:I317)</f>
        <v>4828</v>
      </c>
      <c r="L317" s="76"/>
      <c r="M317" s="76"/>
      <c r="N317" s="41"/>
      <c r="O317" s="42"/>
      <c r="P317" s="53">
        <f t="shared" si="32"/>
        <v>6</v>
      </c>
      <c r="Q317" s="53">
        <v>239</v>
      </c>
      <c r="R317" s="109">
        <f t="shared" si="57"/>
        <v>-57</v>
      </c>
      <c r="S317" s="109">
        <v>2387</v>
      </c>
      <c r="T317" s="41"/>
      <c r="U317" s="42"/>
      <c r="W317" s="79">
        <v>6361</v>
      </c>
      <c r="X317" s="78">
        <v>1342</v>
      </c>
      <c r="Y317" s="77">
        <f t="shared" si="61"/>
        <v>0</v>
      </c>
      <c r="Z317" s="80">
        <f t="shared" si="62"/>
        <v>7703</v>
      </c>
      <c r="AA317" s="115">
        <f t="shared" si="63"/>
        <v>0.17419999999999999</v>
      </c>
      <c r="AB317" s="83">
        <f t="shared" si="68"/>
        <v>0.191</v>
      </c>
      <c r="AC317" s="15" t="e">
        <f>IF(AA317=#REF!,"","ç")</f>
        <v>#REF!</v>
      </c>
      <c r="AD317" s="30">
        <v>6361</v>
      </c>
      <c r="AE317" s="30">
        <v>1342</v>
      </c>
      <c r="AF317" s="33">
        <f t="shared" si="143"/>
        <v>7703</v>
      </c>
      <c r="AG317" s="30"/>
      <c r="AH317" s="30"/>
      <c r="AI317" s="34"/>
      <c r="AJ317" s="34"/>
      <c r="AK317" s="18"/>
      <c r="AL317" s="30"/>
      <c r="AM317" s="34"/>
      <c r="AN317" s="34"/>
      <c r="AO317" s="30"/>
      <c r="AP317" s="15" t="e">
        <f>IF(AO317=#REF!,"","ç")</f>
        <v>#REF!</v>
      </c>
    </row>
    <row r="318" spans="1:42" x14ac:dyDescent="0.3">
      <c r="A318" s="90" t="s">
        <v>27</v>
      </c>
      <c r="B318" s="12">
        <v>44215</v>
      </c>
      <c r="C318" s="23">
        <v>317</v>
      </c>
      <c r="D318" s="25">
        <v>2173</v>
      </c>
      <c r="E318" s="86">
        <f t="shared" ref="E318" si="169">ROUND(SUM(D312:D318)/7,2)</f>
        <v>2348.71</v>
      </c>
      <c r="F318" s="27">
        <f t="shared" ref="F318" si="170">D318+F317</f>
        <v>301534</v>
      </c>
      <c r="G318" s="25"/>
      <c r="H318" s="98">
        <v>-0.43550287144750405</v>
      </c>
      <c r="I318" s="40">
        <v>36</v>
      </c>
      <c r="J318" s="69">
        <f t="shared" ref="J318" si="171">ROUND(SUM(I312:I318)/7,2)</f>
        <v>43.29</v>
      </c>
      <c r="K318" s="73">
        <f>SUM($I$2:I318)</f>
        <v>4864</v>
      </c>
      <c r="L318" s="76"/>
      <c r="M318" s="108">
        <f>(M322-M315)/M322</f>
        <v>-0.14574898785425111</v>
      </c>
      <c r="N318" s="41"/>
      <c r="O318" s="42"/>
      <c r="P318" s="53">
        <f t="shared" si="32"/>
        <v>2</v>
      </c>
      <c r="Q318" s="53">
        <v>241</v>
      </c>
      <c r="R318" s="109">
        <f t="shared" si="57"/>
        <v>-31</v>
      </c>
      <c r="S318" s="109">
        <v>2356</v>
      </c>
      <c r="T318" s="41"/>
      <c r="U318" s="42"/>
      <c r="W318" s="79">
        <v>10873</v>
      </c>
      <c r="X318" s="78">
        <v>2173</v>
      </c>
      <c r="Y318" s="77">
        <f t="shared" si="61"/>
        <v>0</v>
      </c>
      <c r="Z318" s="80">
        <f t="shared" si="62"/>
        <v>13046</v>
      </c>
      <c r="AA318" s="115">
        <f t="shared" si="63"/>
        <v>0.1666</v>
      </c>
      <c r="AB318" s="83">
        <f t="shared" si="68"/>
        <v>0.184</v>
      </c>
      <c r="AC318" s="15" t="e">
        <f>IF(AA318=#REF!,"","ç")</f>
        <v>#REF!</v>
      </c>
      <c r="AD318" s="30">
        <v>10873</v>
      </c>
      <c r="AE318" s="30">
        <v>2173</v>
      </c>
      <c r="AF318" s="33">
        <f t="shared" si="143"/>
        <v>13046</v>
      </c>
      <c r="AG318" s="30"/>
      <c r="AH318" s="30"/>
      <c r="AI318" s="34"/>
      <c r="AJ318" s="34"/>
      <c r="AK318" s="18"/>
      <c r="AL318" s="30"/>
      <c r="AM318" s="34"/>
      <c r="AN318" s="34"/>
      <c r="AO318" s="30"/>
      <c r="AP318" s="15" t="e">
        <f>IF(AO318=#REF!,"","ç")</f>
        <v>#REF!</v>
      </c>
    </row>
    <row r="319" spans="1:42" x14ac:dyDescent="0.3">
      <c r="A319" s="90" t="s">
        <v>27</v>
      </c>
      <c r="B319" s="12">
        <v>44216</v>
      </c>
      <c r="C319" s="23">
        <v>318</v>
      </c>
      <c r="D319" s="25">
        <v>2243</v>
      </c>
      <c r="E319" s="86">
        <f t="shared" ref="E319" si="172">ROUND(SUM(D313:D319)/7,2)</f>
        <v>2195.5700000000002</v>
      </c>
      <c r="F319" s="27">
        <f t="shared" ref="F319" si="173">D319+F318</f>
        <v>303777</v>
      </c>
      <c r="G319" s="25"/>
      <c r="H319" s="25"/>
      <c r="I319" s="40">
        <v>48</v>
      </c>
      <c r="J319" s="69">
        <f t="shared" ref="J319" si="174">ROUND(SUM(I313:I319)/7,2)</f>
        <v>45.43</v>
      </c>
      <c r="K319" s="73">
        <f>SUM($I$2:I319)</f>
        <v>4912</v>
      </c>
      <c r="L319" s="76"/>
      <c r="M319" s="76"/>
      <c r="N319" s="41"/>
      <c r="O319" s="42"/>
      <c r="P319" s="53">
        <f t="shared" si="32"/>
        <v>0</v>
      </c>
      <c r="Q319" s="53">
        <v>241</v>
      </c>
      <c r="R319" s="109">
        <f t="shared" si="57"/>
        <v>17</v>
      </c>
      <c r="S319" s="109">
        <v>2373</v>
      </c>
      <c r="T319" s="41"/>
      <c r="U319" s="42"/>
      <c r="W319" s="79">
        <v>11341</v>
      </c>
      <c r="X319" s="78">
        <v>2243</v>
      </c>
      <c r="Y319" s="77">
        <f t="shared" si="61"/>
        <v>0</v>
      </c>
      <c r="Z319" s="80">
        <f t="shared" si="62"/>
        <v>13584</v>
      </c>
      <c r="AA319" s="115">
        <f t="shared" si="63"/>
        <v>0.1651</v>
      </c>
      <c r="AB319" s="83">
        <f t="shared" si="68"/>
        <v>0.17799999999999999</v>
      </c>
      <c r="AC319" s="15" t="e">
        <f>IF(AA319=#REF!,"","ç")</f>
        <v>#REF!</v>
      </c>
      <c r="AD319" s="30">
        <v>11341</v>
      </c>
      <c r="AE319" s="30">
        <v>2243</v>
      </c>
      <c r="AF319" s="33">
        <f t="shared" si="143"/>
        <v>13584</v>
      </c>
      <c r="AG319" s="30"/>
      <c r="AH319" s="30"/>
      <c r="AI319" s="34"/>
      <c r="AJ319" s="34"/>
      <c r="AK319" s="18"/>
      <c r="AL319" s="30"/>
      <c r="AM319" s="34"/>
      <c r="AN319" s="34"/>
      <c r="AO319" s="30"/>
      <c r="AP319" s="15" t="e">
        <f>IF(AO319=#REF!,"","ç")</f>
        <v>#REF!</v>
      </c>
    </row>
    <row r="320" spans="1:42" x14ac:dyDescent="0.3">
      <c r="A320" s="90" t="s">
        <v>28</v>
      </c>
      <c r="B320" s="12">
        <v>44217</v>
      </c>
      <c r="C320" s="23">
        <v>319</v>
      </c>
      <c r="D320" s="25">
        <v>1975</v>
      </c>
      <c r="E320" s="86">
        <f t="shared" ref="E320" si="175">ROUND(SUM(D314:D320)/7,2)</f>
        <v>2066.71</v>
      </c>
      <c r="F320" s="27">
        <f t="shared" ref="F320" si="176">D320+F319</f>
        <v>305752</v>
      </c>
      <c r="G320" s="25"/>
      <c r="H320" s="25"/>
      <c r="I320" s="40">
        <v>32</v>
      </c>
      <c r="J320" s="69">
        <f t="shared" ref="J320" si="177">ROUND(SUM(I314:I320)/7,2)</f>
        <v>41.86</v>
      </c>
      <c r="K320" s="73">
        <f>SUM($I$2:I320)</f>
        <v>4944</v>
      </c>
      <c r="L320" s="76"/>
      <c r="M320" s="76"/>
      <c r="N320" s="41"/>
      <c r="O320" s="42"/>
      <c r="P320" s="53">
        <f t="shared" si="32"/>
        <v>2</v>
      </c>
      <c r="Q320" s="53">
        <v>243</v>
      </c>
      <c r="R320" s="109">
        <f t="shared" si="57"/>
        <v>17</v>
      </c>
      <c r="S320" s="109">
        <v>2390</v>
      </c>
      <c r="T320" s="41"/>
      <c r="U320" s="42"/>
      <c r="W320" s="79">
        <v>11222</v>
      </c>
      <c r="X320" s="78">
        <v>1975</v>
      </c>
      <c r="Y320" s="77">
        <f t="shared" si="61"/>
        <v>0</v>
      </c>
      <c r="Z320" s="80">
        <f t="shared" si="62"/>
        <v>13197</v>
      </c>
      <c r="AA320" s="115">
        <f t="shared" si="63"/>
        <v>0.1497</v>
      </c>
      <c r="AB320" s="83">
        <f t="shared" si="68"/>
        <v>0.16800000000000001</v>
      </c>
      <c r="AC320" s="15" t="e">
        <f>IF(AA320=#REF!,"","ç")</f>
        <v>#REF!</v>
      </c>
      <c r="AD320" s="30">
        <v>11222</v>
      </c>
      <c r="AE320" s="30">
        <v>1975</v>
      </c>
      <c r="AF320" s="33">
        <f t="shared" si="143"/>
        <v>13197</v>
      </c>
      <c r="AG320" s="30"/>
      <c r="AH320" s="30"/>
      <c r="AI320" s="34"/>
      <c r="AJ320" s="34"/>
      <c r="AK320" s="18"/>
      <c r="AL320" s="30"/>
      <c r="AM320" s="34"/>
      <c r="AN320" s="34"/>
      <c r="AO320" s="30"/>
      <c r="AP320" s="15" t="e">
        <f>IF(AO320=#REF!,"","ç")</f>
        <v>#REF!</v>
      </c>
    </row>
    <row r="321" spans="1:42" x14ac:dyDescent="0.3">
      <c r="A321" s="91" t="s">
        <v>30</v>
      </c>
      <c r="B321" s="12">
        <v>44218</v>
      </c>
      <c r="C321" s="23">
        <v>320</v>
      </c>
      <c r="D321" s="25">
        <v>2041</v>
      </c>
      <c r="E321" s="86">
        <f t="shared" ref="E321:E322" si="178">ROUND(SUM(D315:D321)/7,2)</f>
        <v>2028.71</v>
      </c>
      <c r="F321" s="27">
        <f t="shared" ref="F321:F322" si="179">D321+F320</f>
        <v>307793</v>
      </c>
      <c r="G321" s="25"/>
      <c r="H321" s="25"/>
      <c r="I321" s="40">
        <v>36</v>
      </c>
      <c r="J321" s="69">
        <f t="shared" ref="J321" si="180">ROUND(SUM(I315:I321)/7,2)</f>
        <v>41.57</v>
      </c>
      <c r="K321" s="73">
        <f>SUM($I$2:I321)</f>
        <v>4980</v>
      </c>
      <c r="L321" s="76"/>
      <c r="M321" s="76"/>
      <c r="N321" s="41"/>
      <c r="O321" s="42"/>
      <c r="P321" s="53">
        <f t="shared" si="32"/>
        <v>16</v>
      </c>
      <c r="Q321" s="53">
        <v>259</v>
      </c>
      <c r="R321" s="109">
        <f t="shared" si="57"/>
        <v>110</v>
      </c>
      <c r="S321" s="109">
        <v>2500</v>
      </c>
      <c r="T321" s="41"/>
      <c r="U321" s="42"/>
      <c r="W321" s="79">
        <v>11261</v>
      </c>
      <c r="X321" s="78">
        <v>2041</v>
      </c>
      <c r="Y321" s="77">
        <f t="shared" si="61"/>
        <v>0</v>
      </c>
      <c r="Z321" s="80">
        <f t="shared" si="62"/>
        <v>13302</v>
      </c>
      <c r="AA321" s="115">
        <f t="shared" si="63"/>
        <v>0.15340000000000001</v>
      </c>
      <c r="AB321" s="83">
        <f t="shared" si="68"/>
        <v>0.16500000000000001</v>
      </c>
      <c r="AC321" s="15" t="e">
        <f>IF(AA321=#REF!,"","ç")</f>
        <v>#REF!</v>
      </c>
      <c r="AD321" s="30">
        <v>11261</v>
      </c>
      <c r="AE321" s="30">
        <v>2041</v>
      </c>
      <c r="AF321" s="33">
        <f t="shared" si="143"/>
        <v>13302</v>
      </c>
      <c r="AG321" s="30"/>
      <c r="AH321" s="30"/>
      <c r="AI321" s="34"/>
      <c r="AJ321" s="34"/>
      <c r="AK321" s="18"/>
      <c r="AL321" s="30"/>
      <c r="AM321" s="34"/>
      <c r="AN321" s="34"/>
      <c r="AO321" s="30"/>
      <c r="AP321" s="15" t="e">
        <f>IF(AO321=#REF!,"","ç")</f>
        <v>#REF!</v>
      </c>
    </row>
    <row r="322" spans="1:42" ht="15" thickBot="1" x14ac:dyDescent="0.35">
      <c r="A322" s="93" t="s">
        <v>31</v>
      </c>
      <c r="B322" s="89">
        <v>44219</v>
      </c>
      <c r="C322" s="23">
        <v>321</v>
      </c>
      <c r="D322" s="87">
        <v>2058</v>
      </c>
      <c r="E322" s="88">
        <f t="shared" si="178"/>
        <v>1940.29</v>
      </c>
      <c r="F322" s="87">
        <f t="shared" si="179"/>
        <v>309851</v>
      </c>
      <c r="G322" s="87">
        <f>SUM(D316:D322)</f>
        <v>13582</v>
      </c>
      <c r="H322" s="88">
        <v>1940.2857142857142</v>
      </c>
      <c r="I322" s="103">
        <v>54</v>
      </c>
      <c r="J322" s="104">
        <f t="shared" ref="J322" si="181">ROUND(SUM(I316:I322)/7,2)</f>
        <v>42.29</v>
      </c>
      <c r="K322" s="105">
        <f>SUM($I$2:I322)</f>
        <v>5034</v>
      </c>
      <c r="L322" s="105">
        <f>SUM(I317:I322)</f>
        <v>247</v>
      </c>
      <c r="M322" s="104">
        <f>L322/7</f>
        <v>35.285714285714285</v>
      </c>
      <c r="N322" s="106"/>
      <c r="O322" s="107"/>
      <c r="P322" s="53">
        <f t="shared" si="32"/>
        <v>-8</v>
      </c>
      <c r="Q322" s="53">
        <v>251</v>
      </c>
      <c r="R322" s="109">
        <f t="shared" si="57"/>
        <v>-8</v>
      </c>
      <c r="S322" s="109">
        <v>2492</v>
      </c>
      <c r="T322" s="41"/>
      <c r="U322" s="42"/>
      <c r="W322" s="79">
        <v>11119</v>
      </c>
      <c r="X322" s="78">
        <v>2058</v>
      </c>
      <c r="Y322" s="77">
        <f t="shared" ref="Y322:Y421" si="182">X322-D322</f>
        <v>0</v>
      </c>
      <c r="Z322" s="80">
        <f t="shared" si="62"/>
        <v>13177</v>
      </c>
      <c r="AA322" s="115">
        <f t="shared" ref="AA322:AA421" si="183">ROUND($D322/$Z322,4)</f>
        <v>0.15620000000000001</v>
      </c>
      <c r="AB322" s="83">
        <f t="shared" si="68"/>
        <v>0.16400000000000001</v>
      </c>
      <c r="AC322" s="15" t="e">
        <f>IF(AA322=#REF!,"","ç")</f>
        <v>#REF!</v>
      </c>
      <c r="AD322" s="30">
        <v>11119</v>
      </c>
      <c r="AE322" s="30">
        <v>2058</v>
      </c>
      <c r="AF322" s="33">
        <f t="shared" si="143"/>
        <v>13177</v>
      </c>
      <c r="AG322" s="30"/>
      <c r="AH322" s="30"/>
      <c r="AI322" s="34"/>
      <c r="AJ322" s="34"/>
      <c r="AK322" s="18"/>
      <c r="AL322" s="30"/>
      <c r="AM322" s="34"/>
      <c r="AN322" s="34"/>
      <c r="AO322" s="30"/>
      <c r="AP322" s="15" t="e">
        <f>IF(AO322=#REF!,"","ç")</f>
        <v>#REF!</v>
      </c>
    </row>
    <row r="323" spans="1:42" x14ac:dyDescent="0.3">
      <c r="A323" s="92" t="s">
        <v>29</v>
      </c>
      <c r="B323" s="84">
        <v>44220</v>
      </c>
      <c r="C323" s="23">
        <v>322</v>
      </c>
      <c r="D323" s="27">
        <v>1393</v>
      </c>
      <c r="E323" s="86">
        <f t="shared" ref="E323" si="184">ROUND(SUM(D317:D323)/7,2)</f>
        <v>1889.29</v>
      </c>
      <c r="F323" s="27">
        <f t="shared" ref="F323" si="185">D323+F322</f>
        <v>311244</v>
      </c>
      <c r="G323" s="27"/>
      <c r="H323" s="27"/>
      <c r="I323" s="40">
        <v>29</v>
      </c>
      <c r="J323" s="69">
        <f t="shared" ref="J323" si="186">ROUND(SUM(I317:I323)/7,2)</f>
        <v>39.43</v>
      </c>
      <c r="K323" s="73">
        <f>SUM($I$2:I323)</f>
        <v>5063</v>
      </c>
      <c r="L323" s="76"/>
      <c r="M323" s="76"/>
      <c r="N323" s="41"/>
      <c r="O323" s="42"/>
      <c r="P323" s="53">
        <f t="shared" si="32"/>
        <v>-35</v>
      </c>
      <c r="Q323" s="53">
        <v>216</v>
      </c>
      <c r="R323" s="109">
        <f t="shared" si="57"/>
        <v>-122</v>
      </c>
      <c r="S323" s="109">
        <v>2370</v>
      </c>
      <c r="T323" s="41"/>
      <c r="U323" s="42"/>
      <c r="W323" s="79">
        <v>7886</v>
      </c>
      <c r="X323" s="78">
        <v>1393</v>
      </c>
      <c r="Y323" s="77">
        <f t="shared" si="182"/>
        <v>0</v>
      </c>
      <c r="Z323" s="80">
        <f t="shared" si="62"/>
        <v>9279</v>
      </c>
      <c r="AA323" s="115">
        <f t="shared" si="183"/>
        <v>0.15010000000000001</v>
      </c>
      <c r="AB323" s="83">
        <f t="shared" si="68"/>
        <v>0.159</v>
      </c>
      <c r="AC323" s="15" t="e">
        <f>IF(AA323=#REF!,"","ç")</f>
        <v>#REF!</v>
      </c>
      <c r="AD323" s="30">
        <v>7886</v>
      </c>
      <c r="AE323" s="30">
        <v>1393</v>
      </c>
      <c r="AF323" s="33">
        <f t="shared" si="143"/>
        <v>9279</v>
      </c>
      <c r="AG323" s="30"/>
      <c r="AH323" s="30"/>
      <c r="AI323" s="34"/>
      <c r="AJ323" s="34"/>
      <c r="AK323" s="18"/>
      <c r="AL323" s="30"/>
      <c r="AM323" s="34"/>
      <c r="AN323" s="34"/>
      <c r="AO323" s="30"/>
      <c r="AP323" s="15" t="e">
        <f>IF(AO323=#REF!,"","ç")</f>
        <v>#REF!</v>
      </c>
    </row>
    <row r="324" spans="1:42" x14ac:dyDescent="0.3">
      <c r="A324" s="90" t="s">
        <v>26</v>
      </c>
      <c r="B324" s="12">
        <v>44221</v>
      </c>
      <c r="C324" s="23">
        <v>323</v>
      </c>
      <c r="D324" s="25">
        <v>914</v>
      </c>
      <c r="E324" s="86">
        <f t="shared" ref="E324" si="187">ROUND(SUM(D318:D324)/7,2)</f>
        <v>1828.14</v>
      </c>
      <c r="F324" s="27">
        <f t="shared" ref="F324" si="188">D324+F323</f>
        <v>312158</v>
      </c>
      <c r="G324" s="25"/>
      <c r="H324" s="25"/>
      <c r="I324" s="40">
        <v>35</v>
      </c>
      <c r="J324" s="69">
        <f t="shared" ref="J324" si="189">ROUND(SUM(I318:I324)/7,2)</f>
        <v>38.57</v>
      </c>
      <c r="K324" s="73">
        <f>SUM($I$2:I324)</f>
        <v>5098</v>
      </c>
      <c r="L324" s="76"/>
      <c r="M324" s="76"/>
      <c r="N324" s="41"/>
      <c r="O324" s="42"/>
      <c r="P324" s="53">
        <f t="shared" si="32"/>
        <v>21</v>
      </c>
      <c r="Q324" s="53">
        <v>237</v>
      </c>
      <c r="R324" s="109">
        <f t="shared" si="57"/>
        <v>103</v>
      </c>
      <c r="S324" s="109">
        <v>2473</v>
      </c>
      <c r="T324" s="41"/>
      <c r="U324" s="42"/>
      <c r="W324" s="79">
        <v>5471</v>
      </c>
      <c r="X324" s="78">
        <v>914</v>
      </c>
      <c r="Y324" s="77">
        <f t="shared" si="182"/>
        <v>0</v>
      </c>
      <c r="Z324" s="80">
        <f t="shared" si="62"/>
        <v>6385</v>
      </c>
      <c r="AA324" s="115">
        <f t="shared" si="183"/>
        <v>0.1431</v>
      </c>
      <c r="AB324" s="83">
        <f t="shared" si="68"/>
        <v>0.155</v>
      </c>
      <c r="AC324" s="15" t="e">
        <f>IF(AA324=#REF!,"","ç")</f>
        <v>#REF!</v>
      </c>
      <c r="AD324" s="30">
        <v>5471</v>
      </c>
      <c r="AE324" s="30">
        <v>914</v>
      </c>
      <c r="AF324" s="33">
        <f t="shared" si="143"/>
        <v>6385</v>
      </c>
      <c r="AG324" s="30"/>
      <c r="AH324" s="30"/>
      <c r="AI324" s="34"/>
      <c r="AJ324" s="34"/>
      <c r="AK324" s="18"/>
      <c r="AL324" s="30"/>
      <c r="AM324" s="34"/>
      <c r="AN324" s="34"/>
      <c r="AO324" s="30"/>
      <c r="AP324" s="15" t="e">
        <f>IF(AO324=#REF!,"","ç")</f>
        <v>#REF!</v>
      </c>
    </row>
    <row r="325" spans="1:42" x14ac:dyDescent="0.3">
      <c r="A325" s="90" t="s">
        <v>27</v>
      </c>
      <c r="B325" s="12">
        <v>44222</v>
      </c>
      <c r="C325" s="23">
        <v>324</v>
      </c>
      <c r="D325" s="25">
        <v>1676</v>
      </c>
      <c r="E325" s="86">
        <f t="shared" ref="E325" si="190">ROUND(SUM(D319:D325)/7,2)</f>
        <v>1757.14</v>
      </c>
      <c r="F325" s="27">
        <f t="shared" ref="F325" si="191">D325+F324</f>
        <v>313834</v>
      </c>
      <c r="G325" s="25"/>
      <c r="H325" s="98">
        <v>-0.41449697979587574</v>
      </c>
      <c r="I325" s="40">
        <v>39</v>
      </c>
      <c r="J325" s="69">
        <f t="shared" ref="J325" si="192">ROUND(SUM(I319:I325)/7,2)</f>
        <v>39</v>
      </c>
      <c r="K325" s="73">
        <f>SUM($I$2:I325)</f>
        <v>5137</v>
      </c>
      <c r="L325" s="76"/>
      <c r="M325" s="108">
        <f>(M329-M322)/M329</f>
        <v>-0.36464088397790051</v>
      </c>
      <c r="N325" s="41"/>
      <c r="O325" s="42"/>
      <c r="P325" s="53">
        <f t="shared" si="32"/>
        <v>9</v>
      </c>
      <c r="Q325" s="53">
        <v>246</v>
      </c>
      <c r="R325" s="109">
        <f t="shared" si="57"/>
        <v>-21</v>
      </c>
      <c r="S325" s="109">
        <v>2452</v>
      </c>
      <c r="T325" s="41"/>
      <c r="U325" s="42"/>
      <c r="W325" s="79">
        <v>9114</v>
      </c>
      <c r="X325" s="78">
        <v>1676</v>
      </c>
      <c r="Y325" s="77">
        <f t="shared" si="182"/>
        <v>0</v>
      </c>
      <c r="Z325" s="80">
        <f t="shared" si="62"/>
        <v>10790</v>
      </c>
      <c r="AA325" s="115">
        <f t="shared" si="183"/>
        <v>0.15529999999999999</v>
      </c>
      <c r="AB325" s="83">
        <f t="shared" si="68"/>
        <v>0.153</v>
      </c>
      <c r="AC325" s="15" t="e">
        <f>IF(AA325=#REF!,"","ç")</f>
        <v>#REF!</v>
      </c>
      <c r="AD325" s="30">
        <v>9114</v>
      </c>
      <c r="AE325" s="30">
        <v>1676</v>
      </c>
      <c r="AF325" s="33">
        <f t="shared" si="143"/>
        <v>10790</v>
      </c>
      <c r="AG325" s="30"/>
      <c r="AH325" s="30"/>
      <c r="AI325" s="34"/>
      <c r="AJ325" s="34"/>
      <c r="AK325" s="18"/>
      <c r="AL325" s="30"/>
      <c r="AM325" s="34"/>
      <c r="AN325" s="34"/>
      <c r="AO325" s="30"/>
      <c r="AP325" s="15" t="e">
        <f>IF(AO325=#REF!,"","ç")</f>
        <v>#REF!</v>
      </c>
    </row>
    <row r="326" spans="1:42" x14ac:dyDescent="0.3">
      <c r="A326" s="90" t="s">
        <v>27</v>
      </c>
      <c r="B326" s="12">
        <v>44223</v>
      </c>
      <c r="C326" s="23">
        <v>325</v>
      </c>
      <c r="D326" s="25">
        <v>1566</v>
      </c>
      <c r="E326" s="86">
        <f t="shared" ref="E326" si="193">ROUND(SUM(D320:D326)/7,2)</f>
        <v>1660.43</v>
      </c>
      <c r="F326" s="27">
        <f t="shared" ref="F326" si="194">D326+F325</f>
        <v>315400</v>
      </c>
      <c r="G326" s="25"/>
      <c r="H326" s="25"/>
      <c r="I326" s="40">
        <v>39</v>
      </c>
      <c r="J326" s="69">
        <f t="shared" ref="J326" si="195">ROUND(SUM(I320:I326)/7,2)</f>
        <v>37.71</v>
      </c>
      <c r="K326" s="73">
        <f>SUM($I$2:I326)</f>
        <v>5176</v>
      </c>
      <c r="L326" s="76"/>
      <c r="M326" s="76"/>
      <c r="N326" s="41"/>
      <c r="O326" s="42"/>
      <c r="P326" s="53">
        <f t="shared" si="32"/>
        <v>-6</v>
      </c>
      <c r="Q326" s="53">
        <v>240</v>
      </c>
      <c r="R326" s="109">
        <f t="shared" si="57"/>
        <v>3</v>
      </c>
      <c r="S326" s="109">
        <v>2455</v>
      </c>
      <c r="T326" s="41"/>
      <c r="U326" s="42"/>
      <c r="W326" s="79">
        <v>9711</v>
      </c>
      <c r="X326" s="78">
        <v>1566</v>
      </c>
      <c r="Y326" s="77">
        <f t="shared" si="182"/>
        <v>0</v>
      </c>
      <c r="Z326" s="80">
        <f t="shared" si="62"/>
        <v>11277</v>
      </c>
      <c r="AA326" s="115">
        <f t="shared" si="183"/>
        <v>0.1389</v>
      </c>
      <c r="AB326" s="83">
        <f t="shared" si="68"/>
        <v>0.15</v>
      </c>
      <c r="AC326" s="15" t="e">
        <f>IF(AA326=#REF!,"","ç")</f>
        <v>#REF!</v>
      </c>
      <c r="AD326" s="30">
        <v>9711</v>
      </c>
      <c r="AE326" s="30">
        <v>1566</v>
      </c>
      <c r="AF326" s="33">
        <f t="shared" si="143"/>
        <v>11277</v>
      </c>
      <c r="AG326" s="30"/>
      <c r="AH326" s="30"/>
      <c r="AI326" s="34"/>
      <c r="AJ326" s="34"/>
      <c r="AK326" s="18"/>
      <c r="AL326" s="30"/>
      <c r="AM326" s="34"/>
      <c r="AN326" s="34"/>
      <c r="AO326" s="30"/>
      <c r="AP326" s="15" t="e">
        <f>IF(AO326=#REF!,"","ç")</f>
        <v>#REF!</v>
      </c>
    </row>
    <row r="327" spans="1:42" x14ac:dyDescent="0.3">
      <c r="A327" s="90" t="s">
        <v>28</v>
      </c>
      <c r="B327" s="12">
        <v>44224</v>
      </c>
      <c r="C327" s="23">
        <v>326</v>
      </c>
      <c r="D327" s="25">
        <v>1408</v>
      </c>
      <c r="E327" s="86">
        <f t="shared" ref="E327" si="196">ROUND(SUM(D321:D327)/7,2)</f>
        <v>1579.43</v>
      </c>
      <c r="F327" s="27">
        <f t="shared" ref="F327" si="197">D327+F326</f>
        <v>316808</v>
      </c>
      <c r="G327" s="25"/>
      <c r="H327" s="25"/>
      <c r="I327" s="40">
        <v>20</v>
      </c>
      <c r="J327" s="69">
        <f t="shared" ref="J327" si="198">ROUND(SUM(I321:I327)/7,2)</f>
        <v>36</v>
      </c>
      <c r="K327" s="73">
        <f>SUM($I$2:I327)</f>
        <v>5196</v>
      </c>
      <c r="L327" s="76"/>
      <c r="M327" s="76"/>
      <c r="N327" s="41"/>
      <c r="O327" s="42"/>
      <c r="P327" s="53">
        <f t="shared" si="32"/>
        <v>3</v>
      </c>
      <c r="Q327" s="53">
        <v>243</v>
      </c>
      <c r="R327" s="109">
        <f t="shared" si="57"/>
        <v>-31</v>
      </c>
      <c r="S327" s="109">
        <v>2424</v>
      </c>
      <c r="T327" s="41"/>
      <c r="U327" s="42"/>
      <c r="W327" s="79">
        <v>9622</v>
      </c>
      <c r="X327" s="78">
        <v>1408</v>
      </c>
      <c r="Y327" s="77">
        <f t="shared" si="182"/>
        <v>0</v>
      </c>
      <c r="Z327" s="80">
        <f t="shared" si="62"/>
        <v>11030</v>
      </c>
      <c r="AA327" s="115">
        <f t="shared" si="183"/>
        <v>0.12770000000000001</v>
      </c>
      <c r="AB327" s="83">
        <f t="shared" si="68"/>
        <v>0.14599999999999999</v>
      </c>
      <c r="AC327" s="15" t="e">
        <f>IF(AA327=#REF!,"","ç")</f>
        <v>#REF!</v>
      </c>
      <c r="AD327" s="30">
        <v>9622</v>
      </c>
      <c r="AE327" s="30">
        <v>1408</v>
      </c>
      <c r="AF327" s="33">
        <f t="shared" si="143"/>
        <v>11030</v>
      </c>
      <c r="AG327" s="30"/>
      <c r="AH327" s="30"/>
      <c r="AI327" s="34"/>
      <c r="AJ327" s="34"/>
      <c r="AK327" s="18"/>
      <c r="AL327" s="30"/>
      <c r="AM327" s="34"/>
      <c r="AN327" s="34"/>
      <c r="AO327" s="30"/>
      <c r="AP327" s="15" t="e">
        <f>IF(AO327=#REF!,"","ç")</f>
        <v>#REF!</v>
      </c>
    </row>
    <row r="328" spans="1:42" x14ac:dyDescent="0.3">
      <c r="A328" s="91" t="s">
        <v>30</v>
      </c>
      <c r="B328" s="12">
        <v>44225</v>
      </c>
      <c r="C328" s="23">
        <v>327</v>
      </c>
      <c r="D328" s="25">
        <v>1445</v>
      </c>
      <c r="E328" s="86">
        <f t="shared" ref="E328:E329" si="199">ROUND(SUM(D322:D328)/7,2)</f>
        <v>1494.29</v>
      </c>
      <c r="F328" s="27">
        <f t="shared" ref="F328:F329" si="200">D328+F327</f>
        <v>318253</v>
      </c>
      <c r="G328" s="25"/>
      <c r="H328" s="25"/>
      <c r="I328" s="40">
        <v>25</v>
      </c>
      <c r="J328" s="69">
        <f t="shared" ref="J328" si="201">ROUND(SUM(I322:I328)/7,2)</f>
        <v>34.43</v>
      </c>
      <c r="K328" s="73">
        <f>SUM($I$2:I328)</f>
        <v>5221</v>
      </c>
      <c r="L328" s="76"/>
      <c r="M328" s="76"/>
      <c r="N328" s="41"/>
      <c r="O328" s="42"/>
      <c r="P328" s="53">
        <f t="shared" si="32"/>
        <v>-1</v>
      </c>
      <c r="Q328" s="53">
        <v>242</v>
      </c>
      <c r="R328" s="109">
        <f t="shared" si="57"/>
        <v>-33</v>
      </c>
      <c r="S328" s="109">
        <v>2391</v>
      </c>
      <c r="T328" s="41"/>
      <c r="U328" s="42"/>
      <c r="W328" s="79">
        <v>10540</v>
      </c>
      <c r="X328" s="78">
        <v>1445</v>
      </c>
      <c r="Y328" s="77">
        <f t="shared" si="182"/>
        <v>0</v>
      </c>
      <c r="Z328" s="80">
        <f t="shared" si="62"/>
        <v>11985</v>
      </c>
      <c r="AA328" s="115">
        <f t="shared" si="183"/>
        <v>0.1206</v>
      </c>
      <c r="AB328" s="83">
        <f t="shared" si="68"/>
        <v>0.14199999999999999</v>
      </c>
      <c r="AC328" s="15" t="e">
        <f>IF(AA328=#REF!,"","ç")</f>
        <v>#REF!</v>
      </c>
      <c r="AD328" s="30">
        <v>10540</v>
      </c>
      <c r="AE328" s="30">
        <v>1445</v>
      </c>
      <c r="AF328" s="33">
        <f t="shared" si="143"/>
        <v>11985</v>
      </c>
      <c r="AG328" s="30"/>
      <c r="AH328" s="30"/>
      <c r="AI328" s="34"/>
      <c r="AJ328" s="34"/>
      <c r="AK328" s="18"/>
      <c r="AL328" s="30"/>
      <c r="AM328" s="34"/>
      <c r="AN328" s="34"/>
      <c r="AO328" s="30"/>
      <c r="AP328" s="15" t="e">
        <f>IF(AO328=#REF!,"","ç")</f>
        <v>#REF!</v>
      </c>
    </row>
    <row r="329" spans="1:42" ht="15" thickBot="1" x14ac:dyDescent="0.35">
      <c r="A329" s="93" t="s">
        <v>31</v>
      </c>
      <c r="B329" s="89">
        <v>44226</v>
      </c>
      <c r="C329" s="23">
        <v>328</v>
      </c>
      <c r="D329" s="87">
        <v>1200</v>
      </c>
      <c r="E329" s="88">
        <f t="shared" si="199"/>
        <v>1371.71</v>
      </c>
      <c r="F329" s="87">
        <f t="shared" si="200"/>
        <v>319453</v>
      </c>
      <c r="G329" s="87">
        <f>SUM(D323:D329)</f>
        <v>9602</v>
      </c>
      <c r="H329" s="88">
        <v>1371.7142857142858</v>
      </c>
      <c r="I329" s="103">
        <v>23</v>
      </c>
      <c r="J329" s="104">
        <f t="shared" ref="J329" si="202">ROUND(SUM(I323:I329)/7,2)</f>
        <v>30</v>
      </c>
      <c r="K329" s="105">
        <f>SUM($I$2:I329)</f>
        <v>5244</v>
      </c>
      <c r="L329" s="105">
        <f>SUM(I324:I329)</f>
        <v>181</v>
      </c>
      <c r="M329" s="104">
        <f>L329/7</f>
        <v>25.857142857142858</v>
      </c>
      <c r="N329" s="106"/>
      <c r="O329" s="107"/>
      <c r="P329" s="53">
        <f t="shared" si="32"/>
        <v>13</v>
      </c>
      <c r="Q329" s="53">
        <v>255</v>
      </c>
      <c r="R329" s="109">
        <f t="shared" si="57"/>
        <v>-161</v>
      </c>
      <c r="S329" s="109">
        <v>2230</v>
      </c>
      <c r="T329" s="41"/>
      <c r="U329" s="42"/>
      <c r="W329" s="79">
        <v>8716</v>
      </c>
      <c r="X329" s="78">
        <v>1200</v>
      </c>
      <c r="Y329" s="77">
        <f t="shared" si="182"/>
        <v>0</v>
      </c>
      <c r="Z329" s="80">
        <f t="shared" si="62"/>
        <v>9916</v>
      </c>
      <c r="AA329" s="115">
        <f t="shared" si="183"/>
        <v>0.121</v>
      </c>
      <c r="AB329" s="83">
        <f t="shared" si="68"/>
        <v>0.13700000000000001</v>
      </c>
      <c r="AC329" s="15" t="e">
        <f>IF(AA329=#REF!,"","ç")</f>
        <v>#REF!</v>
      </c>
      <c r="AD329" s="30">
        <v>8716</v>
      </c>
      <c r="AE329" s="30">
        <v>1200</v>
      </c>
      <c r="AF329" s="33">
        <f t="shared" si="143"/>
        <v>9916</v>
      </c>
      <c r="AG329" s="30"/>
      <c r="AH329" s="30"/>
      <c r="AI329" s="34"/>
      <c r="AJ329" s="34"/>
      <c r="AK329" s="18"/>
      <c r="AL329" s="30"/>
      <c r="AM329" s="34"/>
      <c r="AN329" s="34"/>
      <c r="AO329" s="30"/>
      <c r="AP329" s="15" t="e">
        <f>IF(AO329=#REF!,"","ç")</f>
        <v>#REF!</v>
      </c>
    </row>
    <row r="330" spans="1:42" x14ac:dyDescent="0.3">
      <c r="A330" s="92" t="s">
        <v>29</v>
      </c>
      <c r="B330" s="84">
        <v>44227</v>
      </c>
      <c r="C330" s="23">
        <v>329</v>
      </c>
      <c r="D330" s="27">
        <v>926</v>
      </c>
      <c r="E330" s="86">
        <f t="shared" ref="E330" si="203">ROUND(SUM(D324:D330)/7,2)</f>
        <v>1305</v>
      </c>
      <c r="F330" s="27">
        <f t="shared" ref="F330" si="204">D330+F329</f>
        <v>320379</v>
      </c>
      <c r="G330" s="27"/>
      <c r="H330" s="27"/>
      <c r="I330" s="40">
        <v>26</v>
      </c>
      <c r="J330" s="69">
        <f t="shared" ref="J330" si="205">ROUND(SUM(I324:I330)/7,2)</f>
        <v>29.57</v>
      </c>
      <c r="K330" s="73">
        <f>SUM($I$2:I330)</f>
        <v>5270</v>
      </c>
      <c r="L330" s="76"/>
      <c r="M330" s="76"/>
      <c r="N330" s="41"/>
      <c r="O330" s="42"/>
      <c r="P330" s="53">
        <f t="shared" si="32"/>
        <v>-8</v>
      </c>
      <c r="Q330" s="53">
        <v>247</v>
      </c>
      <c r="R330" s="109">
        <f t="shared" si="57"/>
        <v>-44</v>
      </c>
      <c r="S330" s="109">
        <v>2186</v>
      </c>
      <c r="T330" s="41"/>
      <c r="U330" s="42"/>
      <c r="W330" s="79">
        <v>5766</v>
      </c>
      <c r="X330" s="78">
        <v>926</v>
      </c>
      <c r="Y330" s="77">
        <f t="shared" si="182"/>
        <v>0</v>
      </c>
      <c r="Z330" s="80">
        <f t="shared" si="62"/>
        <v>6692</v>
      </c>
      <c r="AA330" s="115">
        <f t="shared" si="183"/>
        <v>0.1384</v>
      </c>
      <c r="AB330" s="83">
        <f t="shared" si="68"/>
        <v>0.13500000000000001</v>
      </c>
      <c r="AC330" s="15" t="e">
        <f>IF(AA330=#REF!,"","ç")</f>
        <v>#REF!</v>
      </c>
      <c r="AD330" s="30">
        <v>5766</v>
      </c>
      <c r="AE330" s="30">
        <v>926</v>
      </c>
      <c r="AF330" s="33">
        <f t="shared" si="143"/>
        <v>6692</v>
      </c>
      <c r="AG330" s="30"/>
      <c r="AH330" s="30"/>
      <c r="AI330" s="34"/>
      <c r="AJ330" s="34"/>
      <c r="AK330" s="18"/>
      <c r="AL330" s="30"/>
      <c r="AM330" s="34"/>
      <c r="AN330" s="34"/>
      <c r="AO330" s="30"/>
      <c r="AP330" s="15" t="e">
        <f>IF(AO330=#REF!,"","ç")</f>
        <v>#REF!</v>
      </c>
    </row>
    <row r="331" spans="1:42" x14ac:dyDescent="0.3">
      <c r="A331" s="90" t="s">
        <v>26</v>
      </c>
      <c r="B331" s="12">
        <v>44228</v>
      </c>
      <c r="C331" s="23">
        <v>330</v>
      </c>
      <c r="D331" s="25">
        <v>724</v>
      </c>
      <c r="E331" s="86">
        <f t="shared" ref="E331" si="206">ROUND(SUM(D325:D331)/7,2)</f>
        <v>1277.8599999999999</v>
      </c>
      <c r="F331" s="27">
        <f t="shared" ref="F331" si="207">D331+F330</f>
        <v>321103</v>
      </c>
      <c r="G331" s="25"/>
      <c r="H331" s="25"/>
      <c r="I331" s="40">
        <v>26</v>
      </c>
      <c r="J331" s="69">
        <f t="shared" ref="J331" si="208">ROUND(SUM(I325:I331)/7,2)</f>
        <v>28.29</v>
      </c>
      <c r="K331" s="73">
        <f>SUM($I$2:I331)</f>
        <v>5296</v>
      </c>
      <c r="L331" s="76"/>
      <c r="M331" s="76"/>
      <c r="N331" s="41"/>
      <c r="O331" s="42"/>
      <c r="P331" s="53">
        <f t="shared" si="32"/>
        <v>5</v>
      </c>
      <c r="Q331" s="53">
        <v>252</v>
      </c>
      <c r="R331" s="109">
        <f t="shared" si="57"/>
        <v>63</v>
      </c>
      <c r="S331" s="109">
        <v>2249</v>
      </c>
      <c r="T331" s="41"/>
      <c r="U331" s="42"/>
      <c r="W331" s="79">
        <v>4333</v>
      </c>
      <c r="X331" s="78">
        <v>724</v>
      </c>
      <c r="Y331" s="77">
        <f t="shared" si="182"/>
        <v>0</v>
      </c>
      <c r="Z331" s="80">
        <f t="shared" si="62"/>
        <v>5057</v>
      </c>
      <c r="AA331" s="115">
        <f t="shared" si="183"/>
        <v>0.14319999999999999</v>
      </c>
      <c r="AB331" s="83">
        <f t="shared" si="68"/>
        <v>0.13500000000000001</v>
      </c>
      <c r="AC331" s="15" t="e">
        <f>IF(AA331=#REF!,"","ç")</f>
        <v>#REF!</v>
      </c>
      <c r="AD331" s="30">
        <v>4333</v>
      </c>
      <c r="AE331" s="30">
        <v>724</v>
      </c>
      <c r="AF331" s="33">
        <f t="shared" si="143"/>
        <v>5057</v>
      </c>
      <c r="AG331" s="30"/>
      <c r="AH331" s="30"/>
      <c r="AI331" s="34"/>
      <c r="AJ331" s="34"/>
      <c r="AK331" s="18"/>
      <c r="AL331" s="30"/>
      <c r="AM331" s="34"/>
      <c r="AN331" s="34"/>
      <c r="AO331" s="30"/>
      <c r="AP331" s="15" t="e">
        <f>IF(AO331=#REF!,"","ç")</f>
        <v>#REF!</v>
      </c>
    </row>
    <row r="332" spans="1:42" x14ac:dyDescent="0.3">
      <c r="A332" s="90" t="s">
        <v>27</v>
      </c>
      <c r="B332" s="12">
        <v>44229</v>
      </c>
      <c r="C332" s="23">
        <v>331</v>
      </c>
      <c r="D332" s="25">
        <v>1098</v>
      </c>
      <c r="E332" s="86">
        <f t="shared" ref="E332" si="209">ROUND(SUM(D326:D332)/7,2)</f>
        <v>1195.29</v>
      </c>
      <c r="F332" s="27">
        <f t="shared" ref="F332" si="210">D332+F331</f>
        <v>322201</v>
      </c>
      <c r="G332" s="25"/>
      <c r="H332" s="98">
        <v>-0.3695621166737984</v>
      </c>
      <c r="I332" s="40">
        <v>43</v>
      </c>
      <c r="J332" s="69">
        <f t="shared" ref="J332" si="211">ROUND(SUM(I326:I332)/7,2)</f>
        <v>28.86</v>
      </c>
      <c r="K332" s="73">
        <f>SUM($I$2:I332)</f>
        <v>5339</v>
      </c>
      <c r="L332" s="76"/>
      <c r="M332" s="108">
        <f>(M336-M329)/M336</f>
        <v>2.1621621621621546E-2</v>
      </c>
      <c r="N332" s="41"/>
      <c r="O332" s="42"/>
      <c r="P332" s="53">
        <f t="shared" si="32"/>
        <v>-10</v>
      </c>
      <c r="Q332" s="53">
        <v>242</v>
      </c>
      <c r="R332" s="109">
        <f t="shared" si="57"/>
        <v>-68</v>
      </c>
      <c r="S332" s="109">
        <v>2181</v>
      </c>
      <c r="T332" s="41"/>
      <c r="U332" s="42"/>
      <c r="W332" s="79">
        <v>7907</v>
      </c>
      <c r="X332" s="78">
        <v>1098</v>
      </c>
      <c r="Y332" s="77">
        <f t="shared" si="182"/>
        <v>0</v>
      </c>
      <c r="Z332" s="80">
        <f t="shared" si="62"/>
        <v>9005</v>
      </c>
      <c r="AA332" s="115">
        <f t="shared" si="183"/>
        <v>0.12189999999999999</v>
      </c>
      <c r="AB332" s="83">
        <f t="shared" si="68"/>
        <v>0.13</v>
      </c>
      <c r="AC332" s="15" t="e">
        <f>IF(AA332=#REF!,"","ç")</f>
        <v>#REF!</v>
      </c>
      <c r="AD332" s="30">
        <v>7907</v>
      </c>
      <c r="AE332" s="30">
        <v>1098</v>
      </c>
      <c r="AF332" s="33">
        <f t="shared" si="143"/>
        <v>9005</v>
      </c>
      <c r="AG332" s="30"/>
      <c r="AH332" s="30"/>
      <c r="AI332" s="34"/>
      <c r="AJ332" s="34"/>
      <c r="AK332" s="18"/>
      <c r="AL332" s="30"/>
      <c r="AM332" s="34"/>
      <c r="AN332" s="34"/>
      <c r="AO332" s="30"/>
      <c r="AP332" s="15" t="e">
        <f>IF(AO332=#REF!,"","ç")</f>
        <v>#REF!</v>
      </c>
    </row>
    <row r="333" spans="1:42" x14ac:dyDescent="0.3">
      <c r="A333" s="90" t="s">
        <v>27</v>
      </c>
      <c r="B333" s="12">
        <v>44230</v>
      </c>
      <c r="C333" s="23">
        <v>332</v>
      </c>
      <c r="D333" s="25">
        <v>1181</v>
      </c>
      <c r="E333" s="86">
        <f t="shared" ref="E333" si="212">ROUND(SUM(D327:D333)/7,2)</f>
        <v>1140.29</v>
      </c>
      <c r="F333" s="27">
        <f t="shared" ref="F333" si="213">D333+F332</f>
        <v>323382</v>
      </c>
      <c r="G333" s="25"/>
      <c r="H333" s="25"/>
      <c r="I333" s="40">
        <v>27</v>
      </c>
      <c r="J333" s="69">
        <f t="shared" ref="J333" si="214">ROUND(SUM(I327:I333)/7,2)</f>
        <v>27.14</v>
      </c>
      <c r="K333" s="73">
        <f>SUM($I$2:I333)</f>
        <v>5366</v>
      </c>
      <c r="L333" s="76"/>
      <c r="M333" s="76"/>
      <c r="N333" s="41"/>
      <c r="O333" s="42"/>
      <c r="P333" s="53">
        <f t="shared" si="32"/>
        <v>-1</v>
      </c>
      <c r="Q333" s="53">
        <v>241</v>
      </c>
      <c r="R333" s="109">
        <f t="shared" si="57"/>
        <v>-31</v>
      </c>
      <c r="S333" s="109">
        <v>2150</v>
      </c>
      <c r="T333" s="41"/>
      <c r="U333" s="42"/>
      <c r="W333" s="79">
        <v>8698</v>
      </c>
      <c r="X333" s="78">
        <v>1181</v>
      </c>
      <c r="Y333" s="77">
        <f t="shared" si="182"/>
        <v>0</v>
      </c>
      <c r="Z333" s="80">
        <f t="shared" si="62"/>
        <v>9879</v>
      </c>
      <c r="AA333" s="115">
        <f t="shared" si="183"/>
        <v>0.1195</v>
      </c>
      <c r="AB333" s="83">
        <f t="shared" si="68"/>
        <v>0.127</v>
      </c>
      <c r="AC333" s="15" t="e">
        <f>IF(AA333=#REF!,"","ç")</f>
        <v>#REF!</v>
      </c>
      <c r="AD333" s="30">
        <v>8698</v>
      </c>
      <c r="AE333" s="30">
        <v>1181</v>
      </c>
      <c r="AF333" s="33">
        <f t="shared" si="143"/>
        <v>9879</v>
      </c>
      <c r="AG333" s="30"/>
      <c r="AH333" s="30"/>
      <c r="AI333" s="34"/>
      <c r="AJ333" s="34"/>
      <c r="AK333" s="18"/>
      <c r="AL333" s="30"/>
      <c r="AM333" s="34"/>
      <c r="AN333" s="34"/>
      <c r="AO333" s="30"/>
      <c r="AP333" s="15" t="e">
        <f>IF(AO333=#REF!,"","ç")</f>
        <v>#REF!</v>
      </c>
    </row>
    <row r="334" spans="1:42" x14ac:dyDescent="0.3">
      <c r="A334" s="90" t="s">
        <v>28</v>
      </c>
      <c r="B334" s="12">
        <v>44231</v>
      </c>
      <c r="C334" s="23">
        <v>333</v>
      </c>
      <c r="D334" s="25">
        <v>1107</v>
      </c>
      <c r="E334" s="86">
        <f t="shared" ref="E334" si="215">ROUND(SUM(D328:D334)/7,2)</f>
        <v>1097.29</v>
      </c>
      <c r="F334" s="27">
        <f t="shared" ref="F334" si="216">D334+F333</f>
        <v>324489</v>
      </c>
      <c r="G334" s="25"/>
      <c r="H334" s="25"/>
      <c r="I334" s="40">
        <v>25</v>
      </c>
      <c r="J334" s="69">
        <f t="shared" ref="J334" si="217">ROUND(SUM(I328:I334)/7,2)</f>
        <v>27.86</v>
      </c>
      <c r="K334" s="73">
        <f>SUM($I$2:I334)</f>
        <v>5391</v>
      </c>
      <c r="L334" s="76"/>
      <c r="M334" s="76"/>
      <c r="N334" s="41"/>
      <c r="O334" s="42"/>
      <c r="P334" s="53">
        <f t="shared" si="32"/>
        <v>-11</v>
      </c>
      <c r="Q334" s="53">
        <v>230</v>
      </c>
      <c r="R334" s="109">
        <f t="shared" si="57"/>
        <v>-72</v>
      </c>
      <c r="S334" s="109">
        <v>2078</v>
      </c>
      <c r="T334" s="41"/>
      <c r="U334" s="42"/>
      <c r="W334" s="79">
        <v>8652</v>
      </c>
      <c r="X334" s="78">
        <v>1107</v>
      </c>
      <c r="Y334" s="77">
        <f t="shared" si="182"/>
        <v>0</v>
      </c>
      <c r="Z334" s="80">
        <f t="shared" si="62"/>
        <v>9759</v>
      </c>
      <c r="AA334" s="115">
        <f t="shared" si="183"/>
        <v>0.1134</v>
      </c>
      <c r="AB334" s="83">
        <f t="shared" si="68"/>
        <v>0.125</v>
      </c>
      <c r="AC334" s="15" t="e">
        <f>IF(AA334=#REF!,"","ç")</f>
        <v>#REF!</v>
      </c>
      <c r="AD334" s="30">
        <v>8652</v>
      </c>
      <c r="AE334" s="30">
        <v>1107</v>
      </c>
      <c r="AF334" s="33">
        <f t="shared" si="143"/>
        <v>9759</v>
      </c>
      <c r="AG334" s="30"/>
      <c r="AH334" s="30"/>
      <c r="AI334" s="34"/>
      <c r="AJ334" s="34"/>
      <c r="AK334" s="18"/>
      <c r="AL334" s="30"/>
      <c r="AM334" s="34"/>
      <c r="AN334" s="34"/>
      <c r="AO334" s="30"/>
      <c r="AP334" s="15" t="e">
        <f>IF(AO334=#REF!,"","ç")</f>
        <v>#REF!</v>
      </c>
    </row>
    <row r="335" spans="1:42" x14ac:dyDescent="0.3">
      <c r="A335" s="91" t="s">
        <v>30</v>
      </c>
      <c r="B335" s="12">
        <v>44232</v>
      </c>
      <c r="C335" s="23">
        <v>334</v>
      </c>
      <c r="D335" s="25">
        <v>998</v>
      </c>
      <c r="E335" s="86">
        <f t="shared" ref="E335:E336" si="218">ROUND(SUM(D329:D335)/7,2)</f>
        <v>1033.43</v>
      </c>
      <c r="F335" s="27">
        <f t="shared" ref="F335:F336" si="219">D335+F334</f>
        <v>325487</v>
      </c>
      <c r="G335" s="25"/>
      <c r="H335" s="25"/>
      <c r="I335" s="40">
        <v>35</v>
      </c>
      <c r="J335" s="69">
        <f t="shared" ref="J335" si="220">ROUND(SUM(I329:I335)/7,2)</f>
        <v>29.29</v>
      </c>
      <c r="K335" s="73">
        <f>SUM($I$2:I335)</f>
        <v>5426</v>
      </c>
      <c r="L335" s="76"/>
      <c r="M335" s="76"/>
      <c r="N335" s="41"/>
      <c r="O335" s="42"/>
      <c r="P335" s="53">
        <f t="shared" si="32"/>
        <v>-3</v>
      </c>
      <c r="Q335" s="53">
        <v>227</v>
      </c>
      <c r="R335" s="109">
        <f t="shared" si="57"/>
        <v>-18</v>
      </c>
      <c r="S335" s="109">
        <v>2060</v>
      </c>
      <c r="T335" s="41"/>
      <c r="U335" s="42"/>
      <c r="W335" s="79">
        <v>8791</v>
      </c>
      <c r="X335" s="78">
        <v>998</v>
      </c>
      <c r="Y335" s="77">
        <f t="shared" si="182"/>
        <v>0</v>
      </c>
      <c r="Z335" s="80">
        <f t="shared" si="62"/>
        <v>9789</v>
      </c>
      <c r="AA335" s="115">
        <f t="shared" si="183"/>
        <v>0.10199999999999999</v>
      </c>
      <c r="AB335" s="83">
        <f t="shared" si="68"/>
        <v>0.123</v>
      </c>
      <c r="AC335" s="15" t="e">
        <f>IF(AA335=#REF!,"","ç")</f>
        <v>#REF!</v>
      </c>
      <c r="AD335" s="30">
        <v>8791</v>
      </c>
      <c r="AE335" s="30">
        <v>998</v>
      </c>
      <c r="AF335" s="33">
        <f t="shared" si="143"/>
        <v>9789</v>
      </c>
      <c r="AG335" s="30"/>
      <c r="AH335" s="30"/>
      <c r="AI335" s="34"/>
      <c r="AJ335" s="34"/>
      <c r="AK335" s="18"/>
      <c r="AL335" s="30"/>
      <c r="AM335" s="34"/>
      <c r="AN335" s="34"/>
      <c r="AO335" s="30"/>
      <c r="AP335" s="15" t="e">
        <f>IF(AO335=#REF!,"","ç")</f>
        <v>#REF!</v>
      </c>
    </row>
    <row r="336" spans="1:42" ht="15" thickBot="1" x14ac:dyDescent="0.35">
      <c r="A336" s="93" t="s">
        <v>31</v>
      </c>
      <c r="B336" s="89">
        <v>44233</v>
      </c>
      <c r="C336" s="23">
        <v>335</v>
      </c>
      <c r="D336" s="87">
        <v>977</v>
      </c>
      <c r="E336" s="88">
        <f t="shared" si="218"/>
        <v>1001.57</v>
      </c>
      <c r="F336" s="87">
        <f t="shared" si="219"/>
        <v>326464</v>
      </c>
      <c r="G336" s="87">
        <f>SUM(D330:D336)</f>
        <v>7011</v>
      </c>
      <c r="H336" s="88">
        <v>1001.5714285714286</v>
      </c>
      <c r="I336" s="103">
        <v>29</v>
      </c>
      <c r="J336" s="104">
        <f t="shared" ref="J336" si="221">ROUND(SUM(I330:I336)/7,2)</f>
        <v>30.14</v>
      </c>
      <c r="K336" s="105">
        <f>SUM($I$2:I336)</f>
        <v>5455</v>
      </c>
      <c r="L336" s="105">
        <f>SUM(I331:I336)</f>
        <v>185</v>
      </c>
      <c r="M336" s="104">
        <f>L336/7</f>
        <v>26.428571428571427</v>
      </c>
      <c r="N336" s="106"/>
      <c r="O336" s="107"/>
      <c r="P336" s="53">
        <f t="shared" si="32"/>
        <v>-13</v>
      </c>
      <c r="Q336" s="53">
        <v>214</v>
      </c>
      <c r="R336" s="109">
        <f t="shared" si="57"/>
        <v>-216</v>
      </c>
      <c r="S336" s="109">
        <v>1844</v>
      </c>
      <c r="T336" s="41"/>
      <c r="U336" s="42"/>
      <c r="W336" s="79">
        <v>8469</v>
      </c>
      <c r="X336" s="78">
        <v>977</v>
      </c>
      <c r="Y336" s="77">
        <f t="shared" si="182"/>
        <v>0</v>
      </c>
      <c r="Z336" s="80">
        <f t="shared" si="62"/>
        <v>9446</v>
      </c>
      <c r="AA336" s="115">
        <f t="shared" si="183"/>
        <v>0.10340000000000001</v>
      </c>
      <c r="AB336" s="83">
        <f t="shared" si="68"/>
        <v>0.12</v>
      </c>
      <c r="AC336" s="15" t="e">
        <f>IF(AA336=#REF!,"","ç")</f>
        <v>#REF!</v>
      </c>
      <c r="AD336" s="30">
        <v>8469</v>
      </c>
      <c r="AE336" s="30">
        <v>977</v>
      </c>
      <c r="AF336" s="33">
        <f t="shared" si="143"/>
        <v>9446</v>
      </c>
      <c r="AG336" s="30"/>
      <c r="AH336" s="30"/>
      <c r="AI336" s="34"/>
      <c r="AJ336" s="34"/>
      <c r="AK336" s="18"/>
      <c r="AL336" s="30"/>
      <c r="AM336" s="34"/>
      <c r="AN336" s="34"/>
      <c r="AO336" s="30"/>
      <c r="AP336" s="15" t="e">
        <f>IF(AO336=#REF!,"","ç")</f>
        <v>#REF!</v>
      </c>
    </row>
    <row r="337" spans="1:42" x14ac:dyDescent="0.3">
      <c r="A337" s="92" t="s">
        <v>29</v>
      </c>
      <c r="B337" s="84">
        <v>44234</v>
      </c>
      <c r="C337" s="23">
        <v>336</v>
      </c>
      <c r="D337" s="27">
        <v>627</v>
      </c>
      <c r="E337" s="86">
        <f t="shared" ref="E337" si="222">ROUND(SUM(D331:D337)/7,2)</f>
        <v>958.86</v>
      </c>
      <c r="F337" s="27">
        <f t="shared" ref="F337" si="223">D337+F336</f>
        <v>327091</v>
      </c>
      <c r="G337" s="27"/>
      <c r="H337" s="27"/>
      <c r="I337" s="40">
        <v>25</v>
      </c>
      <c r="J337" s="69">
        <f t="shared" ref="J337" si="224">ROUND(SUM(I331:I337)/7,2)</f>
        <v>30</v>
      </c>
      <c r="K337" s="73">
        <f>SUM($I$2:I337)</f>
        <v>5480</v>
      </c>
      <c r="L337" s="76"/>
      <c r="M337" s="76"/>
      <c r="N337" s="41"/>
      <c r="O337" s="42"/>
      <c r="P337" s="53">
        <f t="shared" si="32"/>
        <v>-5</v>
      </c>
      <c r="Q337" s="53">
        <v>209</v>
      </c>
      <c r="R337" s="109">
        <f t="shared" si="57"/>
        <v>-29</v>
      </c>
      <c r="S337" s="109">
        <v>1815</v>
      </c>
      <c r="T337" s="41"/>
      <c r="U337" s="42"/>
      <c r="W337" s="79">
        <v>5689</v>
      </c>
      <c r="X337" s="78">
        <v>627</v>
      </c>
      <c r="Y337" s="77">
        <f t="shared" si="182"/>
        <v>0</v>
      </c>
      <c r="Z337" s="80">
        <f t="shared" si="62"/>
        <v>6316</v>
      </c>
      <c r="AA337" s="115">
        <f t="shared" si="183"/>
        <v>9.9299999999999999E-2</v>
      </c>
      <c r="AB337" s="83">
        <f t="shared" si="68"/>
        <v>0.115</v>
      </c>
      <c r="AC337" s="15" t="e">
        <f>IF(AA337=#REF!,"","ç")</f>
        <v>#REF!</v>
      </c>
      <c r="AD337" s="30">
        <v>5689</v>
      </c>
      <c r="AE337" s="30">
        <v>627</v>
      </c>
      <c r="AF337" s="33">
        <f t="shared" si="143"/>
        <v>6316</v>
      </c>
      <c r="AG337" s="30"/>
      <c r="AH337" s="30"/>
      <c r="AI337" s="34"/>
      <c r="AJ337" s="34"/>
      <c r="AK337" s="18"/>
      <c r="AL337" s="30"/>
      <c r="AM337" s="34"/>
      <c r="AN337" s="34"/>
      <c r="AO337" s="30"/>
      <c r="AP337" s="15" t="e">
        <f>IF(AO337=#REF!,"","ç")</f>
        <v>#REF!</v>
      </c>
    </row>
    <row r="338" spans="1:42" x14ac:dyDescent="0.3">
      <c r="A338" s="90" t="s">
        <v>26</v>
      </c>
      <c r="B338" s="12">
        <v>44235</v>
      </c>
      <c r="C338" s="23">
        <v>337</v>
      </c>
      <c r="D338" s="25">
        <v>563</v>
      </c>
      <c r="E338" s="86">
        <f t="shared" ref="E338" si="225">ROUND(SUM(D332:D338)/7,2)</f>
        <v>935.86</v>
      </c>
      <c r="F338" s="27">
        <f t="shared" ref="F338" si="226">D338+F337</f>
        <v>327654</v>
      </c>
      <c r="G338" s="25"/>
      <c r="H338" s="25"/>
      <c r="I338" s="40">
        <v>26</v>
      </c>
      <c r="J338" s="69">
        <f t="shared" ref="J338" si="227">ROUND(SUM(I332:I338)/7,2)</f>
        <v>30</v>
      </c>
      <c r="K338" s="73">
        <f>SUM($I$2:I338)</f>
        <v>5506</v>
      </c>
      <c r="L338" s="76"/>
      <c r="M338" s="76"/>
      <c r="N338" s="41"/>
      <c r="O338" s="42"/>
      <c r="P338" s="53">
        <f t="shared" si="32"/>
        <v>-4</v>
      </c>
      <c r="Q338" s="53">
        <v>205</v>
      </c>
      <c r="R338" s="109">
        <f t="shared" si="57"/>
        <v>-22</v>
      </c>
      <c r="S338" s="109">
        <v>1793</v>
      </c>
      <c r="T338" s="41"/>
      <c r="U338" s="42"/>
      <c r="W338" s="79">
        <v>4958</v>
      </c>
      <c r="X338" s="78">
        <v>563</v>
      </c>
      <c r="Y338" s="77">
        <f t="shared" si="182"/>
        <v>0</v>
      </c>
      <c r="Z338" s="80">
        <f t="shared" si="62"/>
        <v>5521</v>
      </c>
      <c r="AA338" s="115">
        <f t="shared" si="183"/>
        <v>0.10199999999999999</v>
      </c>
      <c r="AB338" s="83">
        <f t="shared" si="68"/>
        <v>0.109</v>
      </c>
      <c r="AC338" s="15" t="e">
        <f>IF(AA338=#REF!,"","ç")</f>
        <v>#REF!</v>
      </c>
      <c r="AD338" s="30">
        <v>4958</v>
      </c>
      <c r="AE338" s="30">
        <v>563</v>
      </c>
      <c r="AF338" s="33">
        <f t="shared" si="143"/>
        <v>5521</v>
      </c>
      <c r="AG338" s="30"/>
      <c r="AH338" s="30"/>
      <c r="AI338" s="34"/>
      <c r="AJ338" s="34"/>
      <c r="AK338" s="18"/>
      <c r="AL338" s="30"/>
      <c r="AM338" s="34"/>
      <c r="AN338" s="34"/>
      <c r="AO338" s="30"/>
      <c r="AP338" s="15" t="e">
        <f>IF(AO338=#REF!,"","ç")</f>
        <v>#REF!</v>
      </c>
    </row>
    <row r="339" spans="1:42" x14ac:dyDescent="0.3">
      <c r="A339" s="90" t="s">
        <v>27</v>
      </c>
      <c r="B339" s="12">
        <v>44236</v>
      </c>
      <c r="C339" s="23">
        <v>338</v>
      </c>
      <c r="D339" s="25">
        <v>822</v>
      </c>
      <c r="E339" s="86">
        <f t="shared" ref="E339" si="228">ROUND(SUM(D333:D339)/7,2)</f>
        <v>896.43</v>
      </c>
      <c r="F339" s="27">
        <f t="shared" ref="F339" si="229">D339+F338</f>
        <v>328476</v>
      </c>
      <c r="G339" s="25"/>
      <c r="H339" s="98">
        <v>-0.34104820198928837</v>
      </c>
      <c r="I339" s="40">
        <v>25</v>
      </c>
      <c r="J339" s="69">
        <f t="shared" ref="J339" si="230">ROUND(SUM(I333:I339)/7,2)</f>
        <v>27.43</v>
      </c>
      <c r="K339" s="73">
        <f>SUM($I$2:I339)</f>
        <v>5531</v>
      </c>
      <c r="L339" s="76"/>
      <c r="M339" s="108">
        <f>(M343-M336)/M343</f>
        <v>-0.31205673758865243</v>
      </c>
      <c r="N339" s="41"/>
      <c r="O339" s="42"/>
      <c r="P339" s="53">
        <f t="shared" si="32"/>
        <v>1</v>
      </c>
      <c r="Q339" s="53">
        <v>206</v>
      </c>
      <c r="R339" s="109">
        <f t="shared" si="57"/>
        <v>-293</v>
      </c>
      <c r="S339" s="109">
        <v>1500</v>
      </c>
      <c r="T339" s="41"/>
      <c r="U339" s="42"/>
      <c r="W339" s="79">
        <v>7208</v>
      </c>
      <c r="X339" s="78">
        <v>822</v>
      </c>
      <c r="Y339" s="77">
        <f t="shared" si="182"/>
        <v>0</v>
      </c>
      <c r="Z339" s="80">
        <f t="shared" si="62"/>
        <v>8030</v>
      </c>
      <c r="AA339" s="115">
        <f t="shared" si="183"/>
        <v>0.1024</v>
      </c>
      <c r="AB339" s="83">
        <f t="shared" si="68"/>
        <v>0.106</v>
      </c>
      <c r="AC339" s="15" t="e">
        <f>IF(AA339=#REF!,"","ç")</f>
        <v>#REF!</v>
      </c>
      <c r="AD339" s="30">
        <v>7208</v>
      </c>
      <c r="AE339" s="30">
        <v>822</v>
      </c>
      <c r="AF339" s="33">
        <f t="shared" si="143"/>
        <v>8030</v>
      </c>
      <c r="AG339" s="30"/>
      <c r="AH339" s="30"/>
      <c r="AI339" s="34"/>
      <c r="AJ339" s="34"/>
      <c r="AK339" s="18"/>
      <c r="AL339" s="30"/>
      <c r="AM339" s="34"/>
      <c r="AN339" s="34"/>
      <c r="AO339" s="30"/>
      <c r="AP339" s="15" t="e">
        <f>IF(AO339=#REF!,"","ç")</f>
        <v>#REF!</v>
      </c>
    </row>
    <row r="340" spans="1:42" x14ac:dyDescent="0.3">
      <c r="A340" s="90" t="s">
        <v>27</v>
      </c>
      <c r="B340" s="12">
        <v>44237</v>
      </c>
      <c r="C340" s="23">
        <v>339</v>
      </c>
      <c r="D340" s="25">
        <v>891</v>
      </c>
      <c r="E340" s="86">
        <f t="shared" ref="E340" si="231">ROUND(SUM(D334:D340)/7,2)</f>
        <v>855</v>
      </c>
      <c r="F340" s="27">
        <f t="shared" ref="F340" si="232">D340+F339</f>
        <v>329367</v>
      </c>
      <c r="G340" s="25"/>
      <c r="H340" s="25"/>
      <c r="I340" s="40">
        <v>19</v>
      </c>
      <c r="J340" s="69">
        <f t="shared" ref="J340" si="233">ROUND(SUM(I334:I340)/7,2)</f>
        <v>26.29</v>
      </c>
      <c r="K340" s="73">
        <f>SUM($I$2:I340)</f>
        <v>5550</v>
      </c>
      <c r="L340" s="76"/>
      <c r="M340" s="76"/>
      <c r="N340" s="41"/>
      <c r="O340" s="42"/>
      <c r="P340" s="53">
        <f t="shared" si="32"/>
        <v>-9</v>
      </c>
      <c r="Q340" s="53">
        <v>197</v>
      </c>
      <c r="R340" s="109">
        <f t="shared" si="57"/>
        <v>5</v>
      </c>
      <c r="S340" s="109">
        <v>1505</v>
      </c>
      <c r="T340" s="41"/>
      <c r="U340" s="42"/>
      <c r="W340" s="79">
        <v>8092</v>
      </c>
      <c r="X340" s="78">
        <v>891</v>
      </c>
      <c r="Y340" s="77">
        <f t="shared" si="182"/>
        <v>0</v>
      </c>
      <c r="Z340" s="80">
        <f t="shared" si="62"/>
        <v>8983</v>
      </c>
      <c r="AA340" s="115">
        <f t="shared" si="183"/>
        <v>9.9199999999999997E-2</v>
      </c>
      <c r="AB340" s="83">
        <f t="shared" si="68"/>
        <v>0.10299999999999999</v>
      </c>
      <c r="AC340" s="15" t="e">
        <f>IF(AA340=#REF!,"","ç")</f>
        <v>#REF!</v>
      </c>
      <c r="AD340" s="30">
        <v>8092</v>
      </c>
      <c r="AE340" s="30">
        <v>891</v>
      </c>
      <c r="AF340" s="33">
        <f t="shared" si="143"/>
        <v>8983</v>
      </c>
      <c r="AG340" s="30"/>
      <c r="AH340" s="30"/>
      <c r="AI340" s="34"/>
      <c r="AJ340" s="34"/>
      <c r="AK340" s="18"/>
      <c r="AL340" s="30"/>
      <c r="AM340" s="34"/>
      <c r="AN340" s="34"/>
      <c r="AO340" s="30"/>
      <c r="AP340" s="15" t="e">
        <f>IF(AO340=#REF!,"","ç")</f>
        <v>#REF!</v>
      </c>
    </row>
    <row r="341" spans="1:42" x14ac:dyDescent="0.3">
      <c r="A341" s="90" t="s">
        <v>28</v>
      </c>
      <c r="B341" s="12">
        <v>44238</v>
      </c>
      <c r="C341" s="23">
        <v>340</v>
      </c>
      <c r="D341" s="25">
        <v>708</v>
      </c>
      <c r="E341" s="86">
        <f t="shared" ref="E341" si="234">ROUND(SUM(D335:D341)/7,2)</f>
        <v>798</v>
      </c>
      <c r="F341" s="27">
        <f t="shared" ref="F341" si="235">D341+F340</f>
        <v>330075</v>
      </c>
      <c r="G341" s="25"/>
      <c r="H341" s="25"/>
      <c r="I341" s="40">
        <v>22</v>
      </c>
      <c r="J341" s="69">
        <f t="shared" ref="J341" si="236">ROUND(SUM(I335:I341)/7,2)</f>
        <v>25.86</v>
      </c>
      <c r="K341" s="73">
        <f>SUM($I$2:I341)</f>
        <v>5572</v>
      </c>
      <c r="L341" s="76"/>
      <c r="M341" s="76"/>
      <c r="N341" s="41"/>
      <c r="O341" s="42"/>
      <c r="P341" s="53">
        <f t="shared" si="32"/>
        <v>9</v>
      </c>
      <c r="Q341" s="53">
        <v>206</v>
      </c>
      <c r="R341" s="109">
        <f t="shared" si="57"/>
        <v>-5</v>
      </c>
      <c r="S341" s="109">
        <v>1500</v>
      </c>
      <c r="T341" s="41"/>
      <c r="U341" s="42"/>
      <c r="W341" s="79">
        <v>7585</v>
      </c>
      <c r="X341" s="78">
        <v>708</v>
      </c>
      <c r="Y341" s="77">
        <f t="shared" si="182"/>
        <v>0</v>
      </c>
      <c r="Z341" s="80">
        <f t="shared" si="62"/>
        <v>8293</v>
      </c>
      <c r="AA341" s="115">
        <f t="shared" si="183"/>
        <v>8.5400000000000004E-2</v>
      </c>
      <c r="AB341" s="83">
        <f t="shared" si="68"/>
        <v>9.9000000000000005E-2</v>
      </c>
      <c r="AC341" s="15" t="e">
        <f>IF(AA341=#REF!,"","ç")</f>
        <v>#REF!</v>
      </c>
      <c r="AD341" s="30">
        <v>7585</v>
      </c>
      <c r="AE341" s="30">
        <v>708</v>
      </c>
      <c r="AF341" s="33">
        <f t="shared" si="143"/>
        <v>8293</v>
      </c>
      <c r="AG341" s="30"/>
      <c r="AH341" s="30"/>
      <c r="AI341" s="34"/>
      <c r="AJ341" s="34"/>
      <c r="AK341" s="18"/>
      <c r="AL341" s="30"/>
      <c r="AM341" s="34"/>
      <c r="AN341" s="34"/>
      <c r="AO341" s="30"/>
      <c r="AP341" s="15" t="e">
        <f>IF(AO341=#REF!,"","ç")</f>
        <v>#REF!</v>
      </c>
    </row>
    <row r="342" spans="1:42" x14ac:dyDescent="0.3">
      <c r="A342" s="91" t="s">
        <v>30</v>
      </c>
      <c r="B342" s="12">
        <v>44239</v>
      </c>
      <c r="C342" s="23">
        <v>341</v>
      </c>
      <c r="D342" s="25">
        <v>910</v>
      </c>
      <c r="E342" s="86">
        <f t="shared" ref="E342:E343" si="237">ROUND(SUM(D336:D342)/7,2)</f>
        <v>785.43</v>
      </c>
      <c r="F342" s="27">
        <f t="shared" ref="F342:F343" si="238">D342+F341</f>
        <v>330985</v>
      </c>
      <c r="G342" s="25"/>
      <c r="H342" s="25"/>
      <c r="I342" s="40">
        <v>23</v>
      </c>
      <c r="J342" s="69">
        <f t="shared" ref="J342" si="239">ROUND(SUM(I336:I342)/7,2)</f>
        <v>24.14</v>
      </c>
      <c r="K342" s="73">
        <f>SUM($I$2:I342)</f>
        <v>5595</v>
      </c>
      <c r="L342" s="76"/>
      <c r="M342" s="76"/>
      <c r="N342" s="41"/>
      <c r="O342" s="42"/>
      <c r="P342" s="53">
        <f t="shared" si="32"/>
        <v>-4</v>
      </c>
      <c r="Q342" s="53">
        <v>202</v>
      </c>
      <c r="R342" s="109">
        <f t="shared" si="57"/>
        <v>-12</v>
      </c>
      <c r="S342" s="109">
        <v>1488</v>
      </c>
      <c r="T342" s="41"/>
      <c r="U342" s="42"/>
      <c r="W342" s="79">
        <v>10715</v>
      </c>
      <c r="X342" s="78">
        <v>910</v>
      </c>
      <c r="Y342" s="77">
        <f t="shared" si="182"/>
        <v>0</v>
      </c>
      <c r="Z342" s="80">
        <f t="shared" si="62"/>
        <v>11625</v>
      </c>
      <c r="AA342" s="115">
        <f t="shared" si="183"/>
        <v>7.8299999999999995E-2</v>
      </c>
      <c r="AB342" s="83">
        <f t="shared" si="68"/>
        <v>9.6000000000000002E-2</v>
      </c>
      <c r="AC342" s="15" t="e">
        <f>IF(AA342=#REF!,"","ç")</f>
        <v>#REF!</v>
      </c>
      <c r="AD342" s="30">
        <v>10715</v>
      </c>
      <c r="AE342" s="30">
        <v>910</v>
      </c>
      <c r="AF342" s="33">
        <f t="shared" si="143"/>
        <v>11625</v>
      </c>
      <c r="AG342" s="30"/>
      <c r="AH342" s="30"/>
      <c r="AI342" s="34"/>
      <c r="AJ342" s="34"/>
      <c r="AK342" s="18"/>
      <c r="AL342" s="30"/>
      <c r="AM342" s="34"/>
      <c r="AN342" s="34"/>
      <c r="AO342" s="30"/>
      <c r="AP342" s="15" t="e">
        <f>IF(AO342=#REF!,"","ç")</f>
        <v>#REF!</v>
      </c>
    </row>
    <row r="343" spans="1:42" ht="15" thickBot="1" x14ac:dyDescent="0.35">
      <c r="A343" s="93" t="s">
        <v>31</v>
      </c>
      <c r="B343" s="89">
        <v>44240</v>
      </c>
      <c r="C343" s="23">
        <v>342</v>
      </c>
      <c r="D343" s="87">
        <v>707</v>
      </c>
      <c r="E343" s="88">
        <f t="shared" si="237"/>
        <v>746.86</v>
      </c>
      <c r="F343" s="87">
        <f t="shared" si="238"/>
        <v>331692</v>
      </c>
      <c r="G343" s="87">
        <f>SUM(D337:D343)</f>
        <v>5228</v>
      </c>
      <c r="H343" s="88">
        <f>G343/7</f>
        <v>746.85714285714289</v>
      </c>
      <c r="I343" s="103">
        <v>26</v>
      </c>
      <c r="J343" s="104">
        <f t="shared" ref="J343" si="240">ROUND(SUM(I337:I343)/7,2)</f>
        <v>23.71</v>
      </c>
      <c r="K343" s="105">
        <f>SUM($I$2:I343)</f>
        <v>5621</v>
      </c>
      <c r="L343" s="105">
        <f>SUM(I338:I343)</f>
        <v>141</v>
      </c>
      <c r="M343" s="104">
        <f>L343/7</f>
        <v>20.142857142857142</v>
      </c>
      <c r="N343" s="106"/>
      <c r="O343" s="107"/>
      <c r="P343" s="53">
        <f t="shared" si="32"/>
        <v>-6</v>
      </c>
      <c r="Q343" s="53">
        <v>196</v>
      </c>
      <c r="R343" s="109">
        <f t="shared" si="57"/>
        <v>-226</v>
      </c>
      <c r="S343" s="109">
        <v>1262</v>
      </c>
      <c r="T343" s="41"/>
      <c r="U343" s="42"/>
      <c r="W343" s="79">
        <v>8248</v>
      </c>
      <c r="X343" s="78">
        <v>707</v>
      </c>
      <c r="Y343" s="77">
        <f t="shared" si="182"/>
        <v>0</v>
      </c>
      <c r="Z343" s="80">
        <f t="shared" si="62"/>
        <v>8955</v>
      </c>
      <c r="AA343" s="115">
        <f t="shared" si="183"/>
        <v>7.9000000000000001E-2</v>
      </c>
      <c r="AB343" s="83">
        <f t="shared" si="68"/>
        <v>9.1999999999999998E-2</v>
      </c>
      <c r="AC343" s="15" t="e">
        <f>IF(AA343=#REF!,"","ç")</f>
        <v>#REF!</v>
      </c>
      <c r="AD343" s="30">
        <v>8248</v>
      </c>
      <c r="AE343" s="30">
        <v>707</v>
      </c>
      <c r="AF343" s="33">
        <f t="shared" si="143"/>
        <v>8955</v>
      </c>
      <c r="AG343" s="30"/>
      <c r="AH343" s="30"/>
      <c r="AI343" s="34"/>
      <c r="AJ343" s="34"/>
      <c r="AK343" s="18"/>
      <c r="AL343" s="30"/>
      <c r="AM343" s="34"/>
      <c r="AN343" s="34"/>
      <c r="AO343" s="30"/>
      <c r="AP343" s="15" t="e">
        <f>IF(AO343=#REF!,"","ç")</f>
        <v>#REF!</v>
      </c>
    </row>
    <row r="344" spans="1:42" x14ac:dyDescent="0.3">
      <c r="A344" s="92" t="s">
        <v>29</v>
      </c>
      <c r="B344" s="84">
        <v>44241</v>
      </c>
      <c r="C344" s="23">
        <v>343</v>
      </c>
      <c r="D344" s="25">
        <v>487</v>
      </c>
      <c r="E344" s="86">
        <f t="shared" ref="E344" si="241">ROUND(SUM(D338:D344)/7,2)</f>
        <v>726.86</v>
      </c>
      <c r="F344" s="27">
        <f t="shared" ref="F344" si="242">D344+F343</f>
        <v>332179</v>
      </c>
      <c r="G344" s="25"/>
      <c r="H344" s="25"/>
      <c r="I344" s="40">
        <v>15</v>
      </c>
      <c r="J344" s="69">
        <f t="shared" ref="J344" si="243">ROUND(SUM(I338:I344)/7,2)</f>
        <v>22.29</v>
      </c>
      <c r="K344" s="73">
        <f>SUM($I$2:I344)</f>
        <v>5636</v>
      </c>
      <c r="L344" s="76"/>
      <c r="M344" s="76"/>
      <c r="N344" s="41"/>
      <c r="O344" s="42"/>
      <c r="P344" s="53">
        <f t="shared" si="32"/>
        <v>3</v>
      </c>
      <c r="Q344" s="53">
        <v>199</v>
      </c>
      <c r="R344" s="109">
        <f t="shared" si="57"/>
        <v>4</v>
      </c>
      <c r="S344" s="109">
        <v>1266</v>
      </c>
      <c r="T344" s="41"/>
      <c r="U344" s="42"/>
      <c r="W344" s="79">
        <v>4547</v>
      </c>
      <c r="X344" s="78">
        <v>487</v>
      </c>
      <c r="Y344" s="77">
        <f t="shared" si="182"/>
        <v>0</v>
      </c>
      <c r="Z344" s="80">
        <f t="shared" si="62"/>
        <v>5034</v>
      </c>
      <c r="AA344" s="115">
        <f t="shared" si="183"/>
        <v>9.6699999999999994E-2</v>
      </c>
      <c r="AB344" s="83">
        <f t="shared" si="68"/>
        <v>9.1999999999999998E-2</v>
      </c>
      <c r="AC344" s="15" t="e">
        <f>IF(AA344=#REF!,"","ç")</f>
        <v>#REF!</v>
      </c>
      <c r="AD344" s="30">
        <v>4547</v>
      </c>
      <c r="AE344" s="30">
        <v>487</v>
      </c>
      <c r="AF344" s="33">
        <f t="shared" si="143"/>
        <v>5034</v>
      </c>
      <c r="AG344" s="30"/>
      <c r="AH344" s="30"/>
      <c r="AI344" s="34"/>
      <c r="AJ344" s="34"/>
      <c r="AK344" s="18"/>
      <c r="AL344" s="30"/>
      <c r="AM344" s="34"/>
      <c r="AN344" s="34"/>
      <c r="AO344" s="30"/>
      <c r="AP344" s="15" t="e">
        <f>IF(AO344=#REF!,"","ç")</f>
        <v>#REF!</v>
      </c>
    </row>
    <row r="345" spans="1:42" x14ac:dyDescent="0.3">
      <c r="A345" s="90" t="s">
        <v>26</v>
      </c>
      <c r="B345" s="12">
        <v>44242</v>
      </c>
      <c r="C345" s="23">
        <v>344</v>
      </c>
      <c r="D345" s="25">
        <v>500</v>
      </c>
      <c r="E345" s="86">
        <f t="shared" ref="E345" si="244">ROUND(SUM(D339:D345)/7,2)</f>
        <v>717.86</v>
      </c>
      <c r="F345" s="27">
        <f t="shared" ref="F345" si="245">D345+F344</f>
        <v>332679</v>
      </c>
      <c r="G345" s="25"/>
      <c r="H345" s="25"/>
      <c r="I345" s="40">
        <v>6</v>
      </c>
      <c r="J345" s="69">
        <f t="shared" ref="J345" si="246">ROUND(SUM(I339:I345)/7,2)</f>
        <v>19.43</v>
      </c>
      <c r="K345" s="73">
        <f>SUM($I$2:I345)</f>
        <v>5642</v>
      </c>
      <c r="L345" s="76"/>
      <c r="M345" s="76"/>
      <c r="N345" s="41"/>
      <c r="O345" s="42"/>
      <c r="P345" s="53">
        <f t="shared" si="32"/>
        <v>3</v>
      </c>
      <c r="Q345" s="53">
        <v>202</v>
      </c>
      <c r="R345" s="109">
        <f t="shared" si="57"/>
        <v>-7</v>
      </c>
      <c r="S345" s="109">
        <v>1259</v>
      </c>
      <c r="T345" s="41"/>
      <c r="U345" s="42"/>
      <c r="W345" s="79">
        <v>3664</v>
      </c>
      <c r="X345" s="78">
        <v>500</v>
      </c>
      <c r="Y345" s="77">
        <f t="shared" si="182"/>
        <v>0</v>
      </c>
      <c r="Z345" s="80">
        <f t="shared" si="62"/>
        <v>4164</v>
      </c>
      <c r="AA345" s="115">
        <f t="shared" si="183"/>
        <v>0.1201</v>
      </c>
      <c r="AB345" s="83">
        <f t="shared" si="68"/>
        <v>9.4E-2</v>
      </c>
      <c r="AC345" s="15" t="e">
        <f>IF(AA345=#REF!,"","ç")</f>
        <v>#REF!</v>
      </c>
      <c r="AD345" s="30">
        <v>3664</v>
      </c>
      <c r="AE345" s="30">
        <v>500</v>
      </c>
      <c r="AF345" s="33">
        <f t="shared" si="143"/>
        <v>4164</v>
      </c>
      <c r="AG345" s="30"/>
      <c r="AH345" s="30"/>
      <c r="AI345" s="34"/>
      <c r="AJ345" s="34"/>
      <c r="AK345" s="18"/>
      <c r="AL345" s="30"/>
      <c r="AM345" s="34"/>
      <c r="AN345" s="34"/>
      <c r="AO345" s="30"/>
      <c r="AP345" s="15" t="e">
        <f>IF(AO345=#REF!,"","ç")</f>
        <v>#REF!</v>
      </c>
    </row>
    <row r="346" spans="1:42" x14ac:dyDescent="0.3">
      <c r="A346" s="90" t="s">
        <v>27</v>
      </c>
      <c r="B346" s="12">
        <v>44243</v>
      </c>
      <c r="C346" s="23">
        <v>345</v>
      </c>
      <c r="D346" s="25">
        <v>572</v>
      </c>
      <c r="E346" s="86">
        <f t="shared" ref="E346" si="247">ROUND(SUM(D340:D346)/7,2)</f>
        <v>682.14</v>
      </c>
      <c r="F346" s="27">
        <f t="shared" ref="F346" si="248">D346+F345</f>
        <v>333251</v>
      </c>
      <c r="G346" s="25"/>
      <c r="H346" s="98">
        <f>(H350-H343)/H350</f>
        <v>-0.20322209436133501</v>
      </c>
      <c r="I346" s="40">
        <v>13</v>
      </c>
      <c r="J346" s="69">
        <f t="shared" ref="J346" si="249">ROUND(SUM(I340:I346)/7,2)</f>
        <v>17.71</v>
      </c>
      <c r="K346" s="73">
        <f>SUM($I$2:I346)</f>
        <v>5655</v>
      </c>
      <c r="L346" s="76"/>
      <c r="M346" s="108">
        <f>(M350-M343)/M350</f>
        <v>-0.54945054945054939</v>
      </c>
      <c r="N346" s="41"/>
      <c r="O346" s="42"/>
      <c r="P346" s="53">
        <f t="shared" si="32"/>
        <v>13</v>
      </c>
      <c r="Q346" s="53">
        <v>215</v>
      </c>
      <c r="R346" s="109">
        <f t="shared" si="57"/>
        <v>-29</v>
      </c>
      <c r="S346" s="109">
        <v>1230</v>
      </c>
      <c r="T346" s="41"/>
      <c r="U346" s="42"/>
      <c r="W346" s="79">
        <v>6667</v>
      </c>
      <c r="X346" s="78">
        <v>572</v>
      </c>
      <c r="Y346" s="77">
        <f t="shared" si="182"/>
        <v>0</v>
      </c>
      <c r="Z346" s="80">
        <f t="shared" si="62"/>
        <v>7239</v>
      </c>
      <c r="AA346" s="115">
        <f t="shared" si="183"/>
        <v>7.9000000000000001E-2</v>
      </c>
      <c r="AB346" s="83">
        <f t="shared" si="68"/>
        <v>9.0999999999999998E-2</v>
      </c>
      <c r="AC346" s="15" t="e">
        <f>IF(AA346=#REF!,"","ç")</f>
        <v>#REF!</v>
      </c>
      <c r="AD346" s="30">
        <v>6667</v>
      </c>
      <c r="AE346" s="30">
        <v>572</v>
      </c>
      <c r="AF346" s="33">
        <f t="shared" si="143"/>
        <v>7239</v>
      </c>
      <c r="AG346" s="30"/>
      <c r="AH346" s="30"/>
      <c r="AI346" s="34"/>
      <c r="AJ346" s="34"/>
      <c r="AK346" s="18"/>
      <c r="AL346" s="30"/>
      <c r="AM346" s="34"/>
      <c r="AN346" s="34"/>
      <c r="AO346" s="30"/>
      <c r="AP346" s="15" t="e">
        <f>IF(AO346=#REF!,"","ç")</f>
        <v>#REF!</v>
      </c>
    </row>
    <row r="347" spans="1:42" x14ac:dyDescent="0.3">
      <c r="A347" s="90" t="s">
        <v>27</v>
      </c>
      <c r="B347" s="12">
        <v>44244</v>
      </c>
      <c r="C347" s="23">
        <v>346</v>
      </c>
      <c r="D347" s="25">
        <v>504</v>
      </c>
      <c r="E347" s="86">
        <f t="shared" ref="E347" si="250">ROUND(SUM(D341:D347)/7,2)</f>
        <v>626.86</v>
      </c>
      <c r="F347" s="27">
        <f t="shared" ref="F347" si="251">D347+F346</f>
        <v>333755</v>
      </c>
      <c r="G347" s="25"/>
      <c r="H347" s="25"/>
      <c r="I347" s="40">
        <v>17</v>
      </c>
      <c r="J347" s="69">
        <f t="shared" ref="J347" si="252">ROUND(SUM(I341:I347)/7,2)</f>
        <v>17.43</v>
      </c>
      <c r="K347" s="73">
        <f>SUM($I$2:I347)</f>
        <v>5672</v>
      </c>
      <c r="L347" s="76"/>
      <c r="M347" s="76"/>
      <c r="N347" s="41"/>
      <c r="O347" s="42"/>
      <c r="P347" s="53">
        <f t="shared" si="32"/>
        <v>-5</v>
      </c>
      <c r="Q347" s="53">
        <v>210</v>
      </c>
      <c r="R347" s="109">
        <f t="shared" si="57"/>
        <v>-46</v>
      </c>
      <c r="S347" s="109">
        <v>1184</v>
      </c>
      <c r="T347" s="41"/>
      <c r="U347" s="42"/>
      <c r="W347" s="79">
        <v>3609</v>
      </c>
      <c r="X347" s="78">
        <v>504</v>
      </c>
      <c r="Y347" s="77">
        <f t="shared" si="182"/>
        <v>0</v>
      </c>
      <c r="Z347" s="80">
        <f t="shared" si="62"/>
        <v>4113</v>
      </c>
      <c r="AA347" s="115">
        <f t="shared" si="183"/>
        <v>0.1225</v>
      </c>
      <c r="AB347" s="83">
        <f t="shared" si="68"/>
        <v>9.4E-2</v>
      </c>
      <c r="AC347" s="15" t="e">
        <f>IF(AA347=#REF!,"","ç")</f>
        <v>#REF!</v>
      </c>
      <c r="AD347" s="30">
        <v>3609</v>
      </c>
      <c r="AE347" s="30">
        <v>504</v>
      </c>
      <c r="AF347" s="33">
        <f t="shared" si="143"/>
        <v>4113</v>
      </c>
      <c r="AG347" s="30"/>
      <c r="AH347" s="30"/>
      <c r="AI347" s="34"/>
      <c r="AJ347" s="34"/>
      <c r="AK347" s="18"/>
      <c r="AL347" s="30"/>
      <c r="AM347" s="34"/>
      <c r="AN347" s="34"/>
      <c r="AO347" s="30"/>
      <c r="AP347" s="15" t="e">
        <f>IF(AO347=#REF!,"","ç")</f>
        <v>#REF!</v>
      </c>
    </row>
    <row r="348" spans="1:42" x14ac:dyDescent="0.3">
      <c r="A348" s="90" t="s">
        <v>28</v>
      </c>
      <c r="B348" s="12">
        <v>44245</v>
      </c>
      <c r="C348" s="23">
        <v>347</v>
      </c>
      <c r="D348" s="25">
        <v>708</v>
      </c>
      <c r="E348" s="86">
        <f t="shared" ref="E348" si="253">ROUND(SUM(D342:D348)/7,2)</f>
        <v>626.86</v>
      </c>
      <c r="F348" s="27">
        <f t="shared" ref="F348" si="254">D348+F347</f>
        <v>334463</v>
      </c>
      <c r="G348" s="25"/>
      <c r="H348" s="25"/>
      <c r="I348" s="40">
        <v>22</v>
      </c>
      <c r="J348" s="69">
        <f t="shared" ref="J348" si="255">ROUND(SUM(I342:I348)/7,2)</f>
        <v>17.43</v>
      </c>
      <c r="K348" s="73">
        <f>SUM($I$2:I348)</f>
        <v>5694</v>
      </c>
      <c r="L348" s="76"/>
      <c r="M348" s="76"/>
      <c r="N348" s="41"/>
      <c r="O348" s="42"/>
      <c r="P348" s="53">
        <f t="shared" si="32"/>
        <v>7</v>
      </c>
      <c r="Q348" s="53">
        <v>217</v>
      </c>
      <c r="R348" s="109">
        <f t="shared" si="57"/>
        <v>45</v>
      </c>
      <c r="S348" s="109">
        <v>1229</v>
      </c>
      <c r="T348" s="41"/>
      <c r="U348" s="42"/>
      <c r="W348" s="79">
        <v>8050</v>
      </c>
      <c r="X348" s="78">
        <v>708</v>
      </c>
      <c r="Y348" s="77">
        <f t="shared" si="182"/>
        <v>0</v>
      </c>
      <c r="Z348" s="80">
        <f t="shared" si="62"/>
        <v>8758</v>
      </c>
      <c r="AA348" s="115">
        <f t="shared" si="183"/>
        <v>8.0799999999999997E-2</v>
      </c>
      <c r="AB348" s="83">
        <f t="shared" si="68"/>
        <v>9.4E-2</v>
      </c>
      <c r="AC348" s="15" t="e">
        <f>IF(AA348=#REF!,"","ç")</f>
        <v>#REF!</v>
      </c>
      <c r="AD348" s="30">
        <v>8050</v>
      </c>
      <c r="AE348" s="30">
        <v>708</v>
      </c>
      <c r="AF348" s="33">
        <f t="shared" si="143"/>
        <v>8758</v>
      </c>
      <c r="AG348" s="30"/>
      <c r="AH348" s="30"/>
      <c r="AI348" s="34"/>
      <c r="AJ348" s="34"/>
      <c r="AK348" s="18"/>
      <c r="AL348" s="30"/>
      <c r="AM348" s="34"/>
      <c r="AN348" s="34"/>
      <c r="AO348" s="30"/>
      <c r="AP348" s="15" t="e">
        <f>IF(AO348=#REF!,"","ç")</f>
        <v>#REF!</v>
      </c>
    </row>
    <row r="349" spans="1:42" x14ac:dyDescent="0.3">
      <c r="A349" s="91" t="s">
        <v>30</v>
      </c>
      <c r="B349" s="12">
        <v>44246</v>
      </c>
      <c r="C349" s="23">
        <v>348</v>
      </c>
      <c r="D349" s="25">
        <v>876</v>
      </c>
      <c r="E349" s="86">
        <f t="shared" ref="E349:E350" si="256">ROUND(SUM(D343:D349)/7,2)</f>
        <v>622</v>
      </c>
      <c r="F349" s="27">
        <f t="shared" ref="F349:F350" si="257">D349+F348</f>
        <v>335339</v>
      </c>
      <c r="G349" s="25"/>
      <c r="H349" s="25"/>
      <c r="I349" s="40">
        <v>17</v>
      </c>
      <c r="J349" s="69">
        <f t="shared" ref="J349" si="258">ROUND(SUM(I343:I349)/7,2)</f>
        <v>16.57</v>
      </c>
      <c r="K349" s="73">
        <f>SUM($I$2:I349)</f>
        <v>5711</v>
      </c>
      <c r="L349" s="76"/>
      <c r="M349" s="76"/>
      <c r="N349" s="41"/>
      <c r="O349" s="42"/>
      <c r="P349" s="53">
        <f t="shared" si="32"/>
        <v>-11</v>
      </c>
      <c r="Q349" s="53">
        <v>206</v>
      </c>
      <c r="R349" s="109">
        <f t="shared" si="57"/>
        <v>-78</v>
      </c>
      <c r="S349" s="109">
        <v>1151</v>
      </c>
      <c r="T349" s="41"/>
      <c r="U349" s="42"/>
      <c r="W349" s="79">
        <v>9773</v>
      </c>
      <c r="X349" s="78">
        <v>876</v>
      </c>
      <c r="Y349" s="77">
        <f t="shared" si="182"/>
        <v>0</v>
      </c>
      <c r="Z349" s="80">
        <f t="shared" si="62"/>
        <v>10649</v>
      </c>
      <c r="AA349" s="115">
        <f t="shared" si="183"/>
        <v>8.2299999999999998E-2</v>
      </c>
      <c r="AB349" s="83">
        <f t="shared" si="68"/>
        <v>9.4E-2</v>
      </c>
      <c r="AC349" s="15" t="e">
        <f>IF(AA349=#REF!,"","ç")</f>
        <v>#REF!</v>
      </c>
      <c r="AD349" s="30">
        <v>9773</v>
      </c>
      <c r="AE349" s="30">
        <v>876</v>
      </c>
      <c r="AF349" s="33">
        <f t="shared" si="143"/>
        <v>10649</v>
      </c>
      <c r="AG349" s="30"/>
      <c r="AH349" s="30"/>
      <c r="AI349" s="34"/>
      <c r="AJ349" s="34"/>
      <c r="AK349" s="18"/>
      <c r="AL349" s="30"/>
      <c r="AM349" s="34"/>
      <c r="AN349" s="34"/>
      <c r="AO349" s="30"/>
      <c r="AP349" s="15" t="e">
        <f>IF(AO349=#REF!,"","ç")</f>
        <v>#REF!</v>
      </c>
    </row>
    <row r="350" spans="1:42" ht="15" thickBot="1" x14ac:dyDescent="0.35">
      <c r="A350" s="93" t="s">
        <v>31</v>
      </c>
      <c r="B350" s="89">
        <v>44247</v>
      </c>
      <c r="C350" s="23">
        <v>349</v>
      </c>
      <c r="D350" s="87">
        <v>698</v>
      </c>
      <c r="E350" s="88">
        <f t="shared" si="256"/>
        <v>620.71</v>
      </c>
      <c r="F350" s="87">
        <f t="shared" si="257"/>
        <v>336037</v>
      </c>
      <c r="G350" s="87">
        <f>SUM(D344:D350)</f>
        <v>4345</v>
      </c>
      <c r="H350" s="88">
        <f>G350/7</f>
        <v>620.71428571428567</v>
      </c>
      <c r="I350" s="103">
        <v>16</v>
      </c>
      <c r="J350" s="104">
        <f t="shared" ref="J350" si="259">ROUND(SUM(I344:I350)/7,2)</f>
        <v>15.14</v>
      </c>
      <c r="K350" s="105">
        <f>SUM($I$2:I350)</f>
        <v>5727</v>
      </c>
      <c r="L350" s="105">
        <f>SUM(I345:I350)</f>
        <v>91</v>
      </c>
      <c r="M350" s="104">
        <f>L350/7</f>
        <v>13</v>
      </c>
      <c r="N350" s="106"/>
      <c r="O350" s="107"/>
      <c r="P350" s="53">
        <f t="shared" si="32"/>
        <v>-11</v>
      </c>
      <c r="Q350" s="53">
        <v>195</v>
      </c>
      <c r="R350" s="109">
        <f t="shared" si="57"/>
        <v>-2</v>
      </c>
      <c r="S350" s="109">
        <v>1149</v>
      </c>
      <c r="T350" s="41"/>
      <c r="U350" s="42"/>
      <c r="W350" s="79">
        <v>8333</v>
      </c>
      <c r="X350" s="78">
        <v>698</v>
      </c>
      <c r="Y350" s="77">
        <f t="shared" si="182"/>
        <v>0</v>
      </c>
      <c r="Z350" s="80">
        <f t="shared" si="62"/>
        <v>9031</v>
      </c>
      <c r="AA350" s="115">
        <f t="shared" si="183"/>
        <v>7.7299999999999994E-2</v>
      </c>
      <c r="AB350" s="83">
        <f t="shared" si="68"/>
        <v>9.4E-2</v>
      </c>
      <c r="AC350" s="15" t="e">
        <f>IF(AA350=#REF!,"","ç")</f>
        <v>#REF!</v>
      </c>
      <c r="AD350" s="30">
        <v>8333</v>
      </c>
      <c r="AE350" s="30">
        <v>698</v>
      </c>
      <c r="AF350" s="33">
        <f t="shared" si="143"/>
        <v>9031</v>
      </c>
      <c r="AG350" s="30"/>
      <c r="AH350" s="30"/>
      <c r="AI350" s="34"/>
      <c r="AJ350" s="34"/>
      <c r="AK350" s="18"/>
      <c r="AL350" s="30"/>
      <c r="AM350" s="34"/>
      <c r="AN350" s="34"/>
      <c r="AO350" s="30"/>
      <c r="AP350" s="15" t="e">
        <f>IF(AO350=#REF!,"","ç")</f>
        <v>#REF!</v>
      </c>
    </row>
    <row r="351" spans="1:42" x14ac:dyDescent="0.3">
      <c r="A351" s="92" t="s">
        <v>29</v>
      </c>
      <c r="B351" s="84">
        <v>44248</v>
      </c>
      <c r="C351" s="23">
        <v>350</v>
      </c>
      <c r="D351" s="25">
        <v>484</v>
      </c>
      <c r="E351" s="86">
        <f t="shared" ref="E351" si="260">ROUND(SUM(D345:D351)/7,2)</f>
        <v>620.29</v>
      </c>
      <c r="F351" s="27">
        <f t="shared" ref="F351" si="261">D351+F350</f>
        <v>336521</v>
      </c>
      <c r="G351" s="25"/>
      <c r="H351" s="25"/>
      <c r="I351" s="40">
        <v>15</v>
      </c>
      <c r="J351" s="69">
        <f t="shared" ref="J351" si="262">ROUND(SUM(I345:I351)/7,2)</f>
        <v>15.14</v>
      </c>
      <c r="K351" s="73">
        <f>SUM($I$2:I351)</f>
        <v>5742</v>
      </c>
      <c r="L351" s="76"/>
      <c r="M351" s="76"/>
      <c r="N351" s="41"/>
      <c r="O351" s="42"/>
      <c r="P351" s="53">
        <f t="shared" si="32"/>
        <v>6</v>
      </c>
      <c r="Q351" s="53">
        <v>201</v>
      </c>
      <c r="R351" s="109">
        <f t="shared" si="57"/>
        <v>-6</v>
      </c>
      <c r="S351" s="109">
        <v>1143</v>
      </c>
      <c r="T351" s="41"/>
      <c r="U351" s="42"/>
      <c r="W351" s="79">
        <v>5397</v>
      </c>
      <c r="X351" s="78">
        <v>484</v>
      </c>
      <c r="Y351" s="77">
        <f t="shared" si="182"/>
        <v>0</v>
      </c>
      <c r="Z351" s="80">
        <f t="shared" si="62"/>
        <v>5881</v>
      </c>
      <c r="AA351" s="115">
        <f t="shared" si="183"/>
        <v>8.2299999999999998E-2</v>
      </c>
      <c r="AB351" s="83">
        <f t="shared" si="68"/>
        <v>9.1999999999999998E-2</v>
      </c>
      <c r="AC351" s="15" t="e">
        <f>IF(AA351=#REF!,"","ç")</f>
        <v>#REF!</v>
      </c>
      <c r="AD351" s="30">
        <v>5397</v>
      </c>
      <c r="AE351" s="30">
        <v>484</v>
      </c>
      <c r="AF351" s="33">
        <f t="shared" si="143"/>
        <v>5881</v>
      </c>
      <c r="AG351" s="30"/>
      <c r="AH351" s="30"/>
      <c r="AI351" s="34"/>
      <c r="AJ351" s="34"/>
      <c r="AK351" s="18"/>
      <c r="AL351" s="30"/>
      <c r="AM351" s="34"/>
      <c r="AN351" s="34"/>
      <c r="AO351" s="30"/>
      <c r="AP351" s="15" t="e">
        <f>IF(AO351=#REF!,"","ç")</f>
        <v>#REF!</v>
      </c>
    </row>
    <row r="352" spans="1:42" x14ac:dyDescent="0.3">
      <c r="A352" s="90" t="s">
        <v>26</v>
      </c>
      <c r="B352" s="12">
        <v>44249</v>
      </c>
      <c r="C352" s="23">
        <v>351</v>
      </c>
      <c r="D352" s="25">
        <v>566</v>
      </c>
      <c r="E352" s="86">
        <f t="shared" ref="E352" si="263">ROUND(SUM(D346:D352)/7,2)</f>
        <v>629.71</v>
      </c>
      <c r="F352" s="27">
        <f t="shared" ref="F352" si="264">D352+F351</f>
        <v>337087</v>
      </c>
      <c r="G352" s="25"/>
      <c r="H352" s="25"/>
      <c r="I352" s="40">
        <v>14</v>
      </c>
      <c r="J352" s="69">
        <f t="shared" ref="J352" si="265">ROUND(SUM(I346:I352)/7,2)</f>
        <v>16.29</v>
      </c>
      <c r="K352" s="73">
        <f>SUM($I$2:I352)</f>
        <v>5756</v>
      </c>
      <c r="L352" s="76"/>
      <c r="M352" s="76"/>
      <c r="N352" s="41"/>
      <c r="O352" s="42"/>
      <c r="P352" s="53">
        <f t="shared" si="32"/>
        <v>-6</v>
      </c>
      <c r="Q352" s="53">
        <v>195</v>
      </c>
      <c r="R352" s="109">
        <f t="shared" si="57"/>
        <v>1</v>
      </c>
      <c r="S352" s="109">
        <v>1144</v>
      </c>
      <c r="T352" s="41"/>
      <c r="U352" s="42"/>
      <c r="W352" s="79">
        <v>9625</v>
      </c>
      <c r="X352" s="78">
        <v>566</v>
      </c>
      <c r="Y352" s="77">
        <f t="shared" si="182"/>
        <v>0</v>
      </c>
      <c r="Z352" s="80">
        <f t="shared" si="62"/>
        <v>10191</v>
      </c>
      <c r="AA352" s="115">
        <f t="shared" si="183"/>
        <v>5.5500000000000001E-2</v>
      </c>
      <c r="AB352" s="83">
        <f t="shared" si="68"/>
        <v>8.3000000000000004E-2</v>
      </c>
      <c r="AC352" s="15" t="e">
        <f>IF(AA352=#REF!,"","ç")</f>
        <v>#REF!</v>
      </c>
      <c r="AD352" s="30">
        <v>9625</v>
      </c>
      <c r="AE352" s="30">
        <v>566</v>
      </c>
      <c r="AF352" s="33">
        <f t="shared" si="143"/>
        <v>10191</v>
      </c>
      <c r="AG352" s="30"/>
      <c r="AH352" s="30"/>
      <c r="AI352" s="34"/>
      <c r="AJ352" s="34"/>
      <c r="AK352" s="18"/>
      <c r="AL352" s="30"/>
      <c r="AM352" s="34"/>
      <c r="AN352" s="34"/>
      <c r="AO352" s="30"/>
      <c r="AP352" s="15" t="e">
        <f>IF(AO352=#REF!,"","ç")</f>
        <v>#REF!</v>
      </c>
    </row>
    <row r="353" spans="1:42" x14ac:dyDescent="0.3">
      <c r="A353" s="90" t="s">
        <v>27</v>
      </c>
      <c r="B353" s="12">
        <v>44250</v>
      </c>
      <c r="C353" s="23">
        <v>352</v>
      </c>
      <c r="D353" s="25">
        <v>718</v>
      </c>
      <c r="E353" s="86">
        <f t="shared" ref="E353" si="266">ROUND(SUM(D347:D353)/7,2)</f>
        <v>650.57000000000005</v>
      </c>
      <c r="F353" s="27">
        <f t="shared" ref="F353" si="267">D353+F352</f>
        <v>337805</v>
      </c>
      <c r="G353" s="25"/>
      <c r="H353" s="98">
        <f>(H357-H350)/H357</f>
        <v>1.429219600725953E-2</v>
      </c>
      <c r="I353" s="40">
        <v>16</v>
      </c>
      <c r="J353" s="69">
        <f t="shared" ref="J353" si="268">ROUND(SUM(I347:I353)/7,2)</f>
        <v>16.71</v>
      </c>
      <c r="K353" s="73">
        <f>SUM($I$2:I353)</f>
        <v>5772</v>
      </c>
      <c r="L353" s="76"/>
      <c r="M353" s="108">
        <f>(M357-M350)/M357</f>
        <v>-2.2471910112359612E-2</v>
      </c>
      <c r="N353" s="41"/>
      <c r="O353" s="42"/>
      <c r="P353" s="53">
        <f t="shared" si="32"/>
        <v>-14</v>
      </c>
      <c r="Q353" s="53">
        <v>181</v>
      </c>
      <c r="R353" s="109">
        <f t="shared" si="57"/>
        <v>-29</v>
      </c>
      <c r="S353" s="109">
        <v>1115</v>
      </c>
      <c r="T353" s="41"/>
      <c r="U353" s="42"/>
      <c r="W353" s="79">
        <v>8558</v>
      </c>
      <c r="X353" s="78">
        <v>718</v>
      </c>
      <c r="Y353" s="77">
        <f t="shared" si="182"/>
        <v>0</v>
      </c>
      <c r="Z353" s="80">
        <f t="shared" si="62"/>
        <v>9276</v>
      </c>
      <c r="AA353" s="115">
        <f t="shared" si="183"/>
        <v>7.7399999999999997E-2</v>
      </c>
      <c r="AB353" s="83">
        <f t="shared" si="68"/>
        <v>8.3000000000000004E-2</v>
      </c>
      <c r="AC353" s="15" t="e">
        <f>IF(AA353=#REF!,"","ç")</f>
        <v>#REF!</v>
      </c>
      <c r="AD353" s="30">
        <v>8558</v>
      </c>
      <c r="AE353" s="30">
        <v>718</v>
      </c>
      <c r="AF353" s="33">
        <f t="shared" si="143"/>
        <v>9276</v>
      </c>
      <c r="AG353" s="30"/>
      <c r="AH353" s="30"/>
      <c r="AI353" s="34"/>
      <c r="AJ353" s="34"/>
      <c r="AK353" s="18"/>
      <c r="AL353" s="30"/>
      <c r="AM353" s="34"/>
      <c r="AN353" s="34"/>
      <c r="AO353" s="30"/>
      <c r="AP353" s="15" t="e">
        <f>IF(AO353=#REF!,"","ç")</f>
        <v>#REF!</v>
      </c>
    </row>
    <row r="354" spans="1:42" x14ac:dyDescent="0.3">
      <c r="A354" s="90" t="s">
        <v>27</v>
      </c>
      <c r="B354" s="12">
        <v>44251</v>
      </c>
      <c r="C354" s="23">
        <v>353</v>
      </c>
      <c r="D354" s="25">
        <v>896</v>
      </c>
      <c r="E354" s="86">
        <f t="shared" ref="E354" si="269">ROUND(SUM(D348:D354)/7,2)</f>
        <v>706.57</v>
      </c>
      <c r="F354" s="27">
        <f t="shared" ref="F354" si="270">D354+F353</f>
        <v>338701</v>
      </c>
      <c r="G354" s="25"/>
      <c r="H354" s="25"/>
      <c r="I354" s="40">
        <v>17</v>
      </c>
      <c r="J354" s="69">
        <f t="shared" ref="J354" si="271">ROUND(SUM(I348:I354)/7,2)</f>
        <v>16.71</v>
      </c>
      <c r="K354" s="73">
        <f>SUM($I$2:I354)</f>
        <v>5789</v>
      </c>
      <c r="L354" s="76"/>
      <c r="M354" s="76"/>
      <c r="N354" s="41"/>
      <c r="O354" s="42"/>
      <c r="P354" s="53">
        <f t="shared" si="32"/>
        <v>-4</v>
      </c>
      <c r="Q354" s="53">
        <v>177</v>
      </c>
      <c r="R354" s="109">
        <f t="shared" si="57"/>
        <v>-84</v>
      </c>
      <c r="S354" s="109">
        <v>1031</v>
      </c>
      <c r="T354" s="41"/>
      <c r="U354" s="42"/>
      <c r="W354" s="79">
        <v>9182</v>
      </c>
      <c r="X354" s="78">
        <v>896</v>
      </c>
      <c r="Y354" s="77">
        <f t="shared" si="182"/>
        <v>0</v>
      </c>
      <c r="Z354" s="80">
        <f t="shared" si="62"/>
        <v>10078</v>
      </c>
      <c r="AA354" s="115">
        <f t="shared" si="183"/>
        <v>8.8900000000000007E-2</v>
      </c>
      <c r="AB354" s="83">
        <f t="shared" si="68"/>
        <v>7.8E-2</v>
      </c>
      <c r="AC354" s="15" t="e">
        <f>IF(AA354=#REF!,"","ç")</f>
        <v>#REF!</v>
      </c>
      <c r="AD354" s="30">
        <v>9182</v>
      </c>
      <c r="AE354" s="30">
        <v>896</v>
      </c>
      <c r="AF354" s="33">
        <f t="shared" si="143"/>
        <v>10078</v>
      </c>
      <c r="AG354" s="30"/>
      <c r="AH354" s="30"/>
      <c r="AI354" s="34"/>
      <c r="AJ354" s="34"/>
      <c r="AK354" s="18"/>
      <c r="AL354" s="30"/>
      <c r="AM354" s="34"/>
      <c r="AN354" s="34"/>
      <c r="AO354" s="30"/>
      <c r="AP354" s="15" t="e">
        <f>IF(AO354=#REF!,"","ç")</f>
        <v>#REF!</v>
      </c>
    </row>
    <row r="355" spans="1:42" x14ac:dyDescent="0.3">
      <c r="A355" s="90" t="s">
        <v>28</v>
      </c>
      <c r="B355" s="12">
        <v>44252</v>
      </c>
      <c r="C355" s="23">
        <v>354</v>
      </c>
      <c r="D355" s="25">
        <v>682</v>
      </c>
      <c r="E355" s="86">
        <f t="shared" ref="E355" si="272">ROUND(SUM(D349:D355)/7,2)</f>
        <v>702.86</v>
      </c>
      <c r="F355" s="27">
        <f t="shared" ref="F355" si="273">D355+F354</f>
        <v>339383</v>
      </c>
      <c r="G355" s="25"/>
      <c r="H355" s="25"/>
      <c r="I355" s="40">
        <v>21</v>
      </c>
      <c r="J355" s="69">
        <f t="shared" ref="J355" si="274">ROUND(SUM(I349:I355)/7,2)</f>
        <v>16.57</v>
      </c>
      <c r="K355" s="73">
        <f>SUM($I$2:I355)</f>
        <v>5810</v>
      </c>
      <c r="L355" s="76"/>
      <c r="M355" s="76"/>
      <c r="N355" s="41"/>
      <c r="O355" s="42"/>
      <c r="P355" s="53">
        <f t="shared" si="32"/>
        <v>-5</v>
      </c>
      <c r="Q355" s="53">
        <v>172</v>
      </c>
      <c r="R355" s="109">
        <f t="shared" si="57"/>
        <v>-15</v>
      </c>
      <c r="S355" s="109">
        <v>1016</v>
      </c>
      <c r="T355" s="41"/>
      <c r="U355" s="42"/>
      <c r="W355" s="79">
        <v>9227</v>
      </c>
      <c r="X355" s="78">
        <v>682</v>
      </c>
      <c r="Y355" s="77">
        <f t="shared" si="182"/>
        <v>0</v>
      </c>
      <c r="Z355" s="80">
        <f t="shared" si="62"/>
        <v>9909</v>
      </c>
      <c r="AA355" s="115">
        <f t="shared" si="183"/>
        <v>6.88E-2</v>
      </c>
      <c r="AB355" s="83">
        <f t="shared" si="68"/>
        <v>7.5999999999999998E-2</v>
      </c>
      <c r="AC355" s="15" t="e">
        <f>IF(AA355=#REF!,"","ç")</f>
        <v>#REF!</v>
      </c>
      <c r="AD355" s="30">
        <v>9227</v>
      </c>
      <c r="AE355" s="30">
        <v>682</v>
      </c>
      <c r="AF355" s="33">
        <f t="shared" si="143"/>
        <v>9909</v>
      </c>
      <c r="AG355" s="30"/>
      <c r="AH355" s="30"/>
      <c r="AI355" s="34"/>
      <c r="AJ355" s="34"/>
      <c r="AK355" s="18"/>
      <c r="AL355" s="30"/>
      <c r="AM355" s="34"/>
      <c r="AN355" s="34"/>
      <c r="AO355" s="30"/>
      <c r="AP355" s="15" t="e">
        <f>IF(AO355=#REF!,"","ç")</f>
        <v>#REF!</v>
      </c>
    </row>
    <row r="356" spans="1:42" x14ac:dyDescent="0.3">
      <c r="A356" s="91" t="s">
        <v>30</v>
      </c>
      <c r="B356" s="12">
        <v>44253</v>
      </c>
      <c r="C356" s="23">
        <v>355</v>
      </c>
      <c r="D356" s="25">
        <v>398</v>
      </c>
      <c r="E356" s="86">
        <f t="shared" ref="E356:E357" si="275">ROUND(SUM(D350:D356)/7,2)</f>
        <v>634.57000000000005</v>
      </c>
      <c r="F356" s="27">
        <f t="shared" ref="F356:F357" si="276">D356+F355</f>
        <v>339781</v>
      </c>
      <c r="G356" s="25"/>
      <c r="H356" s="25"/>
      <c r="I356" s="40">
        <v>10</v>
      </c>
      <c r="J356" s="69">
        <f t="shared" ref="J356" si="277">ROUND(SUM(I350:I356)/7,2)</f>
        <v>15.57</v>
      </c>
      <c r="K356" s="73">
        <f>SUM($I$2:I356)</f>
        <v>5820</v>
      </c>
      <c r="L356" s="76"/>
      <c r="M356" s="76"/>
      <c r="N356" s="41"/>
      <c r="O356" s="42"/>
      <c r="P356" s="53">
        <f t="shared" si="32"/>
        <v>-5</v>
      </c>
      <c r="Q356" s="53">
        <v>167</v>
      </c>
      <c r="R356" s="109">
        <f t="shared" si="57"/>
        <v>-48</v>
      </c>
      <c r="S356" s="109">
        <v>968</v>
      </c>
      <c r="T356" s="41"/>
      <c r="U356" s="42"/>
      <c r="W356" s="79">
        <v>5544</v>
      </c>
      <c r="X356" s="78">
        <v>398</v>
      </c>
      <c r="Y356" s="77">
        <f t="shared" si="182"/>
        <v>0</v>
      </c>
      <c r="Z356" s="80">
        <f t="shared" si="62"/>
        <v>5942</v>
      </c>
      <c r="AA356" s="115">
        <f t="shared" si="183"/>
        <v>6.7000000000000004E-2</v>
      </c>
      <c r="AB356" s="83">
        <f t="shared" si="68"/>
        <v>7.3999999999999996E-2</v>
      </c>
      <c r="AC356" s="15" t="e">
        <f>IF(AA356=#REF!,"","ç")</f>
        <v>#REF!</v>
      </c>
      <c r="AD356" s="30">
        <v>5544</v>
      </c>
      <c r="AE356" s="30">
        <v>398</v>
      </c>
      <c r="AF356" s="33">
        <f t="shared" si="143"/>
        <v>5942</v>
      </c>
      <c r="AG356" s="30"/>
      <c r="AH356" s="30"/>
      <c r="AI356" s="34"/>
      <c r="AJ356" s="34"/>
      <c r="AK356" s="18"/>
      <c r="AL356" s="30"/>
      <c r="AM356" s="34"/>
      <c r="AN356" s="34"/>
      <c r="AO356" s="30"/>
      <c r="AP356" s="15" t="e">
        <f>IF(AO356=#REF!,"","ç")</f>
        <v>#REF!</v>
      </c>
    </row>
    <row r="357" spans="1:42" ht="15" thickBot="1" x14ac:dyDescent="0.35">
      <c r="A357" s="93" t="s">
        <v>31</v>
      </c>
      <c r="B357" s="89">
        <v>44254</v>
      </c>
      <c r="C357" s="23">
        <v>356</v>
      </c>
      <c r="D357" s="87">
        <v>664</v>
      </c>
      <c r="E357" s="88">
        <f t="shared" si="275"/>
        <v>629.71</v>
      </c>
      <c r="F357" s="87">
        <f t="shared" si="276"/>
        <v>340445</v>
      </c>
      <c r="G357" s="87">
        <f>SUM(D351:D357)</f>
        <v>4408</v>
      </c>
      <c r="H357" s="88">
        <f>G357/7</f>
        <v>629.71428571428567</v>
      </c>
      <c r="I357" s="103">
        <v>11</v>
      </c>
      <c r="J357" s="104">
        <f t="shared" ref="J357" si="278">ROUND(SUM(I351:I357)/7,2)</f>
        <v>14.86</v>
      </c>
      <c r="K357" s="105">
        <f>SUM($I$2:I357)</f>
        <v>5831</v>
      </c>
      <c r="L357" s="105">
        <f>SUM(I352:I357)</f>
        <v>89</v>
      </c>
      <c r="M357" s="104">
        <f>L357/7</f>
        <v>12.714285714285714</v>
      </c>
      <c r="N357" s="106"/>
      <c r="O357" s="107"/>
      <c r="P357" s="53">
        <f t="shared" si="32"/>
        <v>1</v>
      </c>
      <c r="Q357" s="53">
        <v>168</v>
      </c>
      <c r="R357" s="109">
        <f t="shared" si="57"/>
        <v>0</v>
      </c>
      <c r="S357" s="109">
        <v>968</v>
      </c>
      <c r="T357" s="41"/>
      <c r="U357" s="42"/>
      <c r="W357" s="79">
        <v>11037</v>
      </c>
      <c r="X357" s="78">
        <v>664</v>
      </c>
      <c r="Y357" s="77">
        <f t="shared" si="182"/>
        <v>0</v>
      </c>
      <c r="Z357" s="80">
        <f t="shared" si="62"/>
        <v>11701</v>
      </c>
      <c r="AA357" s="115">
        <f t="shared" si="183"/>
        <v>5.67E-2</v>
      </c>
      <c r="AB357" s="83">
        <f t="shared" si="68"/>
        <v>7.0999999999999994E-2</v>
      </c>
      <c r="AC357" s="15" t="e">
        <f>IF(AA357=#REF!,"","ç")</f>
        <v>#REF!</v>
      </c>
      <c r="AD357" s="30">
        <v>11037</v>
      </c>
      <c r="AE357" s="30">
        <v>664</v>
      </c>
      <c r="AF357" s="33">
        <f t="shared" si="143"/>
        <v>11701</v>
      </c>
      <c r="AG357" s="30"/>
      <c r="AH357" s="30"/>
      <c r="AI357" s="34"/>
      <c r="AJ357" s="34"/>
      <c r="AK357" s="18"/>
      <c r="AL357" s="30"/>
      <c r="AM357" s="34"/>
      <c r="AN357" s="34"/>
      <c r="AO357" s="30"/>
      <c r="AP357" s="15" t="e">
        <f>IF(AO357=#REF!,"","ç")</f>
        <v>#REF!</v>
      </c>
    </row>
    <row r="358" spans="1:42" x14ac:dyDescent="0.3">
      <c r="A358" s="92" t="s">
        <v>29</v>
      </c>
      <c r="B358" s="84">
        <v>44255</v>
      </c>
      <c r="C358" s="23">
        <v>357</v>
      </c>
      <c r="D358" s="25">
        <v>470</v>
      </c>
      <c r="E358" s="86">
        <f t="shared" ref="E358" si="279">ROUND(SUM(D352:D358)/7,2)</f>
        <v>627.71</v>
      </c>
      <c r="F358" s="27">
        <f t="shared" ref="F358" si="280">D358+F357</f>
        <v>340915</v>
      </c>
      <c r="G358" s="25"/>
      <c r="H358" s="25"/>
      <c r="I358" s="40">
        <v>14</v>
      </c>
      <c r="J358" s="69">
        <f t="shared" ref="J358:J363" si="281">ROUND(SUM(I352:I358)/7,2)</f>
        <v>14.71</v>
      </c>
      <c r="K358" s="73">
        <f>SUM($I$2:I358)</f>
        <v>5845</v>
      </c>
      <c r="L358" s="76"/>
      <c r="M358" s="76"/>
      <c r="N358" s="41"/>
      <c r="O358" s="42"/>
      <c r="P358" s="53">
        <f t="shared" si="32"/>
        <v>2</v>
      </c>
      <c r="Q358" s="53">
        <v>170</v>
      </c>
      <c r="R358" s="109">
        <f t="shared" si="57"/>
        <v>47</v>
      </c>
      <c r="S358" s="109">
        <v>1015</v>
      </c>
      <c r="T358" s="41"/>
      <c r="U358" s="42"/>
      <c r="W358" s="79">
        <v>4639</v>
      </c>
      <c r="X358" s="78">
        <v>470</v>
      </c>
      <c r="Y358" s="77">
        <f t="shared" si="182"/>
        <v>0</v>
      </c>
      <c r="Z358" s="80">
        <f t="shared" si="62"/>
        <v>5109</v>
      </c>
      <c r="AA358" s="115">
        <f t="shared" si="183"/>
        <v>9.1999999999999998E-2</v>
      </c>
      <c r="AB358" s="83">
        <f t="shared" si="68"/>
        <v>7.1999999999999995E-2</v>
      </c>
      <c r="AC358" s="15" t="e">
        <f>IF(AA358=#REF!,"","ç")</f>
        <v>#REF!</v>
      </c>
      <c r="AD358" s="30">
        <v>4639</v>
      </c>
      <c r="AE358" s="30">
        <v>470</v>
      </c>
      <c r="AF358" s="33">
        <f t="shared" si="143"/>
        <v>5109</v>
      </c>
      <c r="AG358" s="30"/>
      <c r="AH358" s="30"/>
      <c r="AI358" s="34"/>
      <c r="AJ358" s="34"/>
      <c r="AK358" s="18"/>
      <c r="AL358" s="30"/>
      <c r="AM358" s="34"/>
      <c r="AN358" s="34"/>
      <c r="AO358" s="30"/>
      <c r="AP358" s="15" t="e">
        <f>IF(AO358=#REF!,"","ç")</f>
        <v>#REF!</v>
      </c>
    </row>
    <row r="359" spans="1:42" x14ac:dyDescent="0.3">
      <c r="A359" s="90" t="s">
        <v>26</v>
      </c>
      <c r="B359" s="12">
        <v>44256</v>
      </c>
      <c r="C359" s="23">
        <v>358</v>
      </c>
      <c r="D359" s="25">
        <v>505</v>
      </c>
      <c r="E359" s="86">
        <f t="shared" ref="E359" si="282">ROUND(SUM(D353:D359)/7,2)</f>
        <v>619</v>
      </c>
      <c r="F359" s="27">
        <f t="shared" ref="F359" si="283">D359+F358</f>
        <v>341420</v>
      </c>
      <c r="G359" s="25"/>
      <c r="H359" s="25"/>
      <c r="I359" s="40">
        <v>13</v>
      </c>
      <c r="J359" s="69">
        <f t="shared" si="281"/>
        <v>14.57</v>
      </c>
      <c r="K359" s="73">
        <f>SUM($I$2:I359)</f>
        <v>5858</v>
      </c>
      <c r="L359" s="76"/>
      <c r="M359" s="76"/>
      <c r="N359" s="41"/>
      <c r="O359" s="42"/>
      <c r="P359" s="53">
        <f t="shared" si="32"/>
        <v>-4</v>
      </c>
      <c r="Q359" s="53">
        <v>166</v>
      </c>
      <c r="R359" s="109">
        <f t="shared" si="57"/>
        <v>21</v>
      </c>
      <c r="S359" s="109">
        <v>1036</v>
      </c>
      <c r="T359" s="41"/>
      <c r="U359" s="42"/>
      <c r="W359" s="79">
        <v>4616</v>
      </c>
      <c r="X359" s="78">
        <v>505</v>
      </c>
      <c r="Y359" s="77">
        <f t="shared" si="182"/>
        <v>0</v>
      </c>
      <c r="Z359" s="80">
        <f t="shared" si="62"/>
        <v>5121</v>
      </c>
      <c r="AA359" s="115">
        <f t="shared" si="183"/>
        <v>9.8599999999999993E-2</v>
      </c>
      <c r="AB359" s="83">
        <f t="shared" si="68"/>
        <v>7.8E-2</v>
      </c>
      <c r="AC359" s="15" t="e">
        <f>IF(AA359=#REF!,"","ç")</f>
        <v>#REF!</v>
      </c>
      <c r="AD359" s="30">
        <v>4616</v>
      </c>
      <c r="AE359" s="30">
        <v>505</v>
      </c>
      <c r="AF359" s="33">
        <f t="shared" si="143"/>
        <v>5121</v>
      </c>
      <c r="AG359" s="30"/>
      <c r="AH359" s="30"/>
      <c r="AI359" s="34"/>
      <c r="AJ359" s="34"/>
      <c r="AK359" s="18"/>
      <c r="AL359" s="30"/>
      <c r="AM359" s="34"/>
      <c r="AN359" s="34"/>
      <c r="AO359" s="30"/>
      <c r="AP359" s="15" t="e">
        <f>IF(AO359=#REF!,"","ç")</f>
        <v>#REF!</v>
      </c>
    </row>
    <row r="360" spans="1:42" x14ac:dyDescent="0.3">
      <c r="A360" s="90" t="s">
        <v>27</v>
      </c>
      <c r="B360" s="12">
        <v>44257</v>
      </c>
      <c r="C360" s="23">
        <v>359</v>
      </c>
      <c r="D360" s="25">
        <v>599</v>
      </c>
      <c r="E360" s="86">
        <f t="shared" ref="E360" si="284">ROUND(SUM(D354:D360)/7,2)</f>
        <v>602</v>
      </c>
      <c r="F360" s="27">
        <f t="shared" ref="F360" si="285">D360+F359</f>
        <v>342019</v>
      </c>
      <c r="G360" s="25"/>
      <c r="H360" s="98">
        <f>(H364-H357)/H364</f>
        <v>-9.3253968253968172E-2</v>
      </c>
      <c r="I360" s="40">
        <v>13</v>
      </c>
      <c r="J360" s="69">
        <f t="shared" si="281"/>
        <v>14.14</v>
      </c>
      <c r="K360" s="73">
        <f>SUM($I$2:I360)</f>
        <v>5871</v>
      </c>
      <c r="L360" s="76"/>
      <c r="M360" s="108">
        <f>(M364-M357)/M364</f>
        <v>-0.36923076923076903</v>
      </c>
      <c r="N360" s="41"/>
      <c r="O360" s="42"/>
      <c r="P360" s="53">
        <f t="shared" si="32"/>
        <v>4</v>
      </c>
      <c r="Q360" s="53">
        <v>170</v>
      </c>
      <c r="R360" s="109">
        <f t="shared" si="57"/>
        <v>-10</v>
      </c>
      <c r="S360" s="109">
        <v>1026</v>
      </c>
      <c r="T360" s="41"/>
      <c r="U360" s="42"/>
      <c r="W360" s="79">
        <v>7819</v>
      </c>
      <c r="X360" s="78">
        <v>599</v>
      </c>
      <c r="Y360" s="77">
        <f t="shared" si="182"/>
        <v>0</v>
      </c>
      <c r="Z360" s="80">
        <f t="shared" si="62"/>
        <v>8418</v>
      </c>
      <c r="AA360" s="115">
        <f t="shared" si="183"/>
        <v>7.1199999999999999E-2</v>
      </c>
      <c r="AB360" s="83">
        <f t="shared" si="68"/>
        <v>7.8E-2</v>
      </c>
      <c r="AC360" s="15" t="e">
        <f>IF(AA360=#REF!,"","ç")</f>
        <v>#REF!</v>
      </c>
      <c r="AD360" s="30">
        <v>7819</v>
      </c>
      <c r="AE360" s="30">
        <v>599</v>
      </c>
      <c r="AF360" s="33">
        <f t="shared" si="143"/>
        <v>8418</v>
      </c>
      <c r="AG360" s="30"/>
      <c r="AH360" s="30"/>
      <c r="AI360" s="34"/>
      <c r="AJ360" s="34"/>
      <c r="AK360" s="18"/>
      <c r="AL360" s="30"/>
      <c r="AM360" s="34"/>
      <c r="AN360" s="34"/>
      <c r="AO360" s="30"/>
      <c r="AP360" s="15" t="e">
        <f>IF(AO360=#REF!,"","ç")</f>
        <v>#REF!</v>
      </c>
    </row>
    <row r="361" spans="1:42" x14ac:dyDescent="0.3">
      <c r="A361" s="90" t="s">
        <v>27</v>
      </c>
      <c r="B361" s="12">
        <v>44258</v>
      </c>
      <c r="C361" s="23">
        <v>360</v>
      </c>
      <c r="D361" s="25">
        <v>722</v>
      </c>
      <c r="E361" s="86">
        <f t="shared" ref="E361" si="286">ROUND(SUM(D355:D361)/7,2)</f>
        <v>577.14</v>
      </c>
      <c r="F361" s="27">
        <f t="shared" ref="F361" si="287">D361+F360</f>
        <v>342741</v>
      </c>
      <c r="G361" s="25"/>
      <c r="H361" s="25"/>
      <c r="I361" s="40">
        <v>13</v>
      </c>
      <c r="J361" s="69">
        <f t="shared" si="281"/>
        <v>13.57</v>
      </c>
      <c r="K361" s="73">
        <f>SUM($I$2:I361)</f>
        <v>5884</v>
      </c>
      <c r="L361" s="76"/>
      <c r="M361" s="76"/>
      <c r="N361" s="41"/>
      <c r="O361" s="42"/>
      <c r="P361" s="53">
        <f t="shared" si="32"/>
        <v>-7</v>
      </c>
      <c r="Q361" s="53">
        <v>163</v>
      </c>
      <c r="R361" s="109">
        <f t="shared" si="57"/>
        <v>-17</v>
      </c>
      <c r="S361" s="109">
        <v>1009</v>
      </c>
      <c r="T361" s="41"/>
      <c r="U361" s="42"/>
      <c r="W361" s="79">
        <v>9358</v>
      </c>
      <c r="X361" s="78">
        <v>722</v>
      </c>
      <c r="Y361" s="77">
        <f t="shared" si="182"/>
        <v>0</v>
      </c>
      <c r="Z361" s="80">
        <f t="shared" si="62"/>
        <v>10080</v>
      </c>
      <c r="AA361" s="115">
        <f t="shared" si="183"/>
        <v>7.1599999999999997E-2</v>
      </c>
      <c r="AB361" s="83">
        <f t="shared" si="68"/>
        <v>7.4999999999999997E-2</v>
      </c>
      <c r="AC361" s="15" t="e">
        <f>IF(AA361=#REF!,"","ç")</f>
        <v>#REF!</v>
      </c>
      <c r="AD361" s="30">
        <v>9358</v>
      </c>
      <c r="AE361" s="30">
        <v>722</v>
      </c>
      <c r="AF361" s="33">
        <f t="shared" si="143"/>
        <v>10080</v>
      </c>
      <c r="AG361" s="30"/>
      <c r="AH361" s="30"/>
      <c r="AI361" s="34"/>
      <c r="AJ361" s="34"/>
      <c r="AK361" s="18"/>
      <c r="AL361" s="30"/>
      <c r="AM361" s="34"/>
      <c r="AN361" s="34"/>
      <c r="AO361" s="30"/>
      <c r="AP361" s="15" t="e">
        <f>IF(AO361=#REF!,"","ç")</f>
        <v>#REF!</v>
      </c>
    </row>
    <row r="362" spans="1:42" x14ac:dyDescent="0.3">
      <c r="A362" s="90" t="s">
        <v>28</v>
      </c>
      <c r="B362" s="12">
        <v>44259</v>
      </c>
      <c r="C362" s="23">
        <v>361</v>
      </c>
      <c r="D362" s="25">
        <v>540</v>
      </c>
      <c r="E362" s="86">
        <f t="shared" ref="E362" si="288">ROUND(SUM(D356:D362)/7,2)</f>
        <v>556.86</v>
      </c>
      <c r="F362" s="27">
        <f t="shared" ref="F362" si="289">D362+F361</f>
        <v>343281</v>
      </c>
      <c r="G362" s="25"/>
      <c r="H362" s="25"/>
      <c r="I362" s="40">
        <v>11</v>
      </c>
      <c r="J362" s="69">
        <f t="shared" si="281"/>
        <v>12.14</v>
      </c>
      <c r="K362" s="73">
        <f>SUM($I$2:I362)</f>
        <v>5895</v>
      </c>
      <c r="L362" s="76"/>
      <c r="M362" s="76"/>
      <c r="N362" s="41"/>
      <c r="O362" s="42"/>
      <c r="P362" s="53">
        <f t="shared" si="32"/>
        <v>-12</v>
      </c>
      <c r="Q362" s="53">
        <v>151</v>
      </c>
      <c r="R362" s="109">
        <f t="shared" si="57"/>
        <v>-300</v>
      </c>
      <c r="S362" s="109">
        <v>709</v>
      </c>
      <c r="T362" s="41"/>
      <c r="U362" s="42"/>
      <c r="W362" s="79">
        <v>7965</v>
      </c>
      <c r="X362" s="78">
        <v>540</v>
      </c>
      <c r="Y362" s="77">
        <f t="shared" si="182"/>
        <v>0</v>
      </c>
      <c r="Z362" s="80">
        <f t="shared" si="62"/>
        <v>8505</v>
      </c>
      <c r="AA362" s="115">
        <f t="shared" si="183"/>
        <v>6.3500000000000001E-2</v>
      </c>
      <c r="AB362" s="83">
        <f t="shared" si="68"/>
        <v>7.3999999999999996E-2</v>
      </c>
      <c r="AC362" s="15" t="e">
        <f>IF(AA362=#REF!,"","ç")</f>
        <v>#REF!</v>
      </c>
      <c r="AD362" s="30">
        <v>7965</v>
      </c>
      <c r="AE362" s="30">
        <v>540</v>
      </c>
      <c r="AF362" s="33">
        <f t="shared" si="143"/>
        <v>8505</v>
      </c>
      <c r="AG362" s="30"/>
      <c r="AH362" s="30"/>
      <c r="AI362" s="34"/>
      <c r="AJ362" s="34"/>
      <c r="AK362" s="18"/>
      <c r="AL362" s="30"/>
      <c r="AM362" s="34"/>
      <c r="AN362" s="34"/>
      <c r="AO362" s="30"/>
      <c r="AP362" s="15" t="e">
        <f>IF(AO362=#REF!,"","ç")</f>
        <v>#REF!</v>
      </c>
    </row>
    <row r="363" spans="1:42" x14ac:dyDescent="0.3">
      <c r="A363" s="91" t="s">
        <v>30</v>
      </c>
      <c r="B363" s="12">
        <v>44260</v>
      </c>
      <c r="C363" s="23">
        <v>362</v>
      </c>
      <c r="D363" s="25">
        <v>462</v>
      </c>
      <c r="E363" s="86">
        <f t="shared" ref="E363:E364" si="290">ROUND(SUM(D357:D363)/7,2)</f>
        <v>566</v>
      </c>
      <c r="F363" s="27">
        <f t="shared" ref="F363:F364" si="291">D363+F362</f>
        <v>343743</v>
      </c>
      <c r="G363" s="25"/>
      <c r="H363" s="25"/>
      <c r="I363" s="40">
        <v>12</v>
      </c>
      <c r="J363" s="69">
        <f t="shared" si="281"/>
        <v>12.43</v>
      </c>
      <c r="K363" s="73">
        <f>SUM($I$2:I363)</f>
        <v>5907</v>
      </c>
      <c r="L363" s="76"/>
      <c r="M363" s="76"/>
      <c r="N363" s="41"/>
      <c r="O363" s="42"/>
      <c r="P363" s="53">
        <f t="shared" si="32"/>
        <v>-2</v>
      </c>
      <c r="Q363" s="53">
        <v>149</v>
      </c>
      <c r="R363" s="109">
        <f t="shared" si="57"/>
        <v>31</v>
      </c>
      <c r="S363" s="109">
        <v>740</v>
      </c>
      <c r="T363" s="41"/>
      <c r="U363" s="42"/>
      <c r="W363" s="79">
        <v>8438</v>
      </c>
      <c r="X363" s="78">
        <v>462</v>
      </c>
      <c r="Y363" s="77">
        <f t="shared" si="182"/>
        <v>0</v>
      </c>
      <c r="Z363" s="80">
        <f t="shared" si="62"/>
        <v>8900</v>
      </c>
      <c r="AA363" s="115">
        <f t="shared" si="183"/>
        <v>5.1900000000000002E-2</v>
      </c>
      <c r="AB363" s="83">
        <f t="shared" si="68"/>
        <v>7.1999999999999995E-2</v>
      </c>
      <c r="AC363" s="15" t="e">
        <f>IF(AA363=#REF!,"","ç")</f>
        <v>#REF!</v>
      </c>
      <c r="AD363" s="30">
        <v>8438</v>
      </c>
      <c r="AE363" s="30">
        <v>462</v>
      </c>
      <c r="AF363" s="33">
        <f t="shared" si="143"/>
        <v>8900</v>
      </c>
      <c r="AG363" s="30"/>
      <c r="AH363" s="30"/>
      <c r="AI363" s="34"/>
      <c r="AJ363" s="34"/>
      <c r="AK363" s="18"/>
      <c r="AL363" s="30"/>
      <c r="AM363" s="34"/>
      <c r="AN363" s="34"/>
      <c r="AO363" s="30"/>
      <c r="AP363" s="15" t="e">
        <f>IF(AO363=#REF!,"","ç")</f>
        <v>#REF!</v>
      </c>
    </row>
    <row r="364" spans="1:42" ht="15" thickBot="1" x14ac:dyDescent="0.35">
      <c r="A364" s="93" t="s">
        <v>31</v>
      </c>
      <c r="B364" s="89">
        <v>44261</v>
      </c>
      <c r="C364" s="23">
        <v>363</v>
      </c>
      <c r="D364" s="87">
        <v>734</v>
      </c>
      <c r="E364" s="88">
        <f t="shared" si="290"/>
        <v>576</v>
      </c>
      <c r="F364" s="87">
        <f t="shared" si="291"/>
        <v>344477</v>
      </c>
      <c r="G364" s="87">
        <f>SUM(D358:D364)</f>
        <v>4032</v>
      </c>
      <c r="H364" s="88">
        <f>G364/7</f>
        <v>576</v>
      </c>
      <c r="I364" s="103">
        <v>3</v>
      </c>
      <c r="J364" s="104">
        <f t="shared" ref="J364" si="292">ROUND(SUM(I358:I364)/7,2)</f>
        <v>11.29</v>
      </c>
      <c r="K364" s="105">
        <f>SUM($I$2:I364)</f>
        <v>5910</v>
      </c>
      <c r="L364" s="105">
        <f>SUM(I359:I364)</f>
        <v>65</v>
      </c>
      <c r="M364" s="104">
        <f>L364/7</f>
        <v>9.2857142857142865</v>
      </c>
      <c r="N364" s="106"/>
      <c r="O364" s="107"/>
      <c r="P364" s="53">
        <f t="shared" si="32"/>
        <v>-19</v>
      </c>
      <c r="Q364" s="53">
        <v>130</v>
      </c>
      <c r="R364" s="109">
        <f t="shared" si="57"/>
        <v>-23</v>
      </c>
      <c r="S364" s="109">
        <v>717</v>
      </c>
      <c r="T364" s="41"/>
      <c r="U364" s="42"/>
      <c r="W364" s="79">
        <v>8860</v>
      </c>
      <c r="X364" s="78">
        <v>734</v>
      </c>
      <c r="Y364" s="77">
        <f t="shared" si="182"/>
        <v>0</v>
      </c>
      <c r="Z364" s="80">
        <f t="shared" si="62"/>
        <v>9594</v>
      </c>
      <c r="AA364" s="115">
        <f t="shared" si="183"/>
        <v>7.6499999999999999E-2</v>
      </c>
      <c r="AB364" s="83">
        <f t="shared" si="68"/>
        <v>7.4999999999999997E-2</v>
      </c>
      <c r="AC364" s="15" t="e">
        <f>IF(AA364=#REF!,"","ç")</f>
        <v>#REF!</v>
      </c>
      <c r="AD364" s="30">
        <v>8860</v>
      </c>
      <c r="AE364" s="30">
        <v>734</v>
      </c>
      <c r="AF364" s="33">
        <f t="shared" si="143"/>
        <v>9594</v>
      </c>
      <c r="AG364" s="30"/>
      <c r="AH364" s="30"/>
      <c r="AI364" s="34"/>
      <c r="AJ364" s="34"/>
      <c r="AK364" s="18"/>
      <c r="AL364" s="30"/>
      <c r="AM364" s="34"/>
      <c r="AN364" s="34"/>
      <c r="AO364" s="30"/>
      <c r="AP364" s="15" t="e">
        <f>IF(AO364=#REF!,"","ç")</f>
        <v>#REF!</v>
      </c>
    </row>
    <row r="365" spans="1:42" x14ac:dyDescent="0.3">
      <c r="A365" s="92" t="s">
        <v>29</v>
      </c>
      <c r="B365" s="84">
        <v>44262</v>
      </c>
      <c r="C365" s="23">
        <v>364</v>
      </c>
      <c r="D365" s="27">
        <v>357</v>
      </c>
      <c r="E365" s="86">
        <f t="shared" ref="E365" si="293">ROUND(SUM(D359:D365)/7,2)</f>
        <v>559.86</v>
      </c>
      <c r="F365" s="27">
        <f t="shared" ref="F365" si="294">D365+F364</f>
        <v>344834</v>
      </c>
      <c r="G365" s="27"/>
      <c r="H365" s="27"/>
      <c r="I365" s="40">
        <v>13</v>
      </c>
      <c r="J365" s="69">
        <f t="shared" ref="J365" si="295">ROUND(SUM(I359:I365)/7,2)</f>
        <v>11.14</v>
      </c>
      <c r="K365" s="73">
        <f>SUM($I$2:I365)</f>
        <v>5923</v>
      </c>
      <c r="L365" s="76"/>
      <c r="M365" s="76"/>
      <c r="N365" s="41"/>
      <c r="O365" s="42"/>
      <c r="P365" s="53">
        <f t="shared" si="32"/>
        <v>-12</v>
      </c>
      <c r="Q365" s="53">
        <v>118</v>
      </c>
      <c r="R365" s="109">
        <f t="shared" si="57"/>
        <v>-35</v>
      </c>
      <c r="S365" s="109">
        <v>682</v>
      </c>
      <c r="T365" s="41"/>
      <c r="U365" s="42"/>
      <c r="W365" s="79">
        <v>4548</v>
      </c>
      <c r="X365" s="78">
        <v>357</v>
      </c>
      <c r="Y365" s="77">
        <f t="shared" si="182"/>
        <v>0</v>
      </c>
      <c r="Z365" s="80">
        <f t="shared" si="62"/>
        <v>4905</v>
      </c>
      <c r="AA365" s="115">
        <f t="shared" si="183"/>
        <v>7.2800000000000004E-2</v>
      </c>
      <c r="AB365" s="83">
        <f t="shared" si="68"/>
        <v>7.1999999999999995E-2</v>
      </c>
      <c r="AC365" s="15" t="e">
        <f>IF(AA365=#REF!,"","ç")</f>
        <v>#REF!</v>
      </c>
      <c r="AD365" s="30">
        <v>4548</v>
      </c>
      <c r="AE365" s="30">
        <v>357</v>
      </c>
      <c r="AF365" s="33">
        <f t="shared" si="143"/>
        <v>4905</v>
      </c>
      <c r="AG365" s="30"/>
      <c r="AH365" s="30"/>
      <c r="AI365" s="34"/>
      <c r="AJ365" s="34"/>
      <c r="AK365" s="18"/>
      <c r="AL365" s="30"/>
      <c r="AM365" s="34"/>
      <c r="AN365" s="34"/>
      <c r="AO365" s="30"/>
      <c r="AP365" s="15" t="e">
        <f>IF(AO365=#REF!,"","ç")</f>
        <v>#REF!</v>
      </c>
    </row>
    <row r="366" spans="1:42" x14ac:dyDescent="0.3">
      <c r="A366" s="90" t="s">
        <v>26</v>
      </c>
      <c r="B366" s="12">
        <v>44263</v>
      </c>
      <c r="C366" s="23">
        <v>365</v>
      </c>
      <c r="D366" s="25">
        <v>402</v>
      </c>
      <c r="E366" s="86">
        <f t="shared" ref="E366" si="296">ROUND(SUM(D360:D366)/7,2)</f>
        <v>545.14</v>
      </c>
      <c r="F366" s="27">
        <f t="shared" ref="F366" si="297">D366+F365</f>
        <v>345236</v>
      </c>
      <c r="G366" s="25"/>
      <c r="H366" s="25"/>
      <c r="I366" s="40">
        <v>11</v>
      </c>
      <c r="J366" s="69">
        <f t="shared" ref="J366" si="298">ROUND(SUM(I360:I366)/7,2)</f>
        <v>10.86</v>
      </c>
      <c r="K366" s="73">
        <f>SUM($I$2:I366)</f>
        <v>5934</v>
      </c>
      <c r="L366" s="76"/>
      <c r="M366" s="76"/>
      <c r="N366" s="41"/>
      <c r="O366" s="42"/>
      <c r="P366" s="53">
        <f t="shared" si="32"/>
        <v>-1</v>
      </c>
      <c r="Q366" s="53">
        <v>117</v>
      </c>
      <c r="R366" s="109">
        <f t="shared" si="57"/>
        <v>21</v>
      </c>
      <c r="S366" s="109">
        <v>703</v>
      </c>
      <c r="T366" s="41"/>
      <c r="U366" s="42"/>
      <c r="W366" s="79">
        <v>3823</v>
      </c>
      <c r="X366" s="78">
        <v>402</v>
      </c>
      <c r="Y366" s="77">
        <f t="shared" si="182"/>
        <v>0</v>
      </c>
      <c r="Z366" s="80">
        <f t="shared" si="62"/>
        <v>4225</v>
      </c>
      <c r="AA366" s="115">
        <f t="shared" si="183"/>
        <v>9.5100000000000004E-2</v>
      </c>
      <c r="AB366" s="83">
        <f t="shared" si="68"/>
        <v>7.1999999999999995E-2</v>
      </c>
      <c r="AC366" s="15" t="e">
        <f>IF(AA366=#REF!,"","ç")</f>
        <v>#REF!</v>
      </c>
      <c r="AD366" s="30">
        <v>3823</v>
      </c>
      <c r="AE366" s="30">
        <v>402</v>
      </c>
      <c r="AF366" s="33">
        <f t="shared" si="143"/>
        <v>4225</v>
      </c>
      <c r="AG366" s="30"/>
      <c r="AH366" s="30"/>
      <c r="AI366" s="34"/>
      <c r="AJ366" s="34"/>
      <c r="AK366" s="18"/>
      <c r="AL366" s="30"/>
      <c r="AM366" s="34"/>
      <c r="AN366" s="34"/>
      <c r="AO366" s="30"/>
      <c r="AP366" s="15" t="e">
        <f>IF(AO366=#REF!,"","ç")</f>
        <v>#REF!</v>
      </c>
    </row>
    <row r="367" spans="1:42" x14ac:dyDescent="0.3">
      <c r="A367" s="90" t="s">
        <v>27</v>
      </c>
      <c r="B367" s="12">
        <v>44264</v>
      </c>
      <c r="C367" s="23">
        <v>366</v>
      </c>
      <c r="D367" s="25">
        <v>523</v>
      </c>
      <c r="E367" s="86">
        <f t="shared" ref="E367" si="299">ROUND(SUM(D361:D367)/7,2)</f>
        <v>534.29</v>
      </c>
      <c r="F367" s="27">
        <f t="shared" ref="F367" si="300">D367+F366</f>
        <v>345759</v>
      </c>
      <c r="G367" s="25"/>
      <c r="H367" s="98">
        <f>(H371-H364)/H371</f>
        <v>-0.27433628318584069</v>
      </c>
      <c r="I367" s="40">
        <v>10</v>
      </c>
      <c r="J367" s="69">
        <f t="shared" ref="J367" si="301">ROUND(SUM(I361:I367)/7,2)</f>
        <v>10.43</v>
      </c>
      <c r="K367" s="73">
        <f>SUM($I$2:I367)</f>
        <v>5944</v>
      </c>
      <c r="L367" s="76"/>
      <c r="M367" s="108">
        <f>(M371-M364)/M371</f>
        <v>-1.5625000000000139E-2</v>
      </c>
      <c r="N367" s="41"/>
      <c r="O367" s="42"/>
      <c r="P367" s="53">
        <f t="shared" si="32"/>
        <v>-6</v>
      </c>
      <c r="Q367" s="53">
        <v>111</v>
      </c>
      <c r="R367" s="109">
        <f t="shared" si="57"/>
        <v>52</v>
      </c>
      <c r="S367" s="109">
        <v>755</v>
      </c>
      <c r="T367" s="41"/>
      <c r="U367" s="42"/>
      <c r="W367" s="79">
        <v>8479</v>
      </c>
      <c r="X367" s="78">
        <v>523</v>
      </c>
      <c r="Y367" s="77">
        <f t="shared" si="182"/>
        <v>0</v>
      </c>
      <c r="Z367" s="80">
        <f t="shared" si="62"/>
        <v>9002</v>
      </c>
      <c r="AA367" s="115">
        <f t="shared" si="183"/>
        <v>5.8099999999999999E-2</v>
      </c>
      <c r="AB367" s="83">
        <f t="shared" si="68"/>
        <v>7.0000000000000007E-2</v>
      </c>
      <c r="AC367" s="15" t="e">
        <f>IF(AA367=#REF!,"","ç")</f>
        <v>#REF!</v>
      </c>
      <c r="AD367" s="30">
        <v>8479</v>
      </c>
      <c r="AE367" s="30">
        <v>523</v>
      </c>
      <c r="AF367" s="33">
        <f t="shared" si="143"/>
        <v>9002</v>
      </c>
      <c r="AG367" s="30"/>
      <c r="AH367" s="30"/>
      <c r="AI367" s="34"/>
      <c r="AJ367" s="34"/>
      <c r="AK367" s="18"/>
      <c r="AL367" s="30"/>
      <c r="AM367" s="34"/>
      <c r="AN367" s="34"/>
      <c r="AO367" s="30"/>
      <c r="AP367" s="15" t="e">
        <f>IF(AO367=#REF!,"","ç")</f>
        <v>#REF!</v>
      </c>
    </row>
    <row r="368" spans="1:42" x14ac:dyDescent="0.3">
      <c r="A368" s="90" t="s">
        <v>27</v>
      </c>
      <c r="B368" s="12">
        <v>44265</v>
      </c>
      <c r="C368" s="23">
        <v>367</v>
      </c>
      <c r="D368" s="25">
        <v>542</v>
      </c>
      <c r="E368" s="86">
        <f t="shared" ref="E368" si="302">ROUND(SUM(D362:D368)/7,2)</f>
        <v>508.57</v>
      </c>
      <c r="F368" s="27">
        <f t="shared" ref="F368" si="303">D368+F367</f>
        <v>346301</v>
      </c>
      <c r="G368" s="25"/>
      <c r="H368" s="25"/>
      <c r="I368" s="40">
        <v>13</v>
      </c>
      <c r="J368" s="69">
        <f t="shared" ref="J368" si="304">ROUND(SUM(I362:I368)/7,2)</f>
        <v>10.43</v>
      </c>
      <c r="K368" s="73">
        <f>SUM($I$2:I368)</f>
        <v>5957</v>
      </c>
      <c r="L368" s="76"/>
      <c r="M368" s="76"/>
      <c r="N368" s="41"/>
      <c r="O368" s="42"/>
      <c r="P368" s="53">
        <f t="shared" si="32"/>
        <v>-4</v>
      </c>
      <c r="Q368" s="53">
        <v>107</v>
      </c>
      <c r="R368" s="109">
        <f t="shared" si="57"/>
        <v>-15</v>
      </c>
      <c r="S368" s="109">
        <v>740</v>
      </c>
      <c r="T368" s="41"/>
      <c r="U368" s="42"/>
      <c r="W368" s="79">
        <v>8355</v>
      </c>
      <c r="X368" s="78">
        <v>542</v>
      </c>
      <c r="Y368" s="77">
        <f t="shared" si="182"/>
        <v>0</v>
      </c>
      <c r="Z368" s="80">
        <f t="shared" si="62"/>
        <v>8897</v>
      </c>
      <c r="AA368" s="115">
        <f t="shared" si="183"/>
        <v>6.0900000000000003E-2</v>
      </c>
      <c r="AB368" s="83">
        <f t="shared" si="68"/>
        <v>6.8000000000000005E-2</v>
      </c>
      <c r="AC368" s="15" t="e">
        <f>IF(AA368=#REF!,"","ç")</f>
        <v>#REF!</v>
      </c>
      <c r="AD368" s="30">
        <v>8355</v>
      </c>
      <c r="AE368" s="30">
        <v>542</v>
      </c>
      <c r="AF368" s="33">
        <f t="shared" si="143"/>
        <v>8897</v>
      </c>
      <c r="AG368" s="30"/>
      <c r="AH368" s="30"/>
      <c r="AI368" s="34"/>
      <c r="AJ368" s="34"/>
      <c r="AK368" s="18"/>
      <c r="AL368" s="30"/>
      <c r="AM368" s="34"/>
      <c r="AN368" s="34"/>
      <c r="AO368" s="30"/>
      <c r="AP368" s="15" t="e">
        <f>IF(AO368=#REF!,"","ç")</f>
        <v>#REF!</v>
      </c>
    </row>
    <row r="369" spans="1:42" x14ac:dyDescent="0.3">
      <c r="A369" s="90" t="s">
        <v>28</v>
      </c>
      <c r="B369" s="12">
        <v>44266</v>
      </c>
      <c r="C369" s="23">
        <v>368</v>
      </c>
      <c r="D369" s="25">
        <v>474</v>
      </c>
      <c r="E369" s="86">
        <f t="shared" ref="E369" si="305">ROUND(SUM(D363:D369)/7,2)</f>
        <v>499.14</v>
      </c>
      <c r="F369" s="27">
        <f t="shared" ref="F369" si="306">D369+F368</f>
        <v>346775</v>
      </c>
      <c r="G369" s="25"/>
      <c r="H369" s="25"/>
      <c r="I369" s="40">
        <v>15</v>
      </c>
      <c r="J369" s="69">
        <f t="shared" ref="J369" si="307">ROUND(SUM(I363:I369)/7,2)</f>
        <v>11</v>
      </c>
      <c r="K369" s="73">
        <f>SUM($I$2:I369)</f>
        <v>5972</v>
      </c>
      <c r="L369" s="76"/>
      <c r="M369" s="76"/>
      <c r="N369" s="41"/>
      <c r="O369" s="42"/>
      <c r="P369" s="53">
        <f t="shared" si="32"/>
        <v>1</v>
      </c>
      <c r="Q369" s="53">
        <v>108</v>
      </c>
      <c r="R369" s="109">
        <f t="shared" si="57"/>
        <v>-8</v>
      </c>
      <c r="S369" s="109">
        <v>732</v>
      </c>
      <c r="T369" s="41"/>
      <c r="U369" s="42"/>
      <c r="W369" s="79">
        <v>8801</v>
      </c>
      <c r="X369" s="78">
        <v>474</v>
      </c>
      <c r="Y369" s="77">
        <f t="shared" si="182"/>
        <v>0</v>
      </c>
      <c r="Z369" s="80">
        <f t="shared" si="62"/>
        <v>9275</v>
      </c>
      <c r="AA369" s="115">
        <f t="shared" si="183"/>
        <v>5.11E-2</v>
      </c>
      <c r="AB369" s="83">
        <f t="shared" si="68"/>
        <v>6.7000000000000004E-2</v>
      </c>
      <c r="AC369" s="15" t="e">
        <f>IF(AA369=#REF!,"","ç")</f>
        <v>#REF!</v>
      </c>
      <c r="AD369" s="30">
        <v>8801</v>
      </c>
      <c r="AE369" s="30">
        <v>474</v>
      </c>
      <c r="AF369" s="33">
        <f t="shared" si="143"/>
        <v>9275</v>
      </c>
      <c r="AG369" s="30"/>
      <c r="AH369" s="30"/>
      <c r="AI369" s="34"/>
      <c r="AJ369" s="34"/>
      <c r="AK369" s="18"/>
      <c r="AL369" s="30"/>
      <c r="AM369" s="34"/>
      <c r="AN369" s="34"/>
      <c r="AO369" s="30"/>
      <c r="AP369" s="15" t="e">
        <f>IF(AO369=#REF!,"","ç")</f>
        <v>#REF!</v>
      </c>
    </row>
    <row r="370" spans="1:42" x14ac:dyDescent="0.3">
      <c r="A370" s="91" t="s">
        <v>30</v>
      </c>
      <c r="B370" s="12">
        <v>44267</v>
      </c>
      <c r="C370" s="23">
        <v>369</v>
      </c>
      <c r="D370" s="25">
        <v>451</v>
      </c>
      <c r="E370" s="86">
        <f t="shared" ref="E370:E371" si="308">ROUND(SUM(D364:D370)/7,2)</f>
        <v>497.57</v>
      </c>
      <c r="F370" s="27">
        <f t="shared" ref="F370:F371" si="309">D370+F369</f>
        <v>347226</v>
      </c>
      <c r="G370" s="25"/>
      <c r="H370" s="25"/>
      <c r="I370" s="40">
        <v>9</v>
      </c>
      <c r="J370" s="69">
        <f t="shared" ref="J370" si="310">ROUND(SUM(I364:I370)/7,2)</f>
        <v>10.57</v>
      </c>
      <c r="K370" s="73">
        <f>SUM($I$2:I370)</f>
        <v>5981</v>
      </c>
      <c r="L370" s="76"/>
      <c r="M370" s="76"/>
      <c r="N370" s="41"/>
      <c r="O370" s="42"/>
      <c r="P370" s="53">
        <f t="shared" si="32"/>
        <v>3</v>
      </c>
      <c r="Q370" s="53">
        <v>111</v>
      </c>
      <c r="R370" s="109">
        <f t="shared" si="57"/>
        <v>14</v>
      </c>
      <c r="S370" s="109">
        <v>746</v>
      </c>
      <c r="T370" s="41"/>
      <c r="U370" s="42"/>
      <c r="W370" s="79">
        <v>7980</v>
      </c>
      <c r="X370" s="78">
        <v>451</v>
      </c>
      <c r="Y370" s="77">
        <f t="shared" si="182"/>
        <v>0</v>
      </c>
      <c r="Z370" s="80">
        <f t="shared" si="62"/>
        <v>8431</v>
      </c>
      <c r="AA370" s="115">
        <f t="shared" si="183"/>
        <v>5.3499999999999999E-2</v>
      </c>
      <c r="AB370" s="83">
        <f t="shared" si="68"/>
        <v>6.7000000000000004E-2</v>
      </c>
      <c r="AC370" s="15" t="e">
        <f>IF(AA370=#REF!,"","ç")</f>
        <v>#REF!</v>
      </c>
      <c r="AD370" s="30">
        <v>7980</v>
      </c>
      <c r="AE370" s="30">
        <v>451</v>
      </c>
      <c r="AF370" s="33">
        <f t="shared" si="143"/>
        <v>8431</v>
      </c>
      <c r="AG370" s="30"/>
      <c r="AH370" s="30"/>
      <c r="AI370" s="34"/>
      <c r="AJ370" s="34"/>
      <c r="AK370" s="18"/>
      <c r="AL370" s="30"/>
      <c r="AM370" s="34"/>
      <c r="AN370" s="34"/>
      <c r="AO370" s="30"/>
      <c r="AP370" s="15" t="e">
        <f>IF(AO370=#REF!,"","ç")</f>
        <v>#REF!</v>
      </c>
    </row>
    <row r="371" spans="1:42" ht="15" thickBot="1" x14ac:dyDescent="0.35">
      <c r="A371" s="93" t="s">
        <v>31</v>
      </c>
      <c r="B371" s="89">
        <v>44268</v>
      </c>
      <c r="C371" s="23">
        <v>370</v>
      </c>
      <c r="D371" s="87">
        <v>415</v>
      </c>
      <c r="E371" s="88">
        <f t="shared" si="308"/>
        <v>452</v>
      </c>
      <c r="F371" s="87">
        <f t="shared" si="309"/>
        <v>347641</v>
      </c>
      <c r="G371" s="87">
        <f>SUM(D365:D371)</f>
        <v>3164</v>
      </c>
      <c r="H371" s="88">
        <f>G371/7</f>
        <v>452</v>
      </c>
      <c r="I371" s="103">
        <v>6</v>
      </c>
      <c r="J371" s="104">
        <f t="shared" ref="J371" si="311">ROUND(SUM(I365:I371)/7,2)</f>
        <v>11</v>
      </c>
      <c r="K371" s="105">
        <f>SUM($I$2:I371)</f>
        <v>5987</v>
      </c>
      <c r="L371" s="105">
        <f>SUM(I366:I371)</f>
        <v>64</v>
      </c>
      <c r="M371" s="104">
        <f>L371/7</f>
        <v>9.1428571428571423</v>
      </c>
      <c r="N371" s="106"/>
      <c r="O371" s="107"/>
      <c r="P371" s="53">
        <f t="shared" si="32"/>
        <v>0</v>
      </c>
      <c r="Q371" s="53">
        <v>111</v>
      </c>
      <c r="R371" s="109">
        <f t="shared" si="57"/>
        <v>-23</v>
      </c>
      <c r="S371" s="109">
        <v>723</v>
      </c>
      <c r="T371" s="41"/>
      <c r="U371" s="42"/>
      <c r="W371" s="79">
        <v>7895</v>
      </c>
      <c r="X371" s="78">
        <v>415</v>
      </c>
      <c r="Y371" s="77">
        <f t="shared" si="182"/>
        <v>0</v>
      </c>
      <c r="Z371" s="80">
        <f t="shared" si="62"/>
        <v>8310</v>
      </c>
      <c r="AA371" s="115">
        <f t="shared" si="183"/>
        <v>4.99E-2</v>
      </c>
      <c r="AB371" s="83">
        <f t="shared" si="68"/>
        <v>6.3E-2</v>
      </c>
      <c r="AC371" s="15" t="e">
        <f>IF(AA371=#REF!,"","ç")</f>
        <v>#REF!</v>
      </c>
      <c r="AD371" s="30">
        <v>7895</v>
      </c>
      <c r="AE371" s="30">
        <v>415</v>
      </c>
      <c r="AF371" s="33">
        <f t="shared" si="143"/>
        <v>8310</v>
      </c>
      <c r="AG371" s="30"/>
      <c r="AH371" s="30"/>
      <c r="AI371" s="34"/>
      <c r="AJ371" s="34"/>
      <c r="AK371" s="18"/>
      <c r="AL371" s="30"/>
      <c r="AM371" s="34"/>
      <c r="AN371" s="34"/>
      <c r="AO371" s="30"/>
      <c r="AP371" s="15" t="e">
        <f>IF(AO371=#REF!,"","ç")</f>
        <v>#REF!</v>
      </c>
    </row>
    <row r="372" spans="1:42" x14ac:dyDescent="0.3">
      <c r="A372" s="92" t="s">
        <v>29</v>
      </c>
      <c r="B372" s="84">
        <v>44269</v>
      </c>
      <c r="C372" s="23">
        <v>371</v>
      </c>
      <c r="D372" s="27">
        <v>278</v>
      </c>
      <c r="E372" s="86">
        <f t="shared" ref="E372" si="312">ROUND(SUM(D366:D372)/7,2)</f>
        <v>440.71</v>
      </c>
      <c r="F372" s="27">
        <f t="shared" ref="F372" si="313">D372+F371</f>
        <v>347919</v>
      </c>
      <c r="G372" s="27"/>
      <c r="H372" s="27"/>
      <c r="I372" s="40">
        <v>7</v>
      </c>
      <c r="J372" s="69">
        <f t="shared" ref="J372" si="314">ROUND(SUM(I366:I372)/7,2)</f>
        <v>10.14</v>
      </c>
      <c r="K372" s="73">
        <f>SUM($I$2:I372)</f>
        <v>5994</v>
      </c>
      <c r="L372" s="76"/>
      <c r="M372" s="76"/>
      <c r="N372" s="41"/>
      <c r="O372" s="42"/>
      <c r="P372" s="53">
        <f t="shared" si="32"/>
        <v>-7</v>
      </c>
      <c r="Q372" s="53">
        <v>104</v>
      </c>
      <c r="R372" s="109">
        <f t="shared" si="57"/>
        <v>-34</v>
      </c>
      <c r="S372" s="109">
        <v>689</v>
      </c>
      <c r="T372" s="41"/>
      <c r="U372" s="42"/>
      <c r="W372" s="79">
        <v>4942</v>
      </c>
      <c r="X372" s="78">
        <v>278</v>
      </c>
      <c r="Y372" s="77">
        <f t="shared" si="182"/>
        <v>0</v>
      </c>
      <c r="Z372" s="80">
        <f t="shared" si="62"/>
        <v>5220</v>
      </c>
      <c r="AA372" s="115">
        <f t="shared" si="183"/>
        <v>5.33E-2</v>
      </c>
      <c r="AB372" s="83">
        <f t="shared" si="68"/>
        <v>0.06</v>
      </c>
      <c r="AC372" s="15" t="e">
        <f>IF(AA372=#REF!,"","ç")</f>
        <v>#REF!</v>
      </c>
      <c r="AD372" s="30">
        <v>4942</v>
      </c>
      <c r="AE372" s="30">
        <v>278</v>
      </c>
      <c r="AF372" s="33">
        <f t="shared" si="143"/>
        <v>5220</v>
      </c>
      <c r="AG372" s="30"/>
      <c r="AH372" s="30"/>
      <c r="AI372" s="34"/>
      <c r="AJ372" s="34"/>
      <c r="AK372" s="18"/>
      <c r="AL372" s="30"/>
      <c r="AM372" s="34"/>
      <c r="AN372" s="34"/>
      <c r="AO372" s="30"/>
      <c r="AP372" s="15" t="e">
        <f>IF(AO372=#REF!,"","ç")</f>
        <v>#REF!</v>
      </c>
    </row>
    <row r="373" spans="1:42" x14ac:dyDescent="0.3">
      <c r="A373" s="90" t="s">
        <v>26</v>
      </c>
      <c r="B373" s="12">
        <v>44270</v>
      </c>
      <c r="C373" s="23">
        <v>372</v>
      </c>
      <c r="D373" s="25">
        <v>236</v>
      </c>
      <c r="E373" s="86">
        <f t="shared" ref="E373" si="315">ROUND(SUM(D367:D373)/7,2)</f>
        <v>417</v>
      </c>
      <c r="F373" s="27">
        <f t="shared" ref="F373" si="316">D373+F372</f>
        <v>348155</v>
      </c>
      <c r="G373" s="25"/>
      <c r="H373" s="25"/>
      <c r="I373" s="40">
        <v>11</v>
      </c>
      <c r="J373" s="69">
        <f t="shared" ref="J373" si="317">ROUND(SUM(I367:I373)/7,2)</f>
        <v>10.14</v>
      </c>
      <c r="K373" s="73">
        <f>SUM($I$2:I373)</f>
        <v>6005</v>
      </c>
      <c r="L373" s="76"/>
      <c r="M373" s="76"/>
      <c r="N373" s="41"/>
      <c r="O373" s="42"/>
      <c r="P373" s="53">
        <f t="shared" si="32"/>
        <v>-6</v>
      </c>
      <c r="Q373" s="53">
        <v>98</v>
      </c>
      <c r="R373" s="109">
        <f t="shared" si="57"/>
        <v>-6</v>
      </c>
      <c r="S373" s="109">
        <v>683</v>
      </c>
      <c r="T373" s="41"/>
      <c r="U373" s="42"/>
      <c r="W373" s="79">
        <v>3338</v>
      </c>
      <c r="X373" s="78">
        <v>236</v>
      </c>
      <c r="Y373" s="77">
        <f t="shared" si="182"/>
        <v>0</v>
      </c>
      <c r="Z373" s="80">
        <f t="shared" si="62"/>
        <v>3574</v>
      </c>
      <c r="AA373" s="115">
        <f t="shared" si="183"/>
        <v>6.6000000000000003E-2</v>
      </c>
      <c r="AB373" s="83">
        <f t="shared" si="68"/>
        <v>5.6000000000000001E-2</v>
      </c>
      <c r="AC373" s="15" t="e">
        <f>IF(AA373=#REF!,"","ç")</f>
        <v>#REF!</v>
      </c>
      <c r="AD373" s="30">
        <v>3338</v>
      </c>
      <c r="AE373" s="30">
        <v>236</v>
      </c>
      <c r="AF373" s="33">
        <f t="shared" si="143"/>
        <v>3574</v>
      </c>
      <c r="AG373" s="30"/>
      <c r="AH373" s="30"/>
      <c r="AI373" s="34"/>
      <c r="AJ373" s="34"/>
      <c r="AK373" s="18"/>
      <c r="AL373" s="30"/>
      <c r="AM373" s="34"/>
      <c r="AN373" s="34"/>
      <c r="AO373" s="30"/>
      <c r="AP373" s="15" t="e">
        <f>IF(AO373=#REF!,"","ç")</f>
        <v>#REF!</v>
      </c>
    </row>
    <row r="374" spans="1:42" x14ac:dyDescent="0.3">
      <c r="A374" s="90" t="s">
        <v>27</v>
      </c>
      <c r="B374" s="12">
        <v>44271</v>
      </c>
      <c r="C374" s="23">
        <v>373</v>
      </c>
      <c r="D374" s="25">
        <v>425</v>
      </c>
      <c r="E374" s="86">
        <f t="shared" ref="E374" si="318">ROUND(SUM(D368:D374)/7,2)</f>
        <v>403</v>
      </c>
      <c r="F374" s="27">
        <f t="shared" ref="F374" si="319">D374+F373</f>
        <v>348580</v>
      </c>
      <c r="G374" s="25"/>
      <c r="H374" s="98">
        <f>(H378-H371)/H378</f>
        <v>-4.6296296296296294E-2</v>
      </c>
      <c r="I374" s="40">
        <v>4</v>
      </c>
      <c r="J374" s="69">
        <f t="shared" ref="J374" si="320">ROUND(SUM(I368:I374)/7,2)</f>
        <v>9.2899999999999991</v>
      </c>
      <c r="K374" s="73">
        <f>SUM($I$2:I374)</f>
        <v>6009</v>
      </c>
      <c r="L374" s="76"/>
      <c r="M374" s="108">
        <f>(M378-M371)/M378</f>
        <v>-0.33333333333333331</v>
      </c>
      <c r="N374" s="41"/>
      <c r="O374" s="42"/>
      <c r="P374" s="53">
        <f t="shared" si="32"/>
        <v>-1</v>
      </c>
      <c r="Q374" s="53">
        <v>97</v>
      </c>
      <c r="R374" s="109">
        <f t="shared" si="57"/>
        <v>-37</v>
      </c>
      <c r="S374" s="109">
        <v>646</v>
      </c>
      <c r="T374" s="41"/>
      <c r="U374" s="42"/>
      <c r="W374" s="79">
        <v>8723</v>
      </c>
      <c r="X374" s="78">
        <v>425</v>
      </c>
      <c r="Y374" s="77">
        <f t="shared" si="182"/>
        <v>0</v>
      </c>
      <c r="Z374" s="80">
        <f t="shared" si="62"/>
        <v>9148</v>
      </c>
      <c r="AA374" s="115">
        <f t="shared" si="183"/>
        <v>4.65E-2</v>
      </c>
      <c r="AB374" s="83">
        <f t="shared" si="68"/>
        <v>5.3999999999999999E-2</v>
      </c>
      <c r="AC374" s="15" t="e">
        <f>IF(AA374=#REF!,"","ç")</f>
        <v>#REF!</v>
      </c>
      <c r="AD374" s="30">
        <v>8723</v>
      </c>
      <c r="AE374" s="30">
        <v>425</v>
      </c>
      <c r="AF374" s="33">
        <f t="shared" si="143"/>
        <v>9148</v>
      </c>
      <c r="AG374" s="30"/>
      <c r="AH374" s="30"/>
      <c r="AI374" s="34"/>
      <c r="AJ374" s="34"/>
      <c r="AK374" s="18"/>
      <c r="AL374" s="30"/>
      <c r="AM374" s="34"/>
      <c r="AN374" s="34"/>
      <c r="AO374" s="30"/>
      <c r="AP374" s="15" t="e">
        <f>IF(AO374=#REF!,"","ç")</f>
        <v>#REF!</v>
      </c>
    </row>
    <row r="375" spans="1:42" x14ac:dyDescent="0.3">
      <c r="A375" s="90" t="s">
        <v>27</v>
      </c>
      <c r="B375" s="12">
        <v>44272</v>
      </c>
      <c r="C375" s="23">
        <v>374</v>
      </c>
      <c r="D375" s="25">
        <v>440</v>
      </c>
      <c r="E375" s="86">
        <f t="shared" ref="E375" si="321">ROUND(SUM(D369:D375)/7,2)</f>
        <v>388.43</v>
      </c>
      <c r="F375" s="27">
        <f t="shared" ref="F375" si="322">D375+F374</f>
        <v>349020</v>
      </c>
      <c r="G375" s="25"/>
      <c r="H375" s="25"/>
      <c r="I375" s="40">
        <v>9</v>
      </c>
      <c r="J375" s="69">
        <f t="shared" ref="J375" si="323">ROUND(SUM(I369:I375)/7,2)</f>
        <v>8.7100000000000009</v>
      </c>
      <c r="K375" s="73">
        <f>SUM($I$2:I375)</f>
        <v>6018</v>
      </c>
      <c r="L375" s="76"/>
      <c r="M375" s="76"/>
      <c r="N375" s="41"/>
      <c r="O375" s="42"/>
      <c r="P375" s="53">
        <f t="shared" si="32"/>
        <v>-3</v>
      </c>
      <c r="Q375" s="53">
        <v>94</v>
      </c>
      <c r="R375" s="109">
        <f t="shared" si="57"/>
        <v>-3</v>
      </c>
      <c r="S375" s="109">
        <v>643</v>
      </c>
      <c r="T375" s="41"/>
      <c r="U375" s="42"/>
      <c r="W375" s="79">
        <v>8267</v>
      </c>
      <c r="X375" s="78">
        <v>440</v>
      </c>
      <c r="Y375" s="77">
        <f t="shared" si="182"/>
        <v>0</v>
      </c>
      <c r="Z375" s="80">
        <f t="shared" si="62"/>
        <v>8707</v>
      </c>
      <c r="AA375" s="115">
        <f t="shared" si="183"/>
        <v>5.0500000000000003E-2</v>
      </c>
      <c r="AB375" s="83">
        <f t="shared" si="68"/>
        <v>5.2999999999999999E-2</v>
      </c>
      <c r="AC375" s="15" t="e">
        <f>IF(AA375=#REF!,"","ç")</f>
        <v>#REF!</v>
      </c>
      <c r="AD375" s="30">
        <v>8267</v>
      </c>
      <c r="AE375" s="30">
        <v>440</v>
      </c>
      <c r="AF375" s="33">
        <f t="shared" si="143"/>
        <v>8707</v>
      </c>
      <c r="AG375" s="30"/>
      <c r="AH375" s="30"/>
      <c r="AI375" s="34"/>
      <c r="AJ375" s="34"/>
      <c r="AK375" s="18"/>
      <c r="AL375" s="30"/>
      <c r="AM375" s="34"/>
      <c r="AN375" s="34"/>
      <c r="AO375" s="30"/>
      <c r="AP375" s="15" t="e">
        <f>IF(AO375=#REF!,"","ç")</f>
        <v>#REF!</v>
      </c>
    </row>
    <row r="376" spans="1:42" x14ac:dyDescent="0.3">
      <c r="A376" s="90" t="s">
        <v>28</v>
      </c>
      <c r="B376" s="12">
        <v>44273</v>
      </c>
      <c r="C376" s="23">
        <v>375</v>
      </c>
      <c r="D376" s="25">
        <v>485</v>
      </c>
      <c r="E376" s="86">
        <f t="shared" ref="E376" si="324">ROUND(SUM(D370:D376)/7,2)</f>
        <v>390</v>
      </c>
      <c r="F376" s="27">
        <f t="shared" ref="F376" si="325">D376+F375</f>
        <v>349505</v>
      </c>
      <c r="G376" s="25"/>
      <c r="H376" s="25"/>
      <c r="I376" s="40">
        <v>7</v>
      </c>
      <c r="J376" s="69">
        <f t="shared" ref="J376" si="326">ROUND(SUM(I370:I376)/7,2)</f>
        <v>7.57</v>
      </c>
      <c r="K376" s="73">
        <f>SUM($I$2:I376)</f>
        <v>6025</v>
      </c>
      <c r="L376" s="76"/>
      <c r="M376" s="76"/>
      <c r="N376" s="41"/>
      <c r="O376" s="42"/>
      <c r="P376" s="53">
        <f t="shared" si="32"/>
        <v>-3</v>
      </c>
      <c r="Q376" s="53">
        <v>91</v>
      </c>
      <c r="R376" s="109">
        <f t="shared" si="57"/>
        <v>-1</v>
      </c>
      <c r="S376" s="109">
        <v>642</v>
      </c>
      <c r="T376" s="41"/>
      <c r="U376" s="42"/>
      <c r="W376" s="79">
        <v>8461</v>
      </c>
      <c r="X376" s="78">
        <v>485</v>
      </c>
      <c r="Y376" s="77">
        <f t="shared" si="182"/>
        <v>0</v>
      </c>
      <c r="Z376" s="80">
        <f t="shared" si="62"/>
        <v>8946</v>
      </c>
      <c r="AA376" s="115">
        <f t="shared" si="183"/>
        <v>5.4199999999999998E-2</v>
      </c>
      <c r="AB376" s="83">
        <f t="shared" si="68"/>
        <v>5.2999999999999999E-2</v>
      </c>
      <c r="AC376" s="15" t="e">
        <f>IF(AA376=#REF!,"","ç")</f>
        <v>#REF!</v>
      </c>
      <c r="AD376" s="30">
        <v>8461</v>
      </c>
      <c r="AE376" s="30">
        <v>485</v>
      </c>
      <c r="AF376" s="33">
        <f t="shared" si="143"/>
        <v>8946</v>
      </c>
      <c r="AG376" s="30"/>
      <c r="AH376" s="30"/>
      <c r="AI376" s="34"/>
      <c r="AJ376" s="34"/>
      <c r="AK376" s="18"/>
      <c r="AL376" s="30"/>
      <c r="AM376" s="34"/>
      <c r="AN376" s="34"/>
      <c r="AO376" s="30"/>
      <c r="AP376" s="15" t="e">
        <f>IF(AO376=#REF!,"","ç")</f>
        <v>#REF!</v>
      </c>
    </row>
    <row r="377" spans="1:42" x14ac:dyDescent="0.3">
      <c r="A377" s="91" t="s">
        <v>30</v>
      </c>
      <c r="B377" s="12">
        <v>44274</v>
      </c>
      <c r="C377" s="23">
        <v>376</v>
      </c>
      <c r="D377" s="25">
        <v>715</v>
      </c>
      <c r="E377" s="86">
        <f t="shared" ref="E377:E378" si="327">ROUND(SUM(D371:D377)/7,2)</f>
        <v>427.71</v>
      </c>
      <c r="F377" s="27">
        <f t="shared" ref="F377:F378" si="328">D377+F376</f>
        <v>350220</v>
      </c>
      <c r="G377" s="25"/>
      <c r="H377" s="25"/>
      <c r="I377" s="40">
        <v>10</v>
      </c>
      <c r="J377" s="69">
        <f t="shared" ref="J377" si="329">ROUND(SUM(I371:I377)/7,2)</f>
        <v>7.71</v>
      </c>
      <c r="K377" s="73">
        <f>SUM($I$2:I377)</f>
        <v>6035</v>
      </c>
      <c r="L377" s="76"/>
      <c r="M377" s="76"/>
      <c r="N377" s="41"/>
      <c r="O377" s="42"/>
      <c r="P377" s="53">
        <f t="shared" si="32"/>
        <v>8</v>
      </c>
      <c r="Q377" s="53">
        <v>99</v>
      </c>
      <c r="R377" s="109">
        <f t="shared" si="57"/>
        <v>-8</v>
      </c>
      <c r="S377" s="109">
        <v>634</v>
      </c>
      <c r="T377" s="41"/>
      <c r="U377" s="42"/>
      <c r="W377" s="79">
        <v>9865</v>
      </c>
      <c r="X377" s="78">
        <v>715</v>
      </c>
      <c r="Y377" s="77">
        <f t="shared" si="182"/>
        <v>0</v>
      </c>
      <c r="Z377" s="80">
        <f t="shared" si="62"/>
        <v>10580</v>
      </c>
      <c r="AA377" s="115">
        <f t="shared" si="183"/>
        <v>6.7599999999999993E-2</v>
      </c>
      <c r="AB377" s="83">
        <f t="shared" si="68"/>
        <v>5.5E-2</v>
      </c>
      <c r="AC377" s="15" t="e">
        <f>IF(AA377=#REF!,"","ç")</f>
        <v>#REF!</v>
      </c>
      <c r="AD377" s="30">
        <v>9865</v>
      </c>
      <c r="AE377" s="30">
        <v>715</v>
      </c>
      <c r="AF377" s="33">
        <f t="shared" si="143"/>
        <v>10580</v>
      </c>
      <c r="AG377" s="30"/>
      <c r="AH377" s="30"/>
      <c r="AI377" s="34"/>
      <c r="AJ377" s="34"/>
      <c r="AK377" s="18"/>
      <c r="AL377" s="30"/>
      <c r="AM377" s="34"/>
      <c r="AN377" s="34"/>
      <c r="AO377" s="30"/>
      <c r="AP377" s="15" t="e">
        <f>IF(AO377=#REF!,"","ç")</f>
        <v>#REF!</v>
      </c>
    </row>
    <row r="378" spans="1:42" ht="15" thickBot="1" x14ac:dyDescent="0.35">
      <c r="A378" s="93" t="s">
        <v>31</v>
      </c>
      <c r="B378" s="89">
        <v>44275</v>
      </c>
      <c r="C378" s="23">
        <v>377</v>
      </c>
      <c r="D378" s="87">
        <v>445</v>
      </c>
      <c r="E378" s="88">
        <f t="shared" si="327"/>
        <v>432</v>
      </c>
      <c r="F378" s="87">
        <f t="shared" si="328"/>
        <v>350665</v>
      </c>
      <c r="G378" s="87">
        <f>SUM(D372:D378)</f>
        <v>3024</v>
      </c>
      <c r="H378" s="88">
        <f>G378/7</f>
        <v>432</v>
      </c>
      <c r="I378" s="103">
        <v>7</v>
      </c>
      <c r="J378" s="104">
        <f t="shared" ref="J378" si="330">ROUND(SUM(I372:I378)/7,2)</f>
        <v>7.86</v>
      </c>
      <c r="K378" s="105">
        <f>SUM($I$2:I378)</f>
        <v>6042</v>
      </c>
      <c r="L378" s="105">
        <f>SUM(I373:I378)</f>
        <v>48</v>
      </c>
      <c r="M378" s="104">
        <f>L378/7</f>
        <v>6.8571428571428568</v>
      </c>
      <c r="N378" s="106"/>
      <c r="O378" s="107"/>
      <c r="P378" s="53">
        <f t="shared" si="32"/>
        <v>-1</v>
      </c>
      <c r="Q378" s="53">
        <v>98</v>
      </c>
      <c r="R378" s="109">
        <f t="shared" si="57"/>
        <v>-12</v>
      </c>
      <c r="S378" s="109">
        <v>622</v>
      </c>
      <c r="T378" s="41"/>
      <c r="U378" s="42"/>
      <c r="W378" s="79">
        <v>8384</v>
      </c>
      <c r="X378" s="78">
        <v>445</v>
      </c>
      <c r="Y378" s="77">
        <f t="shared" si="182"/>
        <v>0</v>
      </c>
      <c r="Z378" s="80">
        <f t="shared" si="62"/>
        <v>8829</v>
      </c>
      <c r="AA378" s="115">
        <f t="shared" si="183"/>
        <v>5.04E-2</v>
      </c>
      <c r="AB378" s="83">
        <f t="shared" si="68"/>
        <v>5.6000000000000001E-2</v>
      </c>
      <c r="AC378" s="15" t="e">
        <f>IF(AA378=#REF!,"","ç")</f>
        <v>#REF!</v>
      </c>
      <c r="AD378" s="30">
        <v>8384</v>
      </c>
      <c r="AE378" s="30">
        <v>445</v>
      </c>
      <c r="AF378" s="33">
        <f t="shared" si="143"/>
        <v>8829</v>
      </c>
      <c r="AG378" s="30"/>
      <c r="AH378" s="30"/>
      <c r="AI378" s="34"/>
      <c r="AJ378" s="34"/>
      <c r="AK378" s="18"/>
      <c r="AL378" s="30"/>
      <c r="AM378" s="34"/>
      <c r="AN378" s="34"/>
      <c r="AO378" s="30"/>
      <c r="AP378" s="15" t="e">
        <f>IF(AO378=#REF!,"","ç")</f>
        <v>#REF!</v>
      </c>
    </row>
    <row r="379" spans="1:42" x14ac:dyDescent="0.3">
      <c r="A379" s="92" t="s">
        <v>29</v>
      </c>
      <c r="B379" s="84">
        <v>44276</v>
      </c>
      <c r="C379" s="23">
        <v>378</v>
      </c>
      <c r="D379" s="27">
        <v>326</v>
      </c>
      <c r="E379" s="86">
        <f t="shared" ref="E379" si="331">ROUND(SUM(D373:D379)/7,2)</f>
        <v>438.86</v>
      </c>
      <c r="F379" s="27">
        <f t="shared" ref="F379" si="332">D379+F378</f>
        <v>350991</v>
      </c>
      <c r="G379" s="27"/>
      <c r="H379" s="27"/>
      <c r="I379" s="40">
        <v>2</v>
      </c>
      <c r="J379" s="69">
        <f t="shared" ref="J379" si="333">ROUND(SUM(I373:I379)/7,2)</f>
        <v>7.14</v>
      </c>
      <c r="K379" s="73">
        <f>SUM($I$2:I379)</f>
        <v>6044</v>
      </c>
      <c r="L379" s="76"/>
      <c r="M379" s="76"/>
      <c r="N379" s="41"/>
      <c r="O379" s="42"/>
      <c r="P379" s="53">
        <f t="shared" ref="P379:P421" si="334">Q379-Q378</f>
        <v>1</v>
      </c>
      <c r="Q379" s="53">
        <v>99</v>
      </c>
      <c r="R379" s="109">
        <f t="shared" si="57"/>
        <v>-4</v>
      </c>
      <c r="S379" s="109">
        <v>618</v>
      </c>
      <c r="T379" s="41"/>
      <c r="U379" s="42"/>
      <c r="W379" s="79">
        <v>4703</v>
      </c>
      <c r="X379" s="78">
        <v>326</v>
      </c>
      <c r="Y379" s="77">
        <f t="shared" si="182"/>
        <v>0</v>
      </c>
      <c r="Z379" s="80">
        <f t="shared" si="62"/>
        <v>5029</v>
      </c>
      <c r="AA379" s="115">
        <f t="shared" si="183"/>
        <v>6.4799999999999996E-2</v>
      </c>
      <c r="AB379" s="83">
        <f t="shared" si="68"/>
        <v>5.7000000000000002E-2</v>
      </c>
      <c r="AC379" s="15" t="e">
        <f>IF(AA379=#REF!,"","ç")</f>
        <v>#REF!</v>
      </c>
      <c r="AD379" s="30">
        <v>4703</v>
      </c>
      <c r="AE379" s="30">
        <v>326</v>
      </c>
      <c r="AF379" s="33">
        <f t="shared" si="143"/>
        <v>5029</v>
      </c>
      <c r="AG379" s="30"/>
      <c r="AH379" s="30"/>
      <c r="AI379" s="34"/>
      <c r="AJ379" s="34"/>
      <c r="AK379" s="18"/>
      <c r="AL379" s="30"/>
      <c r="AM379" s="34"/>
      <c r="AN379" s="34"/>
      <c r="AO379" s="30"/>
      <c r="AP379" s="15" t="e">
        <f>IF(AO379=#REF!,"","ç")</f>
        <v>#REF!</v>
      </c>
    </row>
    <row r="380" spans="1:42" x14ac:dyDescent="0.3">
      <c r="A380" s="90" t="s">
        <v>26</v>
      </c>
      <c r="B380" s="12">
        <v>44277</v>
      </c>
      <c r="C380" s="23">
        <v>379</v>
      </c>
      <c r="D380" s="25">
        <v>222</v>
      </c>
      <c r="E380" s="86">
        <f t="shared" ref="E380" si="335">ROUND(SUM(D374:D380)/7,2)</f>
        <v>436.86</v>
      </c>
      <c r="F380" s="27">
        <f t="shared" ref="F380" si="336">D380+F379</f>
        <v>351213</v>
      </c>
      <c r="G380" s="25"/>
      <c r="H380" s="25"/>
      <c r="I380" s="40">
        <v>8</v>
      </c>
      <c r="J380" s="69">
        <f t="shared" ref="J380" si="337">ROUND(SUM(I374:I380)/7,2)</f>
        <v>6.71</v>
      </c>
      <c r="K380" s="73">
        <f>SUM($I$2:I380)</f>
        <v>6052</v>
      </c>
      <c r="L380" s="76"/>
      <c r="M380" s="76"/>
      <c r="N380" s="41"/>
      <c r="O380" s="42"/>
      <c r="P380" s="53">
        <f t="shared" si="334"/>
        <v>0</v>
      </c>
      <c r="Q380" s="53">
        <v>99</v>
      </c>
      <c r="R380" s="109">
        <f t="shared" si="57"/>
        <v>-2</v>
      </c>
      <c r="S380" s="109">
        <v>616</v>
      </c>
      <c r="T380" s="41"/>
      <c r="U380" s="42"/>
      <c r="W380" s="79">
        <v>4264</v>
      </c>
      <c r="X380" s="78">
        <v>222</v>
      </c>
      <c r="Y380" s="77">
        <f t="shared" si="182"/>
        <v>0</v>
      </c>
      <c r="Z380" s="80">
        <f t="shared" si="62"/>
        <v>4486</v>
      </c>
      <c r="AA380" s="115">
        <f t="shared" si="183"/>
        <v>4.9500000000000002E-2</v>
      </c>
      <c r="AB380" s="83">
        <f t="shared" si="68"/>
        <v>5.5E-2</v>
      </c>
      <c r="AC380" s="15" t="e">
        <f>IF(AA380=#REF!,"","ç")</f>
        <v>#REF!</v>
      </c>
      <c r="AD380" s="30">
        <v>4264</v>
      </c>
      <c r="AE380" s="30">
        <v>222</v>
      </c>
      <c r="AF380" s="33">
        <f t="shared" si="143"/>
        <v>4486</v>
      </c>
      <c r="AG380" s="30"/>
      <c r="AH380" s="30"/>
      <c r="AI380" s="34"/>
      <c r="AJ380" s="34"/>
      <c r="AK380" s="18"/>
      <c r="AL380" s="30"/>
      <c r="AM380" s="34"/>
      <c r="AN380" s="34"/>
      <c r="AO380" s="30"/>
      <c r="AP380" s="15" t="e">
        <f>IF(AO380=#REF!,"","ç")</f>
        <v>#REF!</v>
      </c>
    </row>
    <row r="381" spans="1:42" x14ac:dyDescent="0.3">
      <c r="A381" s="90" t="s">
        <v>27</v>
      </c>
      <c r="B381" s="12">
        <v>44278</v>
      </c>
      <c r="C381" s="23">
        <v>380</v>
      </c>
      <c r="D381" s="25">
        <v>454</v>
      </c>
      <c r="E381" s="86">
        <f t="shared" ref="E381" si="338">ROUND(SUM(D375:D381)/7,2)</f>
        <v>441</v>
      </c>
      <c r="F381" s="27">
        <f t="shared" ref="F381" si="339">D381+F380</f>
        <v>351667</v>
      </c>
      <c r="G381" s="25"/>
      <c r="H381" s="98">
        <f>(H385-H378)/H385</f>
        <v>-6.7796610169491567E-2</v>
      </c>
      <c r="I381" s="40">
        <v>8</v>
      </c>
      <c r="J381" s="69">
        <f t="shared" ref="J381" si="340">ROUND(SUM(I375:I381)/7,2)</f>
        <v>7.29</v>
      </c>
      <c r="K381" s="73">
        <f>SUM($I$2:I381)</f>
        <v>6060</v>
      </c>
      <c r="L381" s="76"/>
      <c r="M381" s="108">
        <f>(M385-M378)/M385</f>
        <v>-4.3478260869565202E-2</v>
      </c>
      <c r="N381" s="41"/>
      <c r="O381" s="42"/>
      <c r="P381" s="53">
        <f t="shared" si="334"/>
        <v>7</v>
      </c>
      <c r="Q381" s="53">
        <v>106</v>
      </c>
      <c r="R381" s="109">
        <f t="shared" si="57"/>
        <v>-21</v>
      </c>
      <c r="S381" s="109">
        <v>595</v>
      </c>
      <c r="T381" s="41"/>
      <c r="U381" s="42"/>
      <c r="W381" s="79">
        <v>8533</v>
      </c>
      <c r="X381" s="78">
        <v>454</v>
      </c>
      <c r="Y381" s="77">
        <f t="shared" si="182"/>
        <v>0</v>
      </c>
      <c r="Z381" s="80">
        <f t="shared" si="62"/>
        <v>8987</v>
      </c>
      <c r="AA381" s="115">
        <f t="shared" si="183"/>
        <v>5.0500000000000003E-2</v>
      </c>
      <c r="AB381" s="83">
        <f t="shared" si="68"/>
        <v>5.5E-2</v>
      </c>
      <c r="AC381" s="15" t="e">
        <f>IF(AA381=#REF!,"","ç")</f>
        <v>#REF!</v>
      </c>
      <c r="AD381" s="30">
        <v>8533</v>
      </c>
      <c r="AE381" s="30">
        <v>454</v>
      </c>
      <c r="AF381" s="33">
        <f t="shared" si="143"/>
        <v>8987</v>
      </c>
      <c r="AG381" s="30"/>
      <c r="AH381" s="30"/>
      <c r="AI381" s="34"/>
      <c r="AJ381" s="34"/>
      <c r="AK381" s="18"/>
      <c r="AL381" s="30"/>
      <c r="AM381" s="34"/>
      <c r="AN381" s="34"/>
      <c r="AO381" s="30"/>
      <c r="AP381" s="15" t="e">
        <f>IF(AO381=#REF!,"","ç")</f>
        <v>#REF!</v>
      </c>
    </row>
    <row r="382" spans="1:42" x14ac:dyDescent="0.3">
      <c r="A382" s="90" t="s">
        <v>27</v>
      </c>
      <c r="B382" s="12">
        <v>44279</v>
      </c>
      <c r="C382" s="23">
        <v>381</v>
      </c>
      <c r="D382" s="25">
        <v>415</v>
      </c>
      <c r="E382" s="86">
        <f t="shared" ref="E382" si="341">ROUND(SUM(D376:D382)/7,2)</f>
        <v>437.43</v>
      </c>
      <c r="F382" s="27">
        <f t="shared" ref="F382" si="342">D382+F381</f>
        <v>352082</v>
      </c>
      <c r="G382" s="25"/>
      <c r="H382" s="25"/>
      <c r="I382" s="40">
        <v>5</v>
      </c>
      <c r="J382" s="69">
        <f t="shared" ref="J382" si="343">ROUND(SUM(I376:I382)/7,2)</f>
        <v>6.71</v>
      </c>
      <c r="K382" s="73">
        <f>SUM($I$2:I382)</f>
        <v>6065</v>
      </c>
      <c r="L382" s="76"/>
      <c r="M382" s="76"/>
      <c r="N382" s="41"/>
      <c r="O382" s="42"/>
      <c r="P382" s="53">
        <f t="shared" si="334"/>
        <v>1</v>
      </c>
      <c r="Q382" s="53">
        <v>107</v>
      </c>
      <c r="R382" s="109">
        <f t="shared" si="57"/>
        <v>-14</v>
      </c>
      <c r="S382" s="109">
        <v>581</v>
      </c>
      <c r="T382" s="41"/>
      <c r="U382" s="42"/>
      <c r="W382" s="79">
        <v>9184</v>
      </c>
      <c r="X382" s="78">
        <v>415</v>
      </c>
      <c r="Y382" s="77">
        <f t="shared" si="182"/>
        <v>0</v>
      </c>
      <c r="Z382" s="80">
        <f t="shared" si="62"/>
        <v>9599</v>
      </c>
      <c r="AA382" s="115">
        <f t="shared" si="183"/>
        <v>4.3200000000000002E-2</v>
      </c>
      <c r="AB382" s="83">
        <f t="shared" si="68"/>
        <v>5.3999999999999999E-2</v>
      </c>
      <c r="AC382" s="15" t="e">
        <f>IF(AA382=#REF!,"","ç")</f>
        <v>#REF!</v>
      </c>
      <c r="AD382" s="30">
        <v>9184</v>
      </c>
      <c r="AE382" s="30">
        <v>415</v>
      </c>
      <c r="AF382" s="33">
        <f t="shared" si="143"/>
        <v>9599</v>
      </c>
      <c r="AG382" s="30"/>
      <c r="AH382" s="30"/>
      <c r="AI382" s="34"/>
      <c r="AJ382" s="34"/>
      <c r="AK382" s="18"/>
      <c r="AL382" s="30"/>
      <c r="AM382" s="34"/>
      <c r="AN382" s="34"/>
      <c r="AO382" s="30"/>
      <c r="AP382" s="15" t="e">
        <f>IF(AO382=#REF!,"","ç")</f>
        <v>#REF!</v>
      </c>
    </row>
    <row r="383" spans="1:42" x14ac:dyDescent="0.3">
      <c r="A383" s="90" t="s">
        <v>28</v>
      </c>
      <c r="B383" s="12">
        <v>44280</v>
      </c>
      <c r="C383" s="23">
        <v>382</v>
      </c>
      <c r="D383" s="25">
        <v>497</v>
      </c>
      <c r="E383" s="86">
        <f t="shared" ref="E383" si="344">ROUND(SUM(D377:D383)/7,2)</f>
        <v>439.14</v>
      </c>
      <c r="F383" s="27">
        <f t="shared" ref="F383" si="345">D383+F382</f>
        <v>352579</v>
      </c>
      <c r="G383" s="25"/>
      <c r="H383" s="25"/>
      <c r="I383" s="40">
        <v>8</v>
      </c>
      <c r="J383" s="69">
        <f t="shared" ref="J383" si="346">ROUND(SUM(I377:I383)/7,2)</f>
        <v>6.86</v>
      </c>
      <c r="K383" s="73">
        <f>SUM($I$2:I383)</f>
        <v>6073</v>
      </c>
      <c r="L383" s="76"/>
      <c r="M383" s="76"/>
      <c r="N383" s="41"/>
      <c r="O383" s="42"/>
      <c r="P383" s="53">
        <f t="shared" si="334"/>
        <v>-2</v>
      </c>
      <c r="Q383" s="53">
        <v>105</v>
      </c>
      <c r="R383" s="109">
        <f t="shared" si="57"/>
        <v>-2</v>
      </c>
      <c r="S383" s="109">
        <v>579</v>
      </c>
      <c r="T383" s="41"/>
      <c r="U383" s="42"/>
      <c r="W383" s="79">
        <v>9195</v>
      </c>
      <c r="X383" s="78">
        <v>497</v>
      </c>
      <c r="Y383" s="77">
        <f t="shared" si="182"/>
        <v>0</v>
      </c>
      <c r="Z383" s="80">
        <f t="shared" si="62"/>
        <v>9692</v>
      </c>
      <c r="AA383" s="115">
        <f t="shared" si="183"/>
        <v>5.1299999999999998E-2</v>
      </c>
      <c r="AB383" s="83">
        <f t="shared" si="68"/>
        <v>5.3999999999999999E-2</v>
      </c>
      <c r="AC383" s="15" t="e">
        <f>IF(AA383=#REF!,"","ç")</f>
        <v>#REF!</v>
      </c>
      <c r="AD383" s="30">
        <v>9195</v>
      </c>
      <c r="AE383" s="30">
        <v>497</v>
      </c>
      <c r="AF383" s="33">
        <f t="shared" si="143"/>
        <v>9692</v>
      </c>
      <c r="AG383" s="30"/>
      <c r="AH383" s="30"/>
      <c r="AI383" s="34"/>
      <c r="AJ383" s="34"/>
      <c r="AK383" s="18"/>
      <c r="AL383" s="30"/>
      <c r="AM383" s="34"/>
      <c r="AN383" s="34"/>
      <c r="AO383" s="30"/>
      <c r="AP383" s="15" t="e">
        <f>IF(AO383=#REF!,"","ç")</f>
        <v>#REF!</v>
      </c>
    </row>
    <row r="384" spans="1:42" x14ac:dyDescent="0.3">
      <c r="A384" s="91" t="s">
        <v>30</v>
      </c>
      <c r="B384" s="12">
        <v>44281</v>
      </c>
      <c r="C384" s="23">
        <v>383</v>
      </c>
      <c r="D384" s="25">
        <v>438</v>
      </c>
      <c r="E384" s="86">
        <f t="shared" ref="E384:E385" si="347">ROUND(SUM(D378:D384)/7,2)</f>
        <v>399.57</v>
      </c>
      <c r="F384" s="27">
        <f t="shared" ref="F384:F385" si="348">D384+F383</f>
        <v>353017</v>
      </c>
      <c r="G384" s="25"/>
      <c r="H384" s="25"/>
      <c r="I384" s="40">
        <v>14</v>
      </c>
      <c r="J384" s="69">
        <f t="shared" ref="J384" si="349">ROUND(SUM(I378:I384)/7,2)</f>
        <v>7.43</v>
      </c>
      <c r="K384" s="73">
        <f>SUM($I$2:I384)</f>
        <v>6087</v>
      </c>
      <c r="L384" s="76"/>
      <c r="M384" s="76"/>
      <c r="N384" s="41"/>
      <c r="O384" s="42"/>
      <c r="P384" s="53">
        <f t="shared" si="334"/>
        <v>-6</v>
      </c>
      <c r="Q384" s="53">
        <v>99</v>
      </c>
      <c r="R384" s="109">
        <f t="shared" si="57"/>
        <v>-44</v>
      </c>
      <c r="S384" s="109">
        <v>535</v>
      </c>
      <c r="T384" s="41"/>
      <c r="U384" s="42"/>
      <c r="W384" s="79">
        <v>8702</v>
      </c>
      <c r="X384" s="78">
        <v>438</v>
      </c>
      <c r="Y384" s="77">
        <f t="shared" si="182"/>
        <v>0</v>
      </c>
      <c r="Z384" s="80">
        <f t="shared" si="62"/>
        <v>9140</v>
      </c>
      <c r="AA384" s="115">
        <f t="shared" si="183"/>
        <v>4.7899999999999998E-2</v>
      </c>
      <c r="AB384" s="83">
        <f t="shared" si="68"/>
        <v>5.0999999999999997E-2</v>
      </c>
      <c r="AC384" s="15" t="e">
        <f>IF(AA384=#REF!,"","ç")</f>
        <v>#REF!</v>
      </c>
      <c r="AD384" s="30">
        <v>8702</v>
      </c>
      <c r="AE384" s="30">
        <v>438</v>
      </c>
      <c r="AF384" s="33">
        <f t="shared" si="143"/>
        <v>9140</v>
      </c>
      <c r="AG384" s="30"/>
      <c r="AH384" s="30"/>
      <c r="AI384" s="34"/>
      <c r="AJ384" s="34"/>
      <c r="AK384" s="18"/>
      <c r="AL384" s="30"/>
      <c r="AM384" s="34"/>
      <c r="AN384" s="34"/>
      <c r="AO384" s="30"/>
      <c r="AP384" s="15" t="e">
        <f>IF(AO384=#REF!,"","ç")</f>
        <v>#REF!</v>
      </c>
    </row>
    <row r="385" spans="1:42" ht="15" thickBot="1" x14ac:dyDescent="0.35">
      <c r="A385" s="93" t="s">
        <v>31</v>
      </c>
      <c r="B385" s="89">
        <v>44282</v>
      </c>
      <c r="C385" s="23">
        <v>384</v>
      </c>
      <c r="D385" s="87">
        <v>480</v>
      </c>
      <c r="E385" s="88">
        <f t="shared" si="347"/>
        <v>404.57</v>
      </c>
      <c r="F385" s="87">
        <f t="shared" si="348"/>
        <v>353497</v>
      </c>
      <c r="G385" s="87">
        <f>SUM(D379:D385)</f>
        <v>2832</v>
      </c>
      <c r="H385" s="88">
        <f>G385/7</f>
        <v>404.57142857142856</v>
      </c>
      <c r="I385" s="103">
        <v>3</v>
      </c>
      <c r="J385" s="104">
        <f t="shared" ref="J385" si="350">ROUND(SUM(I379:I385)/7,2)</f>
        <v>6.86</v>
      </c>
      <c r="K385" s="105">
        <f>SUM($I$2:I385)</f>
        <v>6090</v>
      </c>
      <c r="L385" s="105">
        <f>SUM(I380:I385)</f>
        <v>46</v>
      </c>
      <c r="M385" s="104">
        <f>L385/7</f>
        <v>6.5714285714285712</v>
      </c>
      <c r="N385" s="106"/>
      <c r="O385" s="107"/>
      <c r="P385" s="53">
        <f t="shared" si="334"/>
        <v>-3</v>
      </c>
      <c r="Q385" s="53">
        <v>96</v>
      </c>
      <c r="R385" s="109">
        <f t="shared" si="57"/>
        <v>-27</v>
      </c>
      <c r="S385" s="109">
        <v>508</v>
      </c>
      <c r="T385" s="41"/>
      <c r="U385" s="42"/>
      <c r="W385" s="79">
        <v>8481</v>
      </c>
      <c r="X385" s="78">
        <v>480</v>
      </c>
      <c r="Y385" s="77">
        <f t="shared" si="182"/>
        <v>0</v>
      </c>
      <c r="Z385" s="80">
        <f t="shared" si="62"/>
        <v>8961</v>
      </c>
      <c r="AA385" s="115">
        <f t="shared" si="183"/>
        <v>5.3600000000000002E-2</v>
      </c>
      <c r="AB385" s="83">
        <f t="shared" si="68"/>
        <v>5.1999999999999998E-2</v>
      </c>
      <c r="AC385" s="15" t="e">
        <f>IF(AA385=#REF!,"","ç")</f>
        <v>#REF!</v>
      </c>
      <c r="AD385" s="30">
        <v>8481</v>
      </c>
      <c r="AE385" s="30">
        <v>480</v>
      </c>
      <c r="AF385" s="33">
        <f t="shared" si="143"/>
        <v>8961</v>
      </c>
      <c r="AG385" s="30"/>
      <c r="AH385" s="30"/>
      <c r="AI385" s="34"/>
      <c r="AJ385" s="34"/>
      <c r="AK385" s="18"/>
      <c r="AL385" s="30"/>
      <c r="AM385" s="34"/>
      <c r="AN385" s="34"/>
      <c r="AO385" s="30"/>
      <c r="AP385" s="15" t="e">
        <f>IF(AO385=#REF!,"","ç")</f>
        <v>#REF!</v>
      </c>
    </row>
    <row r="386" spans="1:42" x14ac:dyDescent="0.3">
      <c r="A386" s="92" t="s">
        <v>29</v>
      </c>
      <c r="B386" s="84">
        <v>44283</v>
      </c>
      <c r="C386" s="23">
        <v>385</v>
      </c>
      <c r="D386" s="27">
        <v>342</v>
      </c>
      <c r="E386" s="86">
        <f t="shared" ref="E386" si="351">ROUND(SUM(D380:D386)/7,2)</f>
        <v>406.86</v>
      </c>
      <c r="F386" s="27">
        <f t="shared" ref="F386" si="352">D386+F385</f>
        <v>353839</v>
      </c>
      <c r="G386" s="27"/>
      <c r="H386" s="27"/>
      <c r="I386" s="40">
        <v>10</v>
      </c>
      <c r="J386" s="69">
        <f t="shared" ref="J386" si="353">ROUND(SUM(I380:I386)/7,2)</f>
        <v>8</v>
      </c>
      <c r="K386" s="73">
        <f>SUM($I$2:I386)</f>
        <v>6100</v>
      </c>
      <c r="L386" s="76"/>
      <c r="M386" s="76"/>
      <c r="N386" s="41"/>
      <c r="O386" s="42"/>
      <c r="P386" s="53">
        <f t="shared" si="334"/>
        <v>-5</v>
      </c>
      <c r="Q386" s="53">
        <v>91</v>
      </c>
      <c r="R386" s="109">
        <f t="shared" si="57"/>
        <v>0</v>
      </c>
      <c r="S386" s="109">
        <v>508</v>
      </c>
      <c r="T386" s="41"/>
      <c r="U386" s="42"/>
      <c r="W386" s="79">
        <v>5581</v>
      </c>
      <c r="X386" s="78">
        <v>342</v>
      </c>
      <c r="Y386" s="77">
        <f t="shared" si="182"/>
        <v>0</v>
      </c>
      <c r="Z386" s="80">
        <f t="shared" si="62"/>
        <v>5923</v>
      </c>
      <c r="AA386" s="115">
        <f t="shared" si="183"/>
        <v>5.7700000000000001E-2</v>
      </c>
      <c r="AB386" s="83">
        <f t="shared" si="68"/>
        <v>5.0999999999999997E-2</v>
      </c>
      <c r="AC386" s="15" t="e">
        <f>IF(AA386=#REF!,"","ç")</f>
        <v>#REF!</v>
      </c>
      <c r="AD386" s="30">
        <v>5581</v>
      </c>
      <c r="AE386" s="30">
        <v>342</v>
      </c>
      <c r="AF386" s="33">
        <f t="shared" si="143"/>
        <v>5923</v>
      </c>
      <c r="AG386" s="30"/>
      <c r="AH386" s="30"/>
      <c r="AI386" s="34"/>
      <c r="AJ386" s="34"/>
      <c r="AK386" s="18"/>
      <c r="AL386" s="30"/>
      <c r="AM386" s="34"/>
      <c r="AN386" s="34"/>
      <c r="AO386" s="30"/>
      <c r="AP386" s="15" t="e">
        <f>IF(AO386=#REF!,"","ç")</f>
        <v>#REF!</v>
      </c>
    </row>
    <row r="387" spans="1:42" x14ac:dyDescent="0.3">
      <c r="A387" s="90" t="s">
        <v>26</v>
      </c>
      <c r="B387" s="12">
        <v>44284</v>
      </c>
      <c r="C387" s="23">
        <v>386</v>
      </c>
      <c r="D387" s="25">
        <v>246</v>
      </c>
      <c r="E387" s="86">
        <f t="shared" ref="E387" si="354">ROUND(SUM(D381:D387)/7,2)</f>
        <v>410.29</v>
      </c>
      <c r="F387" s="27">
        <f t="shared" ref="F387" si="355">D387+F386</f>
        <v>354085</v>
      </c>
      <c r="G387" s="25"/>
      <c r="H387" s="25"/>
      <c r="I387" s="40">
        <v>3</v>
      </c>
      <c r="J387" s="69">
        <f t="shared" ref="J387" si="356">ROUND(SUM(I381:I387)/7,2)</f>
        <v>7.29</v>
      </c>
      <c r="K387" s="73">
        <f>SUM($I$2:I387)</f>
        <v>6103</v>
      </c>
      <c r="L387" s="76"/>
      <c r="M387" s="76"/>
      <c r="N387" s="41"/>
      <c r="O387" s="42"/>
      <c r="P387" s="53">
        <f t="shared" si="334"/>
        <v>2</v>
      </c>
      <c r="Q387" s="53">
        <v>93</v>
      </c>
      <c r="R387" s="109">
        <f t="shared" si="57"/>
        <v>-4</v>
      </c>
      <c r="S387" s="109">
        <v>504</v>
      </c>
      <c r="T387" s="41"/>
      <c r="U387" s="42"/>
      <c r="W387" s="79">
        <v>4245</v>
      </c>
      <c r="X387" s="78">
        <v>246</v>
      </c>
      <c r="Y387" s="77">
        <f t="shared" si="182"/>
        <v>0</v>
      </c>
      <c r="Z387" s="80">
        <f t="shared" si="62"/>
        <v>4491</v>
      </c>
      <c r="AA387" s="115">
        <f t="shared" si="183"/>
        <v>5.4800000000000001E-2</v>
      </c>
      <c r="AB387" s="83">
        <f t="shared" si="68"/>
        <v>5.0999999999999997E-2</v>
      </c>
      <c r="AC387" s="15" t="e">
        <f>IF(AA387=#REF!,"","ç")</f>
        <v>#REF!</v>
      </c>
      <c r="AD387" s="30">
        <v>4245</v>
      </c>
      <c r="AE387" s="30">
        <v>246</v>
      </c>
      <c r="AF387" s="33">
        <f t="shared" si="143"/>
        <v>4491</v>
      </c>
      <c r="AG387" s="30"/>
      <c r="AH387" s="30"/>
      <c r="AI387" s="34"/>
      <c r="AJ387" s="34"/>
      <c r="AK387" s="18"/>
      <c r="AL387" s="30"/>
      <c r="AM387" s="34"/>
      <c r="AN387" s="34"/>
      <c r="AO387" s="30"/>
      <c r="AP387" s="15" t="e">
        <f>IF(AO387=#REF!,"","ç")</f>
        <v>#REF!</v>
      </c>
    </row>
    <row r="388" spans="1:42" x14ac:dyDescent="0.3">
      <c r="A388" s="90" t="s">
        <v>27</v>
      </c>
      <c r="B388" s="12">
        <v>44285</v>
      </c>
      <c r="C388" s="23">
        <v>387</v>
      </c>
      <c r="D388" s="25">
        <v>519</v>
      </c>
      <c r="E388" s="86">
        <f t="shared" ref="E388" si="357">ROUND(SUM(D382:D388)/7,2)</f>
        <v>419.57</v>
      </c>
      <c r="F388" s="27">
        <f t="shared" ref="F388" si="358">D388+F387</f>
        <v>354604</v>
      </c>
      <c r="G388" s="25"/>
      <c r="H388" s="98">
        <f>(H392-H385)/H392</f>
        <v>-9.9378881987577591E-2</v>
      </c>
      <c r="I388" s="40">
        <v>6</v>
      </c>
      <c r="J388" s="69">
        <f t="shared" ref="J388" si="359">ROUND(SUM(I382:I388)/7,2)</f>
        <v>7</v>
      </c>
      <c r="K388" s="73">
        <f>SUM($I$2:I388)</f>
        <v>6109</v>
      </c>
      <c r="L388" s="76"/>
      <c r="M388" s="108">
        <f>(M392-M385)/M392</f>
        <v>-0.48387096774193533</v>
      </c>
      <c r="N388" s="41"/>
      <c r="O388" s="42"/>
      <c r="P388" s="53">
        <f t="shared" si="334"/>
        <v>-4</v>
      </c>
      <c r="Q388" s="53">
        <v>89</v>
      </c>
      <c r="R388" s="109">
        <f t="shared" si="57"/>
        <v>-8</v>
      </c>
      <c r="S388" s="109">
        <v>496</v>
      </c>
      <c r="T388" s="41"/>
      <c r="U388" s="42"/>
      <c r="W388" s="79">
        <v>9699</v>
      </c>
      <c r="X388" s="78">
        <v>519</v>
      </c>
      <c r="Y388" s="77">
        <f t="shared" si="182"/>
        <v>0</v>
      </c>
      <c r="Z388" s="80">
        <f t="shared" si="62"/>
        <v>10218</v>
      </c>
      <c r="AA388" s="115">
        <f t="shared" si="183"/>
        <v>5.0799999999999998E-2</v>
      </c>
      <c r="AB388" s="83">
        <f t="shared" si="68"/>
        <v>5.0999999999999997E-2</v>
      </c>
      <c r="AC388" s="15" t="e">
        <f>IF(AA388=#REF!,"","ç")</f>
        <v>#REF!</v>
      </c>
      <c r="AD388" s="30">
        <v>9699</v>
      </c>
      <c r="AE388" s="30">
        <v>519</v>
      </c>
      <c r="AF388" s="33">
        <f t="shared" si="143"/>
        <v>10218</v>
      </c>
      <c r="AG388" s="30"/>
      <c r="AH388" s="30"/>
      <c r="AI388" s="34"/>
      <c r="AJ388" s="34"/>
      <c r="AK388" s="18"/>
      <c r="AL388" s="30"/>
      <c r="AM388" s="34"/>
      <c r="AN388" s="34"/>
      <c r="AO388" s="30"/>
      <c r="AP388" s="15" t="e">
        <f>IF(AO388=#REF!,"","ç")</f>
        <v>#REF!</v>
      </c>
    </row>
    <row r="389" spans="1:42" x14ac:dyDescent="0.3">
      <c r="A389" s="90" t="s">
        <v>27</v>
      </c>
      <c r="B389" s="12">
        <v>44286</v>
      </c>
      <c r="C389" s="23">
        <v>388</v>
      </c>
      <c r="D389" s="25">
        <v>447</v>
      </c>
      <c r="E389" s="86">
        <f t="shared" ref="E389" si="360">ROUND(SUM(D383:D389)/7,2)</f>
        <v>424.14</v>
      </c>
      <c r="F389" s="27">
        <f t="shared" ref="F389" si="361">D389+F388</f>
        <v>355051</v>
      </c>
      <c r="G389" s="25"/>
      <c r="H389" s="25"/>
      <c r="I389" s="40">
        <v>5</v>
      </c>
      <c r="J389" s="69">
        <f t="shared" ref="J389" si="362">ROUND(SUM(I383:I389)/7,2)</f>
        <v>7</v>
      </c>
      <c r="K389" s="73">
        <f>SUM($I$2:I389)</f>
        <v>6114</v>
      </c>
      <c r="L389" s="76"/>
      <c r="M389" s="76"/>
      <c r="N389" s="41"/>
      <c r="O389" s="42"/>
      <c r="P389" s="53">
        <f t="shared" si="334"/>
        <v>-17</v>
      </c>
      <c r="Q389" s="53">
        <v>72</v>
      </c>
      <c r="R389" s="109">
        <f t="shared" si="57"/>
        <v>16</v>
      </c>
      <c r="S389" s="109">
        <v>512</v>
      </c>
      <c r="T389" s="41"/>
      <c r="U389" s="42"/>
      <c r="W389" s="79">
        <v>10867</v>
      </c>
      <c r="X389" s="78">
        <v>447</v>
      </c>
      <c r="Y389" s="77">
        <f t="shared" si="182"/>
        <v>0</v>
      </c>
      <c r="Z389" s="80">
        <f t="shared" si="62"/>
        <v>11314</v>
      </c>
      <c r="AA389" s="115">
        <f t="shared" si="183"/>
        <v>3.95E-2</v>
      </c>
      <c r="AB389" s="83">
        <f t="shared" si="68"/>
        <v>5.0999999999999997E-2</v>
      </c>
      <c r="AC389" s="15" t="e">
        <f>IF(AA389=#REF!,"","ç")</f>
        <v>#REF!</v>
      </c>
      <c r="AD389" s="30">
        <v>10867</v>
      </c>
      <c r="AE389" s="30">
        <v>447</v>
      </c>
      <c r="AF389" s="33">
        <f t="shared" si="143"/>
        <v>11314</v>
      </c>
      <c r="AG389" s="30"/>
      <c r="AH389" s="30"/>
      <c r="AI389" s="34"/>
      <c r="AJ389" s="34"/>
      <c r="AK389" s="18"/>
      <c r="AL389" s="30"/>
      <c r="AM389" s="34"/>
      <c r="AN389" s="34"/>
      <c r="AO389" s="30"/>
      <c r="AP389" s="15" t="e">
        <f>IF(AO389=#REF!,"","ç")</f>
        <v>#REF!</v>
      </c>
    </row>
    <row r="390" spans="1:42" x14ac:dyDescent="0.3">
      <c r="A390" s="90" t="s">
        <v>28</v>
      </c>
      <c r="B390" s="12">
        <v>44287</v>
      </c>
      <c r="C390" s="23">
        <v>389</v>
      </c>
      <c r="D390" s="25">
        <v>448</v>
      </c>
      <c r="E390" s="86">
        <f t="shared" ref="E390" si="363">ROUND(SUM(D384:D390)/7,2)</f>
        <v>417.14</v>
      </c>
      <c r="F390" s="27">
        <f t="shared" ref="F390" si="364">D390+F389</f>
        <v>355499</v>
      </c>
      <c r="G390" s="25"/>
      <c r="H390" s="25"/>
      <c r="I390" s="40">
        <v>5</v>
      </c>
      <c r="J390" s="69">
        <f t="shared" ref="J390" si="365">ROUND(SUM(I384:I390)/7,2)</f>
        <v>6.57</v>
      </c>
      <c r="K390" s="73">
        <f>SUM($I$2:I390)</f>
        <v>6119</v>
      </c>
      <c r="L390" s="76"/>
      <c r="M390" s="76"/>
      <c r="N390" s="41"/>
      <c r="O390" s="42"/>
      <c r="P390" s="53">
        <f t="shared" si="334"/>
        <v>-6</v>
      </c>
      <c r="Q390" s="53">
        <v>66</v>
      </c>
      <c r="R390" s="109">
        <f t="shared" si="57"/>
        <v>-63</v>
      </c>
      <c r="S390" s="109">
        <v>449</v>
      </c>
      <c r="T390" s="41"/>
      <c r="U390" s="42"/>
      <c r="W390" s="79">
        <v>9285</v>
      </c>
      <c r="X390" s="78">
        <v>448</v>
      </c>
      <c r="Y390" s="77">
        <f t="shared" si="182"/>
        <v>0</v>
      </c>
      <c r="Z390" s="80">
        <f t="shared" si="62"/>
        <v>9733</v>
      </c>
      <c r="AA390" s="115">
        <f t="shared" si="183"/>
        <v>4.5999999999999999E-2</v>
      </c>
      <c r="AB390" s="83">
        <f t="shared" si="68"/>
        <v>0.05</v>
      </c>
      <c r="AC390" s="15" t="e">
        <f>IF(AA390=#REF!,"","ç")</f>
        <v>#REF!</v>
      </c>
      <c r="AD390" s="30">
        <v>9285</v>
      </c>
      <c r="AE390" s="30">
        <v>448</v>
      </c>
      <c r="AF390" s="33">
        <f t="shared" si="143"/>
        <v>9733</v>
      </c>
      <c r="AG390" s="30"/>
      <c r="AH390" s="30"/>
      <c r="AI390" s="34"/>
      <c r="AJ390" s="34"/>
      <c r="AK390" s="18"/>
      <c r="AL390" s="30"/>
      <c r="AM390" s="34"/>
      <c r="AN390" s="34"/>
      <c r="AO390" s="30"/>
      <c r="AP390" s="15" t="e">
        <f>IF(AO390=#REF!,"","ç")</f>
        <v>#REF!</v>
      </c>
    </row>
    <row r="391" spans="1:42" x14ac:dyDescent="0.3">
      <c r="A391" s="91" t="s">
        <v>30</v>
      </c>
      <c r="B391" s="12">
        <v>44288</v>
      </c>
      <c r="C391" s="23">
        <v>390</v>
      </c>
      <c r="D391" s="25">
        <v>351</v>
      </c>
      <c r="E391" s="86">
        <f t="shared" ref="E391:E392" si="366">ROUND(SUM(D385:D391)/7,2)</f>
        <v>404.71</v>
      </c>
      <c r="F391" s="27">
        <f t="shared" ref="F391:F392" si="367">D391+F390</f>
        <v>355850</v>
      </c>
      <c r="G391" s="25"/>
      <c r="H391" s="25"/>
      <c r="I391" s="40">
        <v>7</v>
      </c>
      <c r="J391" s="69">
        <f t="shared" ref="J391" si="368">ROUND(SUM(I385:I391)/7,2)</f>
        <v>5.57</v>
      </c>
      <c r="K391" s="73">
        <f>SUM($I$2:I391)</f>
        <v>6126</v>
      </c>
      <c r="L391" s="76"/>
      <c r="M391" s="76"/>
      <c r="N391" s="41"/>
      <c r="O391" s="42"/>
      <c r="P391" s="53">
        <f t="shared" si="334"/>
        <v>-1</v>
      </c>
      <c r="Q391" s="53">
        <v>65</v>
      </c>
      <c r="R391" s="109">
        <f t="shared" si="57"/>
        <v>-18</v>
      </c>
      <c r="S391" s="109">
        <v>431</v>
      </c>
      <c r="T391" s="41"/>
      <c r="U391" s="42"/>
      <c r="W391" s="79">
        <v>6536</v>
      </c>
      <c r="X391" s="78">
        <v>351</v>
      </c>
      <c r="Y391" s="77">
        <f t="shared" si="182"/>
        <v>0</v>
      </c>
      <c r="Z391" s="80">
        <f t="shared" si="62"/>
        <v>6887</v>
      </c>
      <c r="AA391" s="115">
        <f t="shared" si="183"/>
        <v>5.0999999999999997E-2</v>
      </c>
      <c r="AB391" s="83">
        <f t="shared" si="68"/>
        <v>0.05</v>
      </c>
      <c r="AC391" s="15" t="e">
        <f>IF(AA391=#REF!,"","ç")</f>
        <v>#REF!</v>
      </c>
      <c r="AD391" s="30">
        <v>6536</v>
      </c>
      <c r="AE391" s="30">
        <v>351</v>
      </c>
      <c r="AF391" s="33">
        <f t="shared" si="143"/>
        <v>6887</v>
      </c>
      <c r="AG391" s="30"/>
      <c r="AH391" s="30"/>
      <c r="AI391" s="34"/>
      <c r="AJ391" s="34"/>
      <c r="AK391" s="18"/>
      <c r="AL391" s="30"/>
      <c r="AM391" s="34"/>
      <c r="AN391" s="34"/>
      <c r="AO391" s="30"/>
      <c r="AP391" s="15" t="e">
        <f>IF(AO391=#REF!,"","ç")</f>
        <v>#REF!</v>
      </c>
    </row>
    <row r="392" spans="1:42" ht="15" thickBot="1" x14ac:dyDescent="0.35">
      <c r="A392" s="93" t="s">
        <v>31</v>
      </c>
      <c r="B392" s="89">
        <v>44289</v>
      </c>
      <c r="C392" s="23">
        <v>391</v>
      </c>
      <c r="D392" s="87">
        <v>223</v>
      </c>
      <c r="E392" s="88">
        <f t="shared" si="366"/>
        <v>368</v>
      </c>
      <c r="F392" s="87">
        <f t="shared" si="367"/>
        <v>356073</v>
      </c>
      <c r="G392" s="87">
        <f>SUM(D386:D392)</f>
        <v>2576</v>
      </c>
      <c r="H392" s="88">
        <f>G392/7</f>
        <v>368</v>
      </c>
      <c r="I392" s="103">
        <v>5</v>
      </c>
      <c r="J392" s="104">
        <f t="shared" ref="J392" si="369">ROUND(SUM(I386:I392)/7,2)</f>
        <v>5.86</v>
      </c>
      <c r="K392" s="105">
        <f>SUM($I$2:I392)</f>
        <v>6131</v>
      </c>
      <c r="L392" s="105">
        <f>SUM(I387:I392)</f>
        <v>31</v>
      </c>
      <c r="M392" s="104">
        <f>L392/7</f>
        <v>4.4285714285714288</v>
      </c>
      <c r="N392" s="106"/>
      <c r="O392" s="107"/>
      <c r="P392" s="53">
        <f t="shared" si="334"/>
        <v>-2</v>
      </c>
      <c r="Q392" s="53">
        <v>63</v>
      </c>
      <c r="R392" s="109">
        <f t="shared" si="57"/>
        <v>-1</v>
      </c>
      <c r="S392" s="109">
        <v>430</v>
      </c>
      <c r="T392" s="41"/>
      <c r="U392" s="42"/>
      <c r="W392" s="79">
        <v>3653</v>
      </c>
      <c r="X392" s="78">
        <v>223</v>
      </c>
      <c r="Y392" s="77">
        <f t="shared" si="182"/>
        <v>0</v>
      </c>
      <c r="Z392" s="80">
        <f t="shared" si="62"/>
        <v>3876</v>
      </c>
      <c r="AA392" s="115">
        <f t="shared" si="183"/>
        <v>5.7500000000000002E-2</v>
      </c>
      <c r="AB392" s="83">
        <f t="shared" si="68"/>
        <v>5.0999999999999997E-2</v>
      </c>
      <c r="AC392" s="15" t="e">
        <f>IF(AA392=#REF!,"","ç")</f>
        <v>#REF!</v>
      </c>
      <c r="AD392" s="30">
        <v>3653</v>
      </c>
      <c r="AE392" s="30">
        <v>223</v>
      </c>
      <c r="AF392" s="33">
        <f t="shared" si="143"/>
        <v>3876</v>
      </c>
      <c r="AG392" s="30"/>
      <c r="AH392" s="30"/>
      <c r="AI392" s="34"/>
      <c r="AJ392" s="34"/>
      <c r="AK392" s="18"/>
      <c r="AL392" s="30"/>
      <c r="AM392" s="34"/>
      <c r="AN392" s="34"/>
      <c r="AO392" s="30"/>
      <c r="AP392" s="15" t="e">
        <f>IF(AO392=#REF!,"","ç")</f>
        <v>#REF!</v>
      </c>
    </row>
    <row r="393" spans="1:42" x14ac:dyDescent="0.3">
      <c r="A393" s="92" t="s">
        <v>29</v>
      </c>
      <c r="B393" s="84">
        <v>44290</v>
      </c>
      <c r="C393" s="23">
        <v>392</v>
      </c>
      <c r="D393" s="25">
        <v>304</v>
      </c>
      <c r="E393" s="86">
        <f t="shared" ref="E393" si="370">ROUND(SUM(D387:D393)/7,2)</f>
        <v>362.57</v>
      </c>
      <c r="F393" s="27">
        <f t="shared" ref="F393" si="371">D393+F392</f>
        <v>356377</v>
      </c>
      <c r="G393" s="25"/>
      <c r="H393" s="25"/>
      <c r="I393" s="40">
        <v>4</v>
      </c>
      <c r="J393" s="69">
        <f t="shared" ref="J393" si="372">ROUND(SUM(I387:I393)/7,2)</f>
        <v>5</v>
      </c>
      <c r="K393" s="73">
        <f>SUM($I$2:I393)</f>
        <v>6135</v>
      </c>
      <c r="L393" s="76"/>
      <c r="M393" s="76"/>
      <c r="N393" s="41"/>
      <c r="O393" s="42"/>
      <c r="P393" s="53">
        <f t="shared" si="334"/>
        <v>4</v>
      </c>
      <c r="Q393" s="53">
        <v>67</v>
      </c>
      <c r="R393" s="109">
        <f t="shared" si="57"/>
        <v>-9</v>
      </c>
      <c r="S393" s="109">
        <v>421</v>
      </c>
      <c r="T393" s="41"/>
      <c r="U393" s="42"/>
      <c r="W393" s="79">
        <v>4630</v>
      </c>
      <c r="X393" s="78">
        <v>304</v>
      </c>
      <c r="Y393" s="77">
        <f t="shared" si="182"/>
        <v>0</v>
      </c>
      <c r="Z393" s="80">
        <f t="shared" si="62"/>
        <v>4934</v>
      </c>
      <c r="AA393" s="115">
        <f t="shared" si="183"/>
        <v>6.1600000000000002E-2</v>
      </c>
      <c r="AB393" s="83">
        <f t="shared" si="68"/>
        <v>5.1999999999999998E-2</v>
      </c>
      <c r="AC393" s="15" t="e">
        <f>IF(AA393=#REF!,"","ç")</f>
        <v>#REF!</v>
      </c>
      <c r="AD393" s="30">
        <v>4630</v>
      </c>
      <c r="AE393" s="30">
        <v>304</v>
      </c>
      <c r="AF393" s="33">
        <f t="shared" si="143"/>
        <v>4934</v>
      </c>
      <c r="AG393" s="30"/>
      <c r="AH393" s="30"/>
      <c r="AI393" s="34"/>
      <c r="AJ393" s="34"/>
      <c r="AK393" s="18"/>
      <c r="AL393" s="30"/>
      <c r="AM393" s="34"/>
      <c r="AN393" s="34"/>
      <c r="AO393" s="30"/>
      <c r="AP393" s="15" t="e">
        <f>IF(AO393=#REF!,"","ç")</f>
        <v>#REF!</v>
      </c>
    </row>
    <row r="394" spans="1:42" x14ac:dyDescent="0.3">
      <c r="A394" s="90" t="s">
        <v>26</v>
      </c>
      <c r="B394" s="12">
        <v>44291</v>
      </c>
      <c r="C394" s="23">
        <v>393</v>
      </c>
      <c r="D394" s="25">
        <v>179</v>
      </c>
      <c r="E394" s="86">
        <f t="shared" ref="E394" si="373">ROUND(SUM(D388:D394)/7,2)</f>
        <v>353</v>
      </c>
      <c r="F394" s="27">
        <f t="shared" ref="F394" si="374">D394+F393</f>
        <v>356556</v>
      </c>
      <c r="G394" s="25"/>
      <c r="H394" s="25"/>
      <c r="I394" s="40">
        <v>3</v>
      </c>
      <c r="J394" s="69">
        <f t="shared" ref="J394" si="375">ROUND(SUM(I388:I394)/7,2)</f>
        <v>5</v>
      </c>
      <c r="K394" s="73">
        <f>SUM($I$2:I394)</f>
        <v>6138</v>
      </c>
      <c r="L394" s="76"/>
      <c r="M394" s="76"/>
      <c r="N394" s="41"/>
      <c r="O394" s="42"/>
      <c r="P394" s="53">
        <f t="shared" si="334"/>
        <v>5</v>
      </c>
      <c r="Q394" s="53">
        <v>72</v>
      </c>
      <c r="R394" s="109">
        <f>S394-S393</f>
        <v>4</v>
      </c>
      <c r="S394" s="109">
        <v>425</v>
      </c>
      <c r="T394" s="41"/>
      <c r="U394" s="42"/>
      <c r="W394" s="79">
        <v>4677</v>
      </c>
      <c r="X394" s="78">
        <v>179</v>
      </c>
      <c r="Y394" s="77">
        <f t="shared" si="182"/>
        <v>0</v>
      </c>
      <c r="Z394" s="80">
        <f t="shared" si="62"/>
        <v>4856</v>
      </c>
      <c r="AA394" s="115">
        <f t="shared" si="183"/>
        <v>3.6900000000000002E-2</v>
      </c>
      <c r="AB394" s="83">
        <f t="shared" si="68"/>
        <v>4.9000000000000002E-2</v>
      </c>
      <c r="AC394" s="15" t="e">
        <f>IF(AA394=#REF!,"","ç")</f>
        <v>#REF!</v>
      </c>
      <c r="AD394" s="30">
        <v>4677</v>
      </c>
      <c r="AE394" s="30">
        <v>179</v>
      </c>
      <c r="AF394" s="33">
        <f t="shared" si="143"/>
        <v>4856</v>
      </c>
      <c r="AG394" s="30"/>
      <c r="AH394" s="30"/>
      <c r="AI394" s="34"/>
      <c r="AJ394" s="34"/>
      <c r="AK394" s="18"/>
      <c r="AL394" s="30"/>
      <c r="AM394" s="34"/>
      <c r="AN394" s="34"/>
      <c r="AO394" s="30"/>
      <c r="AP394" s="15" t="e">
        <f>IF(AO394=#REF!,"","ç")</f>
        <v>#REF!</v>
      </c>
    </row>
    <row r="395" spans="1:42" x14ac:dyDescent="0.3">
      <c r="A395" s="90" t="s">
        <v>27</v>
      </c>
      <c r="B395" s="84">
        <v>44292</v>
      </c>
      <c r="C395" s="23">
        <v>394</v>
      </c>
      <c r="D395" s="25">
        <v>357</v>
      </c>
      <c r="E395" s="86">
        <f t="shared" ref="E395" si="376">ROUND(SUM(D389:D395)/7,2)</f>
        <v>329.86</v>
      </c>
      <c r="F395" s="27">
        <f t="shared" ref="F395" si="377">D395+F394</f>
        <v>356913</v>
      </c>
      <c r="G395" s="25"/>
      <c r="H395" s="98">
        <f>(H399-H392)/H399</f>
        <v>-0.11805555555555547</v>
      </c>
      <c r="I395" s="40">
        <v>8</v>
      </c>
      <c r="J395" s="69">
        <f t="shared" ref="J395" si="378">ROUND(SUM(I389:I395)/7,2)</f>
        <v>5.29</v>
      </c>
      <c r="K395" s="73">
        <f>SUM($I$2:I395)</f>
        <v>6146</v>
      </c>
      <c r="L395" s="76"/>
      <c r="M395" s="108">
        <f>(M399-M392)/M399</f>
        <v>-0.2916666666666668</v>
      </c>
      <c r="N395" s="41"/>
      <c r="O395" s="42"/>
      <c r="P395" s="53">
        <f t="shared" si="334"/>
        <v>-3</v>
      </c>
      <c r="Q395" s="53">
        <v>69</v>
      </c>
      <c r="R395" s="109">
        <f t="shared" si="57"/>
        <v>-23</v>
      </c>
      <c r="S395" s="109">
        <v>402</v>
      </c>
      <c r="T395" s="41"/>
      <c r="U395" s="42"/>
      <c r="W395" s="79">
        <v>10024</v>
      </c>
      <c r="X395" s="78">
        <v>357</v>
      </c>
      <c r="Y395" s="77">
        <f t="shared" si="182"/>
        <v>0</v>
      </c>
      <c r="Z395" s="80">
        <f t="shared" si="62"/>
        <v>10381</v>
      </c>
      <c r="AA395" s="115">
        <f t="shared" si="183"/>
        <v>3.44E-2</v>
      </c>
      <c r="AB395" s="83">
        <f t="shared" si="68"/>
        <v>4.7E-2</v>
      </c>
      <c r="AC395" s="15" t="e">
        <f>IF(AA395=#REF!,"","ç")</f>
        <v>#REF!</v>
      </c>
      <c r="AD395" s="30">
        <v>10024</v>
      </c>
      <c r="AE395" s="30">
        <v>357</v>
      </c>
      <c r="AF395" s="33">
        <f t="shared" si="143"/>
        <v>10381</v>
      </c>
      <c r="AG395" s="30"/>
      <c r="AH395" s="30"/>
      <c r="AI395" s="34"/>
      <c r="AJ395" s="34"/>
      <c r="AK395" s="18"/>
      <c r="AL395" s="30"/>
      <c r="AM395" s="34"/>
      <c r="AN395" s="34"/>
      <c r="AO395" s="30"/>
      <c r="AP395" s="15" t="e">
        <f>IF(AO395=#REF!,"","ç")</f>
        <v>#REF!</v>
      </c>
    </row>
    <row r="396" spans="1:42" x14ac:dyDescent="0.3">
      <c r="A396" s="90" t="s">
        <v>27</v>
      </c>
      <c r="B396" s="12">
        <v>44293</v>
      </c>
      <c r="C396" s="23">
        <v>395</v>
      </c>
      <c r="D396" s="25">
        <v>364</v>
      </c>
      <c r="E396" s="86">
        <f t="shared" ref="E396" si="379">ROUND(SUM(D390:D396)/7,2)</f>
        <v>318</v>
      </c>
      <c r="F396" s="27">
        <f t="shared" ref="F396" si="380">D396+F395</f>
        <v>357277</v>
      </c>
      <c r="G396" s="25"/>
      <c r="H396" s="25"/>
      <c r="I396" s="40">
        <v>2</v>
      </c>
      <c r="J396" s="69">
        <f t="shared" ref="J396" si="381">ROUND(SUM(I390:I396)/7,2)</f>
        <v>4.8600000000000003</v>
      </c>
      <c r="K396" s="73">
        <f>SUM($I$2:I396)</f>
        <v>6148</v>
      </c>
      <c r="L396" s="76"/>
      <c r="M396" s="76"/>
      <c r="N396" s="41"/>
      <c r="O396" s="42"/>
      <c r="P396" s="53">
        <f t="shared" si="334"/>
        <v>0</v>
      </c>
      <c r="Q396" s="53">
        <v>69</v>
      </c>
      <c r="R396" s="109">
        <f t="shared" si="57"/>
        <v>13</v>
      </c>
      <c r="S396" s="109">
        <v>415</v>
      </c>
      <c r="T396" s="41"/>
      <c r="U396" s="42"/>
      <c r="W396" s="79">
        <v>9617</v>
      </c>
      <c r="X396" s="78">
        <v>364</v>
      </c>
      <c r="Y396" s="77">
        <f t="shared" si="182"/>
        <v>0</v>
      </c>
      <c r="Z396" s="80">
        <f t="shared" si="62"/>
        <v>9981</v>
      </c>
      <c r="AA396" s="115">
        <f t="shared" si="183"/>
        <v>3.6499999999999998E-2</v>
      </c>
      <c r="AB396" s="83">
        <f t="shared" si="68"/>
        <v>4.5999999999999999E-2</v>
      </c>
      <c r="AC396" s="15" t="e">
        <f>IF(AA396=#REF!,"","ç")</f>
        <v>#REF!</v>
      </c>
      <c r="AD396" s="30">
        <v>9617</v>
      </c>
      <c r="AE396" s="30">
        <v>364</v>
      </c>
      <c r="AF396" s="33">
        <f t="shared" si="143"/>
        <v>9981</v>
      </c>
      <c r="AG396" s="30"/>
      <c r="AH396" s="30"/>
      <c r="AI396" s="34"/>
      <c r="AJ396" s="34"/>
      <c r="AK396" s="18"/>
      <c r="AL396" s="30"/>
      <c r="AM396" s="34"/>
      <c r="AN396" s="34"/>
      <c r="AO396" s="30"/>
      <c r="AP396" s="15" t="e">
        <f>IF(AO396=#REF!,"","ç")</f>
        <v>#REF!</v>
      </c>
    </row>
    <row r="397" spans="1:42" x14ac:dyDescent="0.3">
      <c r="A397" s="90" t="s">
        <v>28</v>
      </c>
      <c r="B397" s="84">
        <v>44294</v>
      </c>
      <c r="C397" s="23">
        <v>396</v>
      </c>
      <c r="D397" s="25">
        <v>427</v>
      </c>
      <c r="E397" s="86">
        <f t="shared" ref="E397" si="382">ROUND(SUM(D391:D397)/7,2)</f>
        <v>315</v>
      </c>
      <c r="F397" s="27">
        <f t="shared" ref="F397" si="383">D397+F396</f>
        <v>357704</v>
      </c>
      <c r="G397" s="25"/>
      <c r="H397" s="25"/>
      <c r="I397" s="40">
        <v>4</v>
      </c>
      <c r="J397" s="69">
        <f t="shared" ref="J397" si="384">ROUND(SUM(I391:I397)/7,2)</f>
        <v>4.71</v>
      </c>
      <c r="K397" s="73">
        <f>SUM($I$2:I397)</f>
        <v>6152</v>
      </c>
      <c r="L397" s="76"/>
      <c r="M397" s="76"/>
      <c r="N397" s="41"/>
      <c r="O397" s="42"/>
      <c r="P397" s="53">
        <f t="shared" si="334"/>
        <v>-5</v>
      </c>
      <c r="Q397" s="53">
        <v>64</v>
      </c>
      <c r="R397" s="109">
        <f t="shared" si="57"/>
        <v>18</v>
      </c>
      <c r="S397" s="109">
        <v>433</v>
      </c>
      <c r="T397" s="41"/>
      <c r="U397" s="42"/>
      <c r="W397" s="79">
        <v>8810</v>
      </c>
      <c r="X397" s="78">
        <v>427</v>
      </c>
      <c r="Y397" s="77">
        <f t="shared" si="182"/>
        <v>0</v>
      </c>
      <c r="Z397" s="80">
        <f t="shared" si="62"/>
        <v>9237</v>
      </c>
      <c r="AA397" s="115">
        <f t="shared" si="183"/>
        <v>4.6199999999999998E-2</v>
      </c>
      <c r="AB397" s="83">
        <f t="shared" si="68"/>
        <v>4.5999999999999999E-2</v>
      </c>
      <c r="AC397" s="15" t="e">
        <f>IF(AA397=#REF!,"","ç")</f>
        <v>#REF!</v>
      </c>
      <c r="AD397" s="30">
        <v>8810</v>
      </c>
      <c r="AE397" s="30">
        <v>427</v>
      </c>
      <c r="AF397" s="33">
        <f t="shared" si="143"/>
        <v>9237</v>
      </c>
      <c r="AG397" s="30"/>
      <c r="AH397" s="30"/>
      <c r="AI397" s="34"/>
      <c r="AJ397" s="34"/>
      <c r="AK397" s="18"/>
      <c r="AL397" s="30"/>
      <c r="AM397" s="34"/>
      <c r="AN397" s="34"/>
      <c r="AO397" s="30"/>
      <c r="AP397" s="15" t="e">
        <f>IF(AO397=#REF!,"","ç")</f>
        <v>#REF!</v>
      </c>
    </row>
    <row r="398" spans="1:42" x14ac:dyDescent="0.3">
      <c r="A398" s="91" t="s">
        <v>30</v>
      </c>
      <c r="B398" s="12">
        <v>44295</v>
      </c>
      <c r="C398" s="23">
        <v>397</v>
      </c>
      <c r="D398" s="25">
        <v>394</v>
      </c>
      <c r="E398" s="86">
        <f t="shared" ref="E398:E399" si="385">ROUND(SUM(D392:D398)/7,2)</f>
        <v>321.14</v>
      </c>
      <c r="F398" s="27">
        <f t="shared" ref="F398:F399" si="386">D398+F397</f>
        <v>358098</v>
      </c>
      <c r="G398" s="25"/>
      <c r="H398" s="25"/>
      <c r="I398" s="40">
        <v>4</v>
      </c>
      <c r="J398" s="69">
        <f t="shared" ref="J398" si="387">ROUND(SUM(I392:I398)/7,2)</f>
        <v>4.29</v>
      </c>
      <c r="K398" s="73">
        <f>SUM($I$2:I398)</f>
        <v>6156</v>
      </c>
      <c r="L398" s="76"/>
      <c r="M398" s="76"/>
      <c r="N398" s="41"/>
      <c r="O398" s="42"/>
      <c r="P398" s="53">
        <f t="shared" si="334"/>
        <v>0</v>
      </c>
      <c r="Q398" s="53">
        <v>64</v>
      </c>
      <c r="R398" s="109">
        <f t="shared" si="57"/>
        <v>-10</v>
      </c>
      <c r="S398" s="109">
        <v>423</v>
      </c>
      <c r="T398" s="41"/>
      <c r="U398" s="42"/>
      <c r="W398" s="79">
        <v>9975</v>
      </c>
      <c r="X398" s="78">
        <v>394</v>
      </c>
      <c r="Y398" s="77">
        <f t="shared" si="182"/>
        <v>0</v>
      </c>
      <c r="Z398" s="80">
        <f t="shared" si="62"/>
        <v>10369</v>
      </c>
      <c r="AA398" s="115">
        <f t="shared" si="183"/>
        <v>3.7999999999999999E-2</v>
      </c>
      <c r="AB398" s="83">
        <f t="shared" si="68"/>
        <v>4.3999999999999997E-2</v>
      </c>
      <c r="AC398" s="15" t="e">
        <f>IF(AA398=#REF!,"","ç")</f>
        <v>#REF!</v>
      </c>
      <c r="AD398" s="30">
        <v>9975</v>
      </c>
      <c r="AE398" s="30">
        <v>394</v>
      </c>
      <c r="AF398" s="33">
        <f t="shared" si="143"/>
        <v>10369</v>
      </c>
      <c r="AG398" s="30"/>
      <c r="AH398" s="30"/>
      <c r="AI398" s="34"/>
      <c r="AJ398" s="34"/>
      <c r="AK398" s="18"/>
      <c r="AL398" s="30"/>
      <c r="AM398" s="34"/>
      <c r="AN398" s="34"/>
      <c r="AO398" s="30"/>
      <c r="AP398" s="15" t="e">
        <f>IF(AO398=#REF!,"","ç")</f>
        <v>#REF!</v>
      </c>
    </row>
    <row r="399" spans="1:42" ht="15" thickBot="1" x14ac:dyDescent="0.35">
      <c r="A399" s="93" t="s">
        <v>31</v>
      </c>
      <c r="B399" s="89">
        <v>44296</v>
      </c>
      <c r="C399" s="23">
        <v>398</v>
      </c>
      <c r="D399" s="87">
        <v>279</v>
      </c>
      <c r="E399" s="88">
        <f t="shared" si="385"/>
        <v>329.14</v>
      </c>
      <c r="F399" s="87">
        <f t="shared" si="386"/>
        <v>358377</v>
      </c>
      <c r="G399" s="87">
        <f>SUM(D393:D399)</f>
        <v>2304</v>
      </c>
      <c r="H399" s="88">
        <f>G399/7</f>
        <v>329.14285714285717</v>
      </c>
      <c r="I399" s="103">
        <v>3</v>
      </c>
      <c r="J399" s="104">
        <f t="shared" ref="J399" si="388">ROUND(SUM(I393:I399)/7,2)</f>
        <v>4</v>
      </c>
      <c r="K399" s="105">
        <f>SUM($I$2:I399)</f>
        <v>6159</v>
      </c>
      <c r="L399" s="105">
        <f>SUM(I394:I399)</f>
        <v>24</v>
      </c>
      <c r="M399" s="104">
        <f>L399/7</f>
        <v>3.4285714285714284</v>
      </c>
      <c r="N399" s="106"/>
      <c r="O399" s="107"/>
      <c r="P399" s="53">
        <f t="shared" si="334"/>
        <v>2</v>
      </c>
      <c r="Q399" s="53">
        <v>66</v>
      </c>
      <c r="R399" s="109">
        <f t="shared" si="57"/>
        <v>17</v>
      </c>
      <c r="S399" s="109">
        <v>440</v>
      </c>
      <c r="T399" s="41"/>
      <c r="U399" s="42"/>
      <c r="W399" s="79">
        <v>8593</v>
      </c>
      <c r="X399" s="78">
        <v>279</v>
      </c>
      <c r="Y399" s="77">
        <f t="shared" si="182"/>
        <v>0</v>
      </c>
      <c r="Z399" s="80">
        <f t="shared" si="62"/>
        <v>8872</v>
      </c>
      <c r="AA399" s="115">
        <f t="shared" si="183"/>
        <v>3.1399999999999997E-2</v>
      </c>
      <c r="AB399" s="83">
        <f t="shared" si="68"/>
        <v>4.1000000000000002E-2</v>
      </c>
      <c r="AC399" s="15" t="e">
        <f>IF(AA399=#REF!,"","ç")</f>
        <v>#REF!</v>
      </c>
      <c r="AD399" s="30">
        <v>8593</v>
      </c>
      <c r="AE399" s="30">
        <v>279</v>
      </c>
      <c r="AF399" s="33">
        <f t="shared" si="143"/>
        <v>8872</v>
      </c>
      <c r="AG399" s="30"/>
      <c r="AH399" s="30"/>
      <c r="AI399" s="34"/>
      <c r="AJ399" s="34"/>
      <c r="AK399" s="18"/>
      <c r="AL399" s="30"/>
      <c r="AM399" s="34"/>
      <c r="AN399" s="34"/>
      <c r="AO399" s="30"/>
      <c r="AP399" s="15" t="e">
        <f>IF(AO399=#REF!,"","ç")</f>
        <v>#REF!</v>
      </c>
    </row>
    <row r="400" spans="1:42" x14ac:dyDescent="0.3">
      <c r="A400" s="92" t="s">
        <v>29</v>
      </c>
      <c r="B400" s="84">
        <v>44297</v>
      </c>
      <c r="C400" s="23">
        <v>399</v>
      </c>
      <c r="D400" s="25">
        <v>234</v>
      </c>
      <c r="E400" s="86">
        <f t="shared" ref="E400" si="389">ROUND(SUM(D394:D400)/7,2)</f>
        <v>319.14</v>
      </c>
      <c r="F400" s="27">
        <f t="shared" ref="F400" si="390">D400+F399</f>
        <v>358611</v>
      </c>
      <c r="G400" s="25"/>
      <c r="H400" s="25"/>
      <c r="I400" s="40">
        <v>4</v>
      </c>
      <c r="J400" s="69">
        <f t="shared" ref="J400" si="391">ROUND(SUM(I394:I400)/7,2)</f>
        <v>4</v>
      </c>
      <c r="K400" s="73">
        <f>SUM($I$2:I400)</f>
        <v>6163</v>
      </c>
      <c r="L400" s="76"/>
      <c r="M400" s="76"/>
      <c r="N400" s="41"/>
      <c r="O400" s="42"/>
      <c r="P400" s="53">
        <f t="shared" si="334"/>
        <v>-3</v>
      </c>
      <c r="Q400" s="53">
        <v>63</v>
      </c>
      <c r="R400" s="109">
        <f t="shared" si="57"/>
        <v>-26</v>
      </c>
      <c r="S400" s="109">
        <v>414</v>
      </c>
      <c r="T400" s="41"/>
      <c r="U400" s="42"/>
      <c r="W400" s="79">
        <v>5211</v>
      </c>
      <c r="X400" s="78">
        <v>234</v>
      </c>
      <c r="Y400" s="77">
        <f t="shared" si="182"/>
        <v>0</v>
      </c>
      <c r="Z400" s="80">
        <f t="shared" si="62"/>
        <v>5445</v>
      </c>
      <c r="AA400" s="115">
        <f t="shared" si="183"/>
        <v>4.2999999999999997E-2</v>
      </c>
      <c r="AB400" s="83">
        <f t="shared" si="68"/>
        <v>3.7999999999999999E-2</v>
      </c>
      <c r="AC400" s="15" t="e">
        <f>IF(AA400=#REF!,"","ç")</f>
        <v>#REF!</v>
      </c>
      <c r="AD400" s="30">
        <v>5211</v>
      </c>
      <c r="AE400" s="30">
        <v>234</v>
      </c>
      <c r="AF400" s="33">
        <f t="shared" si="143"/>
        <v>5445</v>
      </c>
      <c r="AG400" s="30"/>
      <c r="AH400" s="30"/>
      <c r="AI400" s="34"/>
      <c r="AJ400" s="34"/>
      <c r="AK400" s="18"/>
      <c r="AL400" s="30"/>
      <c r="AM400" s="34"/>
      <c r="AN400" s="34"/>
      <c r="AO400" s="30"/>
      <c r="AP400" s="15" t="e">
        <f>IF(AO400=#REF!,"","ç")</f>
        <v>#REF!</v>
      </c>
    </row>
    <row r="401" spans="1:42" x14ac:dyDescent="0.3">
      <c r="A401" s="90" t="s">
        <v>26</v>
      </c>
      <c r="B401" s="84">
        <v>44298</v>
      </c>
      <c r="C401" s="23">
        <v>400</v>
      </c>
      <c r="D401" s="25">
        <v>181</v>
      </c>
      <c r="E401" s="86">
        <f t="shared" ref="E401" si="392">ROUND(SUM(D395:D401)/7,2)</f>
        <v>319.43</v>
      </c>
      <c r="F401" s="27">
        <f t="shared" ref="F401" si="393">D401+F400</f>
        <v>358792</v>
      </c>
      <c r="G401" s="25"/>
      <c r="H401" s="25"/>
      <c r="I401" s="40">
        <v>4</v>
      </c>
      <c r="J401" s="69">
        <f t="shared" ref="J401" si="394">ROUND(SUM(I395:I401)/7,2)</f>
        <v>4.1399999999999997</v>
      </c>
      <c r="K401" s="73">
        <f>SUM($I$2:I401)</f>
        <v>6167</v>
      </c>
      <c r="L401" s="76"/>
      <c r="M401" s="76"/>
      <c r="N401" s="41"/>
      <c r="O401" s="42"/>
      <c r="P401" s="53">
        <f t="shared" si="334"/>
        <v>0</v>
      </c>
      <c r="Q401" s="53">
        <v>63</v>
      </c>
      <c r="R401" s="109">
        <f t="shared" si="57"/>
        <v>-18</v>
      </c>
      <c r="S401" s="109">
        <v>396</v>
      </c>
      <c r="T401" s="41"/>
      <c r="U401" s="42"/>
      <c r="W401" s="79">
        <v>4070</v>
      </c>
      <c r="X401" s="78">
        <v>181</v>
      </c>
      <c r="Y401" s="77">
        <f t="shared" si="182"/>
        <v>0</v>
      </c>
      <c r="Z401" s="80">
        <f t="shared" si="62"/>
        <v>4251</v>
      </c>
      <c r="AA401" s="115">
        <f t="shared" si="183"/>
        <v>4.2599999999999999E-2</v>
      </c>
      <c r="AB401" s="83">
        <f t="shared" si="68"/>
        <v>3.9E-2</v>
      </c>
      <c r="AC401" s="15" t="e">
        <f>IF(AA401=#REF!,"","ç")</f>
        <v>#REF!</v>
      </c>
      <c r="AD401" s="30">
        <v>4070</v>
      </c>
      <c r="AE401" s="30">
        <v>181</v>
      </c>
      <c r="AF401" s="33">
        <f t="shared" si="143"/>
        <v>4251</v>
      </c>
      <c r="AG401" s="30"/>
      <c r="AH401" s="30"/>
      <c r="AI401" s="34"/>
      <c r="AJ401" s="34"/>
      <c r="AK401" s="18"/>
      <c r="AL401" s="30"/>
      <c r="AM401" s="34"/>
      <c r="AN401" s="34"/>
      <c r="AO401" s="30"/>
      <c r="AP401" s="15" t="e">
        <f>IF(AO401=#REF!,"","ç")</f>
        <v>#REF!</v>
      </c>
    </row>
    <row r="402" spans="1:42" x14ac:dyDescent="0.3">
      <c r="A402" s="90" t="s">
        <v>27</v>
      </c>
      <c r="B402" s="12">
        <v>44299</v>
      </c>
      <c r="C402" s="23">
        <v>401</v>
      </c>
      <c r="D402" s="25">
        <v>329</v>
      </c>
      <c r="E402" s="86">
        <f t="shared" ref="E402" si="395">ROUND(SUM(D396:D402)/7,2)</f>
        <v>315.43</v>
      </c>
      <c r="F402" s="27">
        <f t="shared" ref="F402" si="396">D402+F401</f>
        <v>359121</v>
      </c>
      <c r="G402" s="25"/>
      <c r="H402" s="98">
        <f>(H406-H399)/H406</f>
        <v>-3.7837837837837833E-2</v>
      </c>
      <c r="I402" s="40">
        <v>6</v>
      </c>
      <c r="J402" s="69">
        <f t="shared" ref="J402" si="397">ROUND(SUM(I396:I402)/7,2)</f>
        <v>3.86</v>
      </c>
      <c r="K402" s="73">
        <f>SUM($I$2:I402)</f>
        <v>6173</v>
      </c>
      <c r="L402" s="76"/>
      <c r="M402" s="108">
        <f>(M406-M399)/M406</f>
        <v>0</v>
      </c>
      <c r="N402" s="41"/>
      <c r="O402" s="42"/>
      <c r="P402" s="53">
        <f t="shared" si="334"/>
        <v>-1</v>
      </c>
      <c r="Q402" s="53">
        <v>62</v>
      </c>
      <c r="R402" s="109">
        <f t="shared" si="57"/>
        <v>11</v>
      </c>
      <c r="S402" s="109">
        <v>407</v>
      </c>
      <c r="T402" s="41"/>
      <c r="U402" s="42"/>
      <c r="W402" s="79">
        <v>8837</v>
      </c>
      <c r="X402" s="78">
        <v>329</v>
      </c>
      <c r="Y402" s="77">
        <f t="shared" si="182"/>
        <v>0</v>
      </c>
      <c r="Z402" s="80">
        <f t="shared" si="62"/>
        <v>9166</v>
      </c>
      <c r="AA402" s="115">
        <f t="shared" si="183"/>
        <v>3.5900000000000001E-2</v>
      </c>
      <c r="AB402" s="83">
        <f t="shared" si="68"/>
        <v>3.9E-2</v>
      </c>
      <c r="AC402" s="15" t="e">
        <f>IF(AA402=#REF!,"","ç")</f>
        <v>#REF!</v>
      </c>
      <c r="AD402" s="30">
        <v>8837</v>
      </c>
      <c r="AE402" s="30">
        <v>329</v>
      </c>
      <c r="AF402" s="33">
        <f t="shared" si="143"/>
        <v>9166</v>
      </c>
      <c r="AG402" s="30"/>
      <c r="AH402" s="30"/>
      <c r="AI402" s="34"/>
      <c r="AJ402" s="34"/>
      <c r="AK402" s="18"/>
      <c r="AL402" s="30"/>
      <c r="AM402" s="34"/>
      <c r="AN402" s="34"/>
      <c r="AO402" s="30"/>
      <c r="AP402" s="15" t="e">
        <f>IF(AO402=#REF!,"","ç")</f>
        <v>#REF!</v>
      </c>
    </row>
    <row r="403" spans="1:42" x14ac:dyDescent="0.3">
      <c r="A403" s="90" t="s">
        <v>27</v>
      </c>
      <c r="B403" s="84">
        <v>44300</v>
      </c>
      <c r="C403" s="23">
        <v>402</v>
      </c>
      <c r="D403" s="25">
        <v>395</v>
      </c>
      <c r="E403" s="86">
        <f t="shared" ref="E403" si="398">ROUND(SUM(D397:D403)/7,2)</f>
        <v>319.86</v>
      </c>
      <c r="F403" s="27">
        <f t="shared" ref="F403" si="399">D403+F402</f>
        <v>359516</v>
      </c>
      <c r="G403" s="25"/>
      <c r="H403" s="25"/>
      <c r="I403" s="40">
        <v>4</v>
      </c>
      <c r="J403" s="69">
        <f t="shared" ref="J403" si="400">ROUND(SUM(I397:I403)/7,2)</f>
        <v>4.1399999999999997</v>
      </c>
      <c r="K403" s="73">
        <f>SUM($I$2:I403)</f>
        <v>6177</v>
      </c>
      <c r="L403" s="76"/>
      <c r="M403" s="76"/>
      <c r="N403" s="41"/>
      <c r="O403" s="42"/>
      <c r="P403" s="53">
        <f t="shared" si="334"/>
        <v>-1</v>
      </c>
      <c r="Q403" s="53">
        <v>61</v>
      </c>
      <c r="R403" s="109">
        <f t="shared" si="57"/>
        <v>-3</v>
      </c>
      <c r="S403" s="109">
        <v>404</v>
      </c>
      <c r="T403" s="41"/>
      <c r="U403" s="42"/>
      <c r="W403" s="79">
        <v>8689</v>
      </c>
      <c r="X403" s="78">
        <v>395</v>
      </c>
      <c r="Y403" s="77">
        <f t="shared" si="182"/>
        <v>0</v>
      </c>
      <c r="Z403" s="80">
        <f t="shared" si="62"/>
        <v>9084</v>
      </c>
      <c r="AA403" s="115">
        <f t="shared" si="183"/>
        <v>4.3499999999999997E-2</v>
      </c>
      <c r="AB403" s="83">
        <f t="shared" si="68"/>
        <v>0.04</v>
      </c>
      <c r="AC403" s="15" t="e">
        <f>IF(AA403=#REF!,"","ç")</f>
        <v>#REF!</v>
      </c>
      <c r="AD403" s="30">
        <v>8689</v>
      </c>
      <c r="AE403" s="30">
        <v>395</v>
      </c>
      <c r="AF403" s="33">
        <f t="shared" si="143"/>
        <v>9084</v>
      </c>
      <c r="AG403" s="30"/>
      <c r="AH403" s="30"/>
      <c r="AI403" s="34"/>
      <c r="AJ403" s="34"/>
      <c r="AK403" s="18"/>
      <c r="AL403" s="30"/>
      <c r="AM403" s="34"/>
      <c r="AN403" s="34"/>
      <c r="AO403" s="30"/>
      <c r="AP403" s="15" t="e">
        <f>IF(AO403=#REF!,"","ç")</f>
        <v>#REF!</v>
      </c>
    </row>
    <row r="404" spans="1:42" x14ac:dyDescent="0.3">
      <c r="A404" s="90" t="s">
        <v>28</v>
      </c>
      <c r="B404" s="12">
        <v>44301</v>
      </c>
      <c r="C404" s="23">
        <v>403</v>
      </c>
      <c r="D404" s="25">
        <v>314</v>
      </c>
      <c r="E404" s="86">
        <f t="shared" ref="E404" si="401">ROUND(SUM(D398:D404)/7,2)</f>
        <v>303.70999999999998</v>
      </c>
      <c r="F404" s="27">
        <f t="shared" ref="F404" si="402">D404+F403</f>
        <v>359830</v>
      </c>
      <c r="G404" s="25"/>
      <c r="H404" s="25"/>
      <c r="I404" s="40">
        <v>6</v>
      </c>
      <c r="J404" s="69">
        <f t="shared" ref="J404" si="403">ROUND(SUM(I398:I404)/7,2)</f>
        <v>4.43</v>
      </c>
      <c r="K404" s="73">
        <f>SUM($I$2:I404)</f>
        <v>6183</v>
      </c>
      <c r="L404" s="76"/>
      <c r="M404" s="76"/>
      <c r="N404" s="41"/>
      <c r="O404" s="42"/>
      <c r="P404" s="53">
        <f t="shared" si="334"/>
        <v>-4</v>
      </c>
      <c r="Q404" s="53">
        <v>57</v>
      </c>
      <c r="R404" s="109">
        <f t="shared" si="57"/>
        <v>-15</v>
      </c>
      <c r="S404" s="109">
        <v>389</v>
      </c>
      <c r="T404" s="41"/>
      <c r="U404" s="42"/>
      <c r="W404" s="79">
        <v>10526</v>
      </c>
      <c r="X404" s="78">
        <v>314</v>
      </c>
      <c r="Y404" s="77">
        <f t="shared" si="182"/>
        <v>0</v>
      </c>
      <c r="Z404" s="80">
        <f t="shared" si="62"/>
        <v>10840</v>
      </c>
      <c r="AA404" s="115">
        <f t="shared" si="183"/>
        <v>2.9000000000000001E-2</v>
      </c>
      <c r="AB404" s="83">
        <f t="shared" si="68"/>
        <v>3.7999999999999999E-2</v>
      </c>
      <c r="AC404" s="15" t="e">
        <f>IF(AA404=#REF!,"","ç")</f>
        <v>#REF!</v>
      </c>
      <c r="AD404" s="30">
        <v>10526</v>
      </c>
      <c r="AE404" s="30">
        <v>314</v>
      </c>
      <c r="AF404" s="33">
        <f t="shared" si="143"/>
        <v>10840</v>
      </c>
      <c r="AG404" s="30"/>
      <c r="AH404" s="30"/>
      <c r="AI404" s="34"/>
      <c r="AJ404" s="34"/>
      <c r="AK404" s="18"/>
      <c r="AL404" s="30"/>
      <c r="AM404" s="34"/>
      <c r="AN404" s="34"/>
      <c r="AO404" s="30"/>
      <c r="AP404" s="15" t="e">
        <f>IF(AO404=#REF!,"","ç")</f>
        <v>#REF!</v>
      </c>
    </row>
    <row r="405" spans="1:42" x14ac:dyDescent="0.3">
      <c r="A405" s="91" t="s">
        <v>30</v>
      </c>
      <c r="B405" s="84">
        <v>44302</v>
      </c>
      <c r="C405" s="23">
        <v>404</v>
      </c>
      <c r="D405" s="25">
        <v>419</v>
      </c>
      <c r="E405" s="86">
        <f t="shared" ref="E405:E406" si="404">ROUND(SUM(D399:D405)/7,2)</f>
        <v>307.29000000000002</v>
      </c>
      <c r="F405" s="27">
        <f t="shared" ref="F405:F406" si="405">D405+F404</f>
        <v>360249</v>
      </c>
      <c r="G405" s="25"/>
      <c r="H405" s="25"/>
      <c r="I405" s="40">
        <v>2</v>
      </c>
      <c r="J405" s="69">
        <f t="shared" ref="J405" si="406">ROUND(SUM(I399:I405)/7,2)</f>
        <v>4.1399999999999997</v>
      </c>
      <c r="K405" s="73">
        <f>SUM($I$2:I405)</f>
        <v>6185</v>
      </c>
      <c r="L405" s="76"/>
      <c r="M405" s="76"/>
      <c r="N405" s="41"/>
      <c r="O405" s="42"/>
      <c r="P405" s="53">
        <f t="shared" si="334"/>
        <v>0</v>
      </c>
      <c r="Q405" s="53">
        <v>57</v>
      </c>
      <c r="R405" s="109">
        <f t="shared" si="57"/>
        <v>-92</v>
      </c>
      <c r="S405" s="109">
        <v>297</v>
      </c>
      <c r="T405" s="41"/>
      <c r="U405" s="42"/>
      <c r="W405" s="79">
        <v>10308</v>
      </c>
      <c r="X405" s="78">
        <v>419</v>
      </c>
      <c r="Y405" s="77">
        <f t="shared" si="182"/>
        <v>0</v>
      </c>
      <c r="Z405" s="80">
        <f t="shared" si="62"/>
        <v>10727</v>
      </c>
      <c r="AA405" s="115">
        <f t="shared" si="183"/>
        <v>3.9100000000000003E-2</v>
      </c>
      <c r="AB405" s="83">
        <f t="shared" si="68"/>
        <v>3.7999999999999999E-2</v>
      </c>
      <c r="AC405" s="15" t="e">
        <f>IF(AA405=#REF!,"","ç")</f>
        <v>#REF!</v>
      </c>
      <c r="AD405" s="30">
        <v>10308</v>
      </c>
      <c r="AE405" s="30">
        <v>419</v>
      </c>
      <c r="AF405" s="33">
        <f t="shared" si="143"/>
        <v>10727</v>
      </c>
      <c r="AG405" s="30"/>
      <c r="AH405" s="30"/>
      <c r="AI405" s="34"/>
      <c r="AJ405" s="34"/>
      <c r="AK405" s="18"/>
      <c r="AL405" s="30"/>
      <c r="AM405" s="34"/>
      <c r="AN405" s="34"/>
      <c r="AO405" s="30"/>
      <c r="AP405" s="15" t="e">
        <f>IF(AO405=#REF!,"","ç")</f>
        <v>#REF!</v>
      </c>
    </row>
    <row r="406" spans="1:42" ht="15" thickBot="1" x14ac:dyDescent="0.35">
      <c r="A406" s="93" t="s">
        <v>31</v>
      </c>
      <c r="B406" s="89">
        <v>44303</v>
      </c>
      <c r="C406" s="23">
        <v>405</v>
      </c>
      <c r="D406" s="87">
        <v>348</v>
      </c>
      <c r="E406" s="88">
        <f t="shared" si="404"/>
        <v>317.14</v>
      </c>
      <c r="F406" s="87">
        <f t="shared" si="405"/>
        <v>360597</v>
      </c>
      <c r="G406" s="87">
        <f>SUM(D400:D406)</f>
        <v>2220</v>
      </c>
      <c r="H406" s="88">
        <f>G406/7</f>
        <v>317.14285714285717</v>
      </c>
      <c r="I406" s="103">
        <v>2</v>
      </c>
      <c r="J406" s="104">
        <f t="shared" ref="J406" si="407">ROUND(SUM(I400:I406)/7,2)</f>
        <v>4</v>
      </c>
      <c r="K406" s="105">
        <f>SUM($I$2:I406)</f>
        <v>6187</v>
      </c>
      <c r="L406" s="105">
        <f>SUM(I401:I406)</f>
        <v>24</v>
      </c>
      <c r="M406" s="104">
        <f>L406/7</f>
        <v>3.4285714285714284</v>
      </c>
      <c r="N406" s="106"/>
      <c r="O406" s="107"/>
      <c r="P406" s="53">
        <f t="shared" si="334"/>
        <v>0</v>
      </c>
      <c r="Q406" s="53">
        <v>57</v>
      </c>
      <c r="R406" s="109">
        <f t="shared" si="57"/>
        <v>20</v>
      </c>
      <c r="S406" s="109">
        <v>317</v>
      </c>
      <c r="T406" s="41"/>
      <c r="U406" s="42"/>
      <c r="W406" s="79">
        <v>8997</v>
      </c>
      <c r="X406" s="78">
        <v>348</v>
      </c>
      <c r="Y406" s="77">
        <f t="shared" si="182"/>
        <v>0</v>
      </c>
      <c r="Z406" s="80">
        <f t="shared" si="62"/>
        <v>9345</v>
      </c>
      <c r="AA406" s="115">
        <f t="shared" si="183"/>
        <v>3.7199999999999997E-2</v>
      </c>
      <c r="AB406" s="83">
        <f t="shared" si="68"/>
        <v>3.9E-2</v>
      </c>
      <c r="AC406" s="15" t="e">
        <f>IF(AA406=#REF!,"","ç")</f>
        <v>#REF!</v>
      </c>
      <c r="AD406" s="30">
        <v>8997</v>
      </c>
      <c r="AE406" s="30">
        <v>348</v>
      </c>
      <c r="AF406" s="33">
        <f t="shared" si="143"/>
        <v>9345</v>
      </c>
      <c r="AG406" s="30"/>
      <c r="AH406" s="30"/>
      <c r="AI406" s="34"/>
      <c r="AJ406" s="34"/>
      <c r="AK406" s="18"/>
      <c r="AL406" s="30"/>
      <c r="AM406" s="34"/>
      <c r="AN406" s="34"/>
      <c r="AO406" s="30"/>
      <c r="AP406" s="15" t="e">
        <f>IF(AO406=#REF!,"","ç")</f>
        <v>#REF!</v>
      </c>
    </row>
    <row r="407" spans="1:42" x14ac:dyDescent="0.3">
      <c r="A407" s="92" t="s">
        <v>29</v>
      </c>
      <c r="B407" s="84">
        <v>44304</v>
      </c>
      <c r="C407" s="23">
        <v>406</v>
      </c>
      <c r="D407" s="27">
        <v>244</v>
      </c>
      <c r="E407" s="86">
        <f t="shared" ref="E407" si="408">ROUND(SUM(D401:D407)/7,2)</f>
        <v>318.57</v>
      </c>
      <c r="F407" s="27">
        <f t="shared" ref="F407" si="409">D407+F406</f>
        <v>360841</v>
      </c>
      <c r="G407" s="27"/>
      <c r="H407" s="27"/>
      <c r="I407" s="40">
        <v>1</v>
      </c>
      <c r="J407" s="69">
        <f t="shared" ref="J407" si="410">ROUND(SUM(I401:I407)/7,2)</f>
        <v>3.57</v>
      </c>
      <c r="K407" s="73">
        <f>SUM($I$2:I407)</f>
        <v>6188</v>
      </c>
      <c r="L407" s="76"/>
      <c r="M407" s="76"/>
      <c r="N407" s="41"/>
      <c r="O407" s="42"/>
      <c r="P407" s="53">
        <f t="shared" si="334"/>
        <v>-2</v>
      </c>
      <c r="Q407" s="53">
        <v>55</v>
      </c>
      <c r="R407" s="109">
        <f t="shared" si="57"/>
        <v>-4</v>
      </c>
      <c r="S407" s="109">
        <v>313</v>
      </c>
      <c r="T407" s="41"/>
      <c r="U407" s="42"/>
      <c r="W407" s="79">
        <v>5848</v>
      </c>
      <c r="X407" s="78">
        <v>244</v>
      </c>
      <c r="Y407" s="77">
        <f t="shared" si="182"/>
        <v>0</v>
      </c>
      <c r="Z407" s="80">
        <f t="shared" si="62"/>
        <v>6092</v>
      </c>
      <c r="AA407" s="115">
        <f t="shared" si="183"/>
        <v>4.0099999999999997E-2</v>
      </c>
      <c r="AB407" s="83">
        <f t="shared" si="68"/>
        <v>3.7999999999999999E-2</v>
      </c>
      <c r="AC407" s="15" t="e">
        <f>IF(AA407=#REF!,"","ç")</f>
        <v>#REF!</v>
      </c>
      <c r="AD407" s="30">
        <v>5848</v>
      </c>
      <c r="AE407" s="30">
        <v>244</v>
      </c>
      <c r="AF407" s="33">
        <f t="shared" si="143"/>
        <v>6092</v>
      </c>
      <c r="AG407" s="30"/>
      <c r="AH407" s="30"/>
      <c r="AI407" s="34"/>
      <c r="AJ407" s="34"/>
      <c r="AK407" s="18"/>
      <c r="AL407" s="30"/>
      <c r="AM407" s="34"/>
      <c r="AN407" s="34"/>
      <c r="AO407" s="30"/>
      <c r="AP407" s="15" t="e">
        <f>IF(AO407=#REF!,"","ç")</f>
        <v>#REF!</v>
      </c>
    </row>
    <row r="408" spans="1:42" x14ac:dyDescent="0.3">
      <c r="A408" s="90" t="s">
        <v>26</v>
      </c>
      <c r="B408" s="12">
        <v>44305</v>
      </c>
      <c r="C408" s="23">
        <v>407</v>
      </c>
      <c r="D408" s="25">
        <v>203</v>
      </c>
      <c r="E408" s="86">
        <f t="shared" ref="E408" si="411">ROUND(SUM(D402:D408)/7,2)</f>
        <v>321.70999999999998</v>
      </c>
      <c r="F408" s="27">
        <f t="shared" ref="F408" si="412">D408+F407</f>
        <v>361044</v>
      </c>
      <c r="G408" s="25"/>
      <c r="H408" s="25"/>
      <c r="I408" s="40">
        <v>1</v>
      </c>
      <c r="J408" s="69">
        <f t="shared" ref="J408" si="413">ROUND(SUM(I402:I408)/7,2)</f>
        <v>3.14</v>
      </c>
      <c r="K408" s="73">
        <f>SUM($I$2:I408)</f>
        <v>6189</v>
      </c>
      <c r="L408" s="76"/>
      <c r="M408" s="76"/>
      <c r="N408" s="41"/>
      <c r="O408" s="42"/>
      <c r="P408" s="53">
        <f t="shared" si="334"/>
        <v>1</v>
      </c>
      <c r="Q408" s="53">
        <v>56</v>
      </c>
      <c r="R408" s="109">
        <f t="shared" si="57"/>
        <v>-2</v>
      </c>
      <c r="S408" s="109">
        <v>311</v>
      </c>
      <c r="T408" s="41"/>
      <c r="U408" s="42"/>
      <c r="W408" s="79">
        <v>4351</v>
      </c>
      <c r="X408" s="78">
        <v>203</v>
      </c>
      <c r="Y408" s="77">
        <f t="shared" si="182"/>
        <v>0</v>
      </c>
      <c r="Z408" s="80">
        <f t="shared" si="62"/>
        <v>4554</v>
      </c>
      <c r="AA408" s="115">
        <f t="shared" si="183"/>
        <v>4.4600000000000001E-2</v>
      </c>
      <c r="AB408" s="83">
        <f t="shared" si="68"/>
        <v>3.7999999999999999E-2</v>
      </c>
      <c r="AC408" s="15" t="e">
        <f>IF(AA408=#REF!,"","ç")</f>
        <v>#REF!</v>
      </c>
      <c r="AD408" s="30">
        <v>4351</v>
      </c>
      <c r="AE408" s="30">
        <v>203</v>
      </c>
      <c r="AF408" s="33">
        <f t="shared" si="143"/>
        <v>4554</v>
      </c>
      <c r="AG408" s="30"/>
      <c r="AH408" s="30"/>
      <c r="AI408" s="34"/>
      <c r="AJ408" s="34"/>
      <c r="AK408" s="18"/>
      <c r="AL408" s="30"/>
      <c r="AM408" s="34"/>
      <c r="AN408" s="34"/>
      <c r="AO408" s="30"/>
      <c r="AP408" s="15" t="e">
        <f>IF(AO408=#REF!,"","ç")</f>
        <v>#REF!</v>
      </c>
    </row>
    <row r="409" spans="1:42" x14ac:dyDescent="0.3">
      <c r="A409" s="90" t="s">
        <v>27</v>
      </c>
      <c r="B409" s="84">
        <v>44306</v>
      </c>
      <c r="C409" s="23">
        <v>408</v>
      </c>
      <c r="D409" s="25">
        <v>275</v>
      </c>
      <c r="E409" s="86">
        <f t="shared" ref="E409" si="414">ROUND(SUM(D403:D409)/7,2)</f>
        <v>314</v>
      </c>
      <c r="F409" s="27">
        <f t="shared" ref="F409" si="415">D409+F408</f>
        <v>361319</v>
      </c>
      <c r="G409" s="25"/>
      <c r="H409" s="98">
        <f>(H413-H406)/H413</f>
        <v>-5.7646498332539473E-2</v>
      </c>
      <c r="I409" s="40">
        <v>3</v>
      </c>
      <c r="J409" s="69">
        <f t="shared" ref="J409" si="416">ROUND(SUM(I403:I409)/7,2)</f>
        <v>2.71</v>
      </c>
      <c r="K409" s="73">
        <f>SUM($I$2:I409)</f>
        <v>6192</v>
      </c>
      <c r="L409" s="76"/>
      <c r="M409" s="108">
        <f>(M413-M406)/M413</f>
        <v>-0.26315789473684198</v>
      </c>
      <c r="N409" s="41"/>
      <c r="O409" s="42"/>
      <c r="P409" s="53">
        <f t="shared" si="334"/>
        <v>1</v>
      </c>
      <c r="Q409" s="53">
        <v>57</v>
      </c>
      <c r="R409" s="109">
        <f t="shared" si="57"/>
        <v>9</v>
      </c>
      <c r="S409" s="109">
        <v>320</v>
      </c>
      <c r="T409" s="41"/>
      <c r="U409" s="42"/>
      <c r="W409" s="79">
        <v>8503</v>
      </c>
      <c r="X409" s="78">
        <v>275</v>
      </c>
      <c r="Y409" s="77">
        <f t="shared" si="182"/>
        <v>0</v>
      </c>
      <c r="Z409" s="80">
        <f t="shared" si="62"/>
        <v>8778</v>
      </c>
      <c r="AA409" s="115">
        <f t="shared" si="183"/>
        <v>3.1300000000000001E-2</v>
      </c>
      <c r="AB409" s="83">
        <f t="shared" si="68"/>
        <v>3.7999999999999999E-2</v>
      </c>
      <c r="AC409" s="15" t="e">
        <f>IF(AA409=#REF!,"","ç")</f>
        <v>#REF!</v>
      </c>
      <c r="AD409" s="30">
        <v>8503</v>
      </c>
      <c r="AE409" s="30">
        <v>275</v>
      </c>
      <c r="AF409" s="33">
        <f t="shared" si="143"/>
        <v>8778</v>
      </c>
      <c r="AG409" s="30"/>
      <c r="AH409" s="30"/>
      <c r="AI409" s="34"/>
      <c r="AJ409" s="34"/>
      <c r="AK409" s="18"/>
      <c r="AL409" s="30"/>
      <c r="AM409" s="34"/>
      <c r="AN409" s="34"/>
      <c r="AO409" s="30"/>
      <c r="AP409" s="15" t="e">
        <f>IF(AO409=#REF!,"","ç")</f>
        <v>#REF!</v>
      </c>
    </row>
    <row r="410" spans="1:42" x14ac:dyDescent="0.3">
      <c r="A410" s="90" t="s">
        <v>27</v>
      </c>
      <c r="B410" s="12">
        <v>44307</v>
      </c>
      <c r="C410" s="23">
        <v>409</v>
      </c>
      <c r="D410" s="25">
        <v>359</v>
      </c>
      <c r="E410" s="86">
        <f t="shared" ref="E410" si="417">ROUND(SUM(D404:D410)/7,2)</f>
        <v>308.86</v>
      </c>
      <c r="F410" s="27">
        <f t="shared" ref="F410" si="418">D410+F409</f>
        <v>361678</v>
      </c>
      <c r="G410" s="25"/>
      <c r="H410" s="25"/>
      <c r="I410" s="40">
        <v>4</v>
      </c>
      <c r="J410" s="69">
        <f t="shared" ref="J410" si="419">ROUND(SUM(I404:I410)/7,2)</f>
        <v>2.71</v>
      </c>
      <c r="K410" s="73">
        <f>SUM($I$2:I410)</f>
        <v>6196</v>
      </c>
      <c r="L410" s="76"/>
      <c r="M410" s="76"/>
      <c r="N410" s="41"/>
      <c r="O410" s="42"/>
      <c r="P410" s="53">
        <f t="shared" si="334"/>
        <v>3</v>
      </c>
      <c r="Q410" s="53">
        <v>60</v>
      </c>
      <c r="R410" s="109">
        <f t="shared" si="57"/>
        <v>-7</v>
      </c>
      <c r="S410" s="109">
        <v>313</v>
      </c>
      <c r="T410" s="41"/>
      <c r="U410" s="42"/>
      <c r="W410" s="79">
        <v>8713</v>
      </c>
      <c r="X410" s="78">
        <v>359</v>
      </c>
      <c r="Y410" s="77">
        <f t="shared" si="182"/>
        <v>0</v>
      </c>
      <c r="Z410" s="80">
        <f t="shared" si="62"/>
        <v>9072</v>
      </c>
      <c r="AA410" s="115">
        <f t="shared" si="183"/>
        <v>3.9600000000000003E-2</v>
      </c>
      <c r="AB410" s="83">
        <f t="shared" si="68"/>
        <v>3.6999999999999998E-2</v>
      </c>
      <c r="AC410" s="15" t="e">
        <f>IF(AA410=#REF!,"","ç")</f>
        <v>#REF!</v>
      </c>
      <c r="AD410" s="30">
        <v>8713</v>
      </c>
      <c r="AE410" s="30">
        <v>359</v>
      </c>
      <c r="AF410" s="33">
        <f t="shared" si="143"/>
        <v>9072</v>
      </c>
      <c r="AG410" s="30"/>
      <c r="AH410" s="30"/>
      <c r="AI410" s="34"/>
      <c r="AJ410" s="34"/>
      <c r="AK410" s="18"/>
      <c r="AL410" s="30"/>
      <c r="AM410" s="34"/>
      <c r="AN410" s="34"/>
      <c r="AO410" s="30"/>
      <c r="AP410" s="15" t="e">
        <f>IF(AO410=#REF!,"","ç")</f>
        <v>#REF!</v>
      </c>
    </row>
    <row r="411" spans="1:42" x14ac:dyDescent="0.3">
      <c r="A411" s="90" t="s">
        <v>28</v>
      </c>
      <c r="B411" s="84">
        <v>44308</v>
      </c>
      <c r="C411" s="23">
        <v>410</v>
      </c>
      <c r="D411" s="25">
        <v>314</v>
      </c>
      <c r="E411" s="86">
        <f t="shared" ref="E411" si="420">ROUND(SUM(D405:D411)/7,2)</f>
        <v>308.86</v>
      </c>
      <c r="F411" s="27">
        <f t="shared" ref="F411" si="421">D411+F410</f>
        <v>361992</v>
      </c>
      <c r="G411" s="25"/>
      <c r="H411" s="25"/>
      <c r="I411" s="40">
        <v>2</v>
      </c>
      <c r="J411" s="69">
        <f t="shared" ref="J411" si="422">ROUND(SUM(I405:I411)/7,2)</f>
        <v>2.14</v>
      </c>
      <c r="K411" s="73">
        <f>SUM($I$2:I411)</f>
        <v>6198</v>
      </c>
      <c r="L411" s="76"/>
      <c r="M411" s="76"/>
      <c r="N411" s="41"/>
      <c r="O411" s="42"/>
      <c r="P411" s="53">
        <f t="shared" si="334"/>
        <v>6</v>
      </c>
      <c r="Q411" s="53">
        <v>66</v>
      </c>
      <c r="R411" s="109">
        <f t="shared" si="57"/>
        <v>11</v>
      </c>
      <c r="S411" s="109">
        <v>324</v>
      </c>
      <c r="T411" s="41"/>
      <c r="U411" s="42"/>
      <c r="W411" s="79">
        <v>8707</v>
      </c>
      <c r="X411" s="78">
        <v>314</v>
      </c>
      <c r="Y411" s="77">
        <f t="shared" si="182"/>
        <v>0</v>
      </c>
      <c r="Z411" s="80">
        <f t="shared" si="62"/>
        <v>9021</v>
      </c>
      <c r="AA411" s="115">
        <f t="shared" si="183"/>
        <v>3.4799999999999998E-2</v>
      </c>
      <c r="AB411" s="83">
        <f t="shared" si="68"/>
        <v>3.7999999999999999E-2</v>
      </c>
      <c r="AC411" s="15" t="e">
        <f>IF(AA411=#REF!,"","ç")</f>
        <v>#REF!</v>
      </c>
      <c r="AD411" s="30">
        <v>8707</v>
      </c>
      <c r="AE411" s="30">
        <v>314</v>
      </c>
      <c r="AF411" s="33">
        <f t="shared" si="143"/>
        <v>9021</v>
      </c>
      <c r="AG411" s="30"/>
      <c r="AH411" s="30"/>
      <c r="AI411" s="34"/>
      <c r="AJ411" s="34"/>
      <c r="AK411" s="18"/>
      <c r="AL411" s="30"/>
      <c r="AM411" s="34"/>
      <c r="AN411" s="34"/>
      <c r="AO411" s="30"/>
      <c r="AP411" s="15" t="e">
        <f>IF(AO411=#REF!,"","ç")</f>
        <v>#REF!</v>
      </c>
    </row>
    <row r="412" spans="1:42" x14ac:dyDescent="0.3">
      <c r="A412" s="91" t="s">
        <v>30</v>
      </c>
      <c r="B412" s="12">
        <v>44309</v>
      </c>
      <c r="C412" s="23">
        <v>411</v>
      </c>
      <c r="D412" s="25">
        <v>366</v>
      </c>
      <c r="E412" s="86">
        <f t="shared" ref="E412:E413" si="423">ROUND(SUM(D406:D412)/7,2)</f>
        <v>301.29000000000002</v>
      </c>
      <c r="F412" s="27">
        <f t="shared" ref="F412:F413" si="424">D412+F411</f>
        <v>362358</v>
      </c>
      <c r="G412" s="25"/>
      <c r="H412" s="25"/>
      <c r="I412" s="40">
        <v>2</v>
      </c>
      <c r="J412" s="69">
        <f t="shared" ref="J412" si="425">ROUND(SUM(I406:I412)/7,2)</f>
        <v>2.14</v>
      </c>
      <c r="K412" s="73">
        <f>SUM($I$2:I412)</f>
        <v>6200</v>
      </c>
      <c r="L412" s="76"/>
      <c r="M412" s="76"/>
      <c r="N412" s="41"/>
      <c r="O412" s="42"/>
      <c r="P412" s="53">
        <f t="shared" si="334"/>
        <v>1</v>
      </c>
      <c r="Q412" s="53">
        <v>67</v>
      </c>
      <c r="R412" s="109">
        <f t="shared" si="57"/>
        <v>6</v>
      </c>
      <c r="S412" s="109">
        <v>330</v>
      </c>
      <c r="T412" s="41"/>
      <c r="U412" s="42"/>
      <c r="W412" s="79">
        <v>8670</v>
      </c>
      <c r="X412" s="78">
        <v>366</v>
      </c>
      <c r="Y412" s="77">
        <f t="shared" si="182"/>
        <v>0</v>
      </c>
      <c r="Z412" s="80">
        <f t="shared" si="62"/>
        <v>9036</v>
      </c>
      <c r="AA412" s="115">
        <f t="shared" si="183"/>
        <v>4.0500000000000001E-2</v>
      </c>
      <c r="AB412" s="83">
        <f t="shared" si="68"/>
        <v>3.7999999999999999E-2</v>
      </c>
      <c r="AC412" s="15" t="e">
        <f>IF(AA412=#REF!,"","ç")</f>
        <v>#REF!</v>
      </c>
      <c r="AD412" s="30">
        <v>8670</v>
      </c>
      <c r="AE412" s="30">
        <v>366</v>
      </c>
      <c r="AF412" s="33">
        <f t="shared" si="143"/>
        <v>9036</v>
      </c>
      <c r="AG412" s="30"/>
      <c r="AH412" s="30"/>
      <c r="AI412" s="34"/>
      <c r="AJ412" s="34"/>
      <c r="AK412" s="18"/>
      <c r="AL412" s="30"/>
      <c r="AM412" s="34"/>
      <c r="AN412" s="34"/>
      <c r="AO412" s="30"/>
      <c r="AP412" s="15" t="e">
        <f>IF(AO412=#REF!,"","ç")</f>
        <v>#REF!</v>
      </c>
    </row>
    <row r="413" spans="1:42" ht="15" thickBot="1" x14ac:dyDescent="0.35">
      <c r="A413" s="93" t="s">
        <v>31</v>
      </c>
      <c r="B413" s="89">
        <v>44310</v>
      </c>
      <c r="C413" s="23">
        <v>412</v>
      </c>
      <c r="D413" s="87">
        <v>338</v>
      </c>
      <c r="E413" s="88">
        <f t="shared" si="423"/>
        <v>299.86</v>
      </c>
      <c r="F413" s="87">
        <f t="shared" si="424"/>
        <v>362696</v>
      </c>
      <c r="G413" s="87">
        <f>SUM(D407:D413)</f>
        <v>2099</v>
      </c>
      <c r="H413" s="88">
        <f>G413/7</f>
        <v>299.85714285714283</v>
      </c>
      <c r="I413" s="103">
        <v>7</v>
      </c>
      <c r="J413" s="104">
        <f t="shared" ref="J413" si="426">ROUND(SUM(I407:I413)/7,2)</f>
        <v>2.86</v>
      </c>
      <c r="K413" s="105">
        <f>SUM($I$2:I413)</f>
        <v>6207</v>
      </c>
      <c r="L413" s="105">
        <f>SUM(I408:I413)</f>
        <v>19</v>
      </c>
      <c r="M413" s="104">
        <f>L413/7</f>
        <v>2.7142857142857144</v>
      </c>
      <c r="N413" s="106"/>
      <c r="O413" s="107"/>
      <c r="P413" s="53">
        <f t="shared" si="334"/>
        <v>-5</v>
      </c>
      <c r="Q413" s="53">
        <v>62</v>
      </c>
      <c r="R413" s="109">
        <f t="shared" si="57"/>
        <v>-28</v>
      </c>
      <c r="S413" s="109">
        <v>302</v>
      </c>
      <c r="T413" s="41"/>
      <c r="U413" s="42"/>
      <c r="W413" s="79">
        <v>8431</v>
      </c>
      <c r="X413" s="78">
        <v>338</v>
      </c>
      <c r="Y413" s="77">
        <f t="shared" si="182"/>
        <v>0</v>
      </c>
      <c r="Z413" s="80">
        <f t="shared" si="62"/>
        <v>8769</v>
      </c>
      <c r="AA413" s="115">
        <f t="shared" si="183"/>
        <v>3.85E-2</v>
      </c>
      <c r="AB413" s="83">
        <f t="shared" si="68"/>
        <v>3.7999999999999999E-2</v>
      </c>
      <c r="AC413" s="15" t="e">
        <f>IF(AA413=#REF!,"","ç")</f>
        <v>#REF!</v>
      </c>
      <c r="AD413" s="30">
        <v>8431</v>
      </c>
      <c r="AE413" s="30">
        <v>338</v>
      </c>
      <c r="AF413" s="33">
        <f t="shared" si="143"/>
        <v>8769</v>
      </c>
      <c r="AG413" s="30"/>
      <c r="AH413" s="30"/>
      <c r="AI413" s="34"/>
      <c r="AJ413" s="34"/>
      <c r="AK413" s="18"/>
      <c r="AL413" s="30"/>
      <c r="AM413" s="34"/>
      <c r="AN413" s="34"/>
      <c r="AO413" s="30"/>
      <c r="AP413" s="15" t="e">
        <f>IF(AO413=#REF!,"","ç")</f>
        <v>#REF!</v>
      </c>
    </row>
    <row r="414" spans="1:42" x14ac:dyDescent="0.3">
      <c r="A414" s="92" t="s">
        <v>29</v>
      </c>
      <c r="B414" s="84">
        <v>44311</v>
      </c>
      <c r="C414" s="23">
        <v>413</v>
      </c>
      <c r="D414" s="25">
        <v>271</v>
      </c>
      <c r="E414" s="86">
        <f t="shared" ref="E414" si="427">ROUND(SUM(D408:D414)/7,2)</f>
        <v>303.70999999999998</v>
      </c>
      <c r="F414" s="27">
        <f t="shared" ref="F414" si="428">D414+F413</f>
        <v>362967</v>
      </c>
      <c r="G414" s="25"/>
      <c r="H414" s="25"/>
      <c r="I414" s="40">
        <v>2</v>
      </c>
      <c r="J414" s="69">
        <f t="shared" ref="J414" si="429">ROUND(SUM(I408:I414)/7,2)</f>
        <v>3</v>
      </c>
      <c r="K414" s="73">
        <f>SUM($I$2:I414)</f>
        <v>6209</v>
      </c>
      <c r="L414" s="76"/>
      <c r="M414" s="76"/>
      <c r="N414" s="41"/>
      <c r="O414" s="42"/>
      <c r="P414" s="53">
        <f t="shared" si="334"/>
        <v>1</v>
      </c>
      <c r="Q414" s="53">
        <v>63</v>
      </c>
      <c r="R414" s="109">
        <f t="shared" si="57"/>
        <v>21</v>
      </c>
      <c r="S414" s="109">
        <v>323</v>
      </c>
      <c r="T414" s="41"/>
      <c r="U414" s="42"/>
      <c r="W414" s="79">
        <v>5364</v>
      </c>
      <c r="X414" s="78">
        <v>271</v>
      </c>
      <c r="Y414" s="77">
        <f t="shared" si="182"/>
        <v>0</v>
      </c>
      <c r="Z414" s="80">
        <f t="shared" si="62"/>
        <v>5635</v>
      </c>
      <c r="AA414" s="115">
        <f t="shared" si="183"/>
        <v>4.8099999999999997E-2</v>
      </c>
      <c r="AB414" s="83">
        <f t="shared" si="68"/>
        <v>0.04</v>
      </c>
      <c r="AC414" s="15" t="e">
        <f>IF(AA414=#REF!,"","ç")</f>
        <v>#REF!</v>
      </c>
      <c r="AD414" s="30">
        <v>5364</v>
      </c>
      <c r="AE414" s="30">
        <v>271</v>
      </c>
      <c r="AF414" s="33">
        <f t="shared" si="143"/>
        <v>5635</v>
      </c>
      <c r="AG414" s="30"/>
      <c r="AH414" s="30"/>
      <c r="AI414" s="34"/>
      <c r="AJ414" s="34"/>
      <c r="AK414" s="18"/>
      <c r="AL414" s="30"/>
      <c r="AM414" s="34"/>
      <c r="AN414" s="34"/>
      <c r="AO414" s="30"/>
      <c r="AP414" s="15" t="e">
        <f>IF(AO414=#REF!,"","ç")</f>
        <v>#REF!</v>
      </c>
    </row>
    <row r="415" spans="1:42" x14ac:dyDescent="0.3">
      <c r="A415" s="90" t="s">
        <v>26</v>
      </c>
      <c r="B415" s="84">
        <v>44312</v>
      </c>
      <c r="C415" s="23">
        <v>414</v>
      </c>
      <c r="D415" s="25">
        <v>198</v>
      </c>
      <c r="E415" s="86">
        <f t="shared" ref="E415" si="430">ROUND(SUM(D409:D415)/7,2)</f>
        <v>303</v>
      </c>
      <c r="F415" s="27">
        <f t="shared" ref="F415" si="431">D415+F414</f>
        <v>363165</v>
      </c>
      <c r="G415" s="25"/>
      <c r="H415" s="25"/>
      <c r="I415" s="40">
        <v>3</v>
      </c>
      <c r="J415" s="69">
        <f t="shared" ref="J415" si="432">ROUND(SUM(I409:I415)/7,2)</f>
        <v>3.29</v>
      </c>
      <c r="K415" s="73">
        <f>SUM($I$2:I415)</f>
        <v>6212</v>
      </c>
      <c r="L415" s="76"/>
      <c r="M415" s="76"/>
      <c r="N415" s="41"/>
      <c r="O415" s="42"/>
      <c r="P415" s="53">
        <f t="shared" si="334"/>
        <v>0</v>
      </c>
      <c r="Q415" s="53">
        <v>63</v>
      </c>
      <c r="R415" s="109">
        <f t="shared" si="57"/>
        <v>-27</v>
      </c>
      <c r="S415" s="109">
        <v>296</v>
      </c>
      <c r="T415" s="41"/>
      <c r="U415" s="42"/>
      <c r="W415" s="79">
        <v>3790</v>
      </c>
      <c r="X415" s="78">
        <v>198</v>
      </c>
      <c r="Y415" s="77">
        <f t="shared" si="182"/>
        <v>0</v>
      </c>
      <c r="Z415" s="80">
        <f t="shared" si="62"/>
        <v>3988</v>
      </c>
      <c r="AA415" s="115">
        <f t="shared" si="183"/>
        <v>4.9599999999999998E-2</v>
      </c>
      <c r="AB415" s="83">
        <f t="shared" si="68"/>
        <v>0.04</v>
      </c>
      <c r="AC415" s="15" t="e">
        <f>IF(AA415=#REF!,"","ç")</f>
        <v>#REF!</v>
      </c>
      <c r="AD415" s="30">
        <v>3790</v>
      </c>
      <c r="AE415" s="30">
        <v>198</v>
      </c>
      <c r="AF415" s="33">
        <f t="shared" si="143"/>
        <v>3988</v>
      </c>
      <c r="AG415" s="30"/>
      <c r="AH415" s="30"/>
      <c r="AI415" s="34"/>
      <c r="AJ415" s="34"/>
      <c r="AK415" s="18"/>
      <c r="AL415" s="30"/>
      <c r="AM415" s="34"/>
      <c r="AN415" s="34"/>
      <c r="AO415" s="30"/>
      <c r="AP415" s="15" t="e">
        <f>IF(AO415=#REF!,"","ç")</f>
        <v>#REF!</v>
      </c>
    </row>
    <row r="416" spans="1:42" x14ac:dyDescent="0.3">
      <c r="A416" s="90" t="s">
        <v>27</v>
      </c>
      <c r="B416" s="12">
        <v>44313</v>
      </c>
      <c r="C416" s="23">
        <v>415</v>
      </c>
      <c r="D416" s="25">
        <v>368</v>
      </c>
      <c r="E416" s="86">
        <f t="shared" ref="E416" si="433">ROUND(SUM(D410:D416)/7,2)</f>
        <v>316.29000000000002</v>
      </c>
      <c r="F416" s="27">
        <f t="shared" ref="F416" si="434">D416+F415</f>
        <v>363533</v>
      </c>
      <c r="G416" s="25"/>
      <c r="H416" s="98">
        <f>(H420-H413)/H420</f>
        <v>2.2811918063314712E-2</v>
      </c>
      <c r="I416" s="40">
        <v>4</v>
      </c>
      <c r="J416" s="69">
        <f t="shared" ref="J416" si="435">ROUND(SUM(I410:I416)/7,2)</f>
        <v>3.43</v>
      </c>
      <c r="K416" s="73">
        <f>SUM($I$2:I416)</f>
        <v>6216</v>
      </c>
      <c r="L416" s="76"/>
      <c r="M416" s="108">
        <f>(M420-M413)/M420</f>
        <v>0.26923076923076922</v>
      </c>
      <c r="N416" s="41"/>
      <c r="O416" s="42"/>
      <c r="P416" s="53">
        <f t="shared" si="334"/>
        <v>1</v>
      </c>
      <c r="Q416" s="53">
        <v>64</v>
      </c>
      <c r="R416" s="109">
        <f t="shared" si="57"/>
        <v>-13</v>
      </c>
      <c r="S416" s="109">
        <v>283</v>
      </c>
      <c r="T416" s="41"/>
      <c r="U416" s="42"/>
      <c r="W416" s="79">
        <v>8691</v>
      </c>
      <c r="X416" s="78">
        <v>368</v>
      </c>
      <c r="Y416" s="77">
        <f t="shared" si="182"/>
        <v>0</v>
      </c>
      <c r="Z416" s="80">
        <f t="shared" si="62"/>
        <v>9059</v>
      </c>
      <c r="AA416" s="115">
        <f t="shared" si="183"/>
        <v>4.0599999999999997E-2</v>
      </c>
      <c r="AB416" s="83">
        <f t="shared" si="68"/>
        <v>4.2000000000000003E-2</v>
      </c>
      <c r="AC416" s="15" t="e">
        <f>IF(AA416=#REF!,"","ç")</f>
        <v>#REF!</v>
      </c>
      <c r="AD416" s="30">
        <v>8691</v>
      </c>
      <c r="AE416" s="30">
        <v>368</v>
      </c>
      <c r="AF416" s="33">
        <f t="shared" si="143"/>
        <v>9059</v>
      </c>
      <c r="AG416" s="30"/>
      <c r="AH416" s="30"/>
      <c r="AI416" s="34"/>
      <c r="AJ416" s="34"/>
      <c r="AK416" s="18"/>
      <c r="AL416" s="30"/>
      <c r="AM416" s="34"/>
      <c r="AN416" s="34"/>
      <c r="AO416" s="30"/>
      <c r="AP416" s="15" t="e">
        <f>IF(AO416=#REF!,"","ç")</f>
        <v>#REF!</v>
      </c>
    </row>
    <row r="417" spans="1:42" x14ac:dyDescent="0.3">
      <c r="A417" s="90" t="s">
        <v>27</v>
      </c>
      <c r="B417" s="84">
        <v>44314</v>
      </c>
      <c r="C417" s="23">
        <v>416</v>
      </c>
      <c r="D417" s="25">
        <v>362</v>
      </c>
      <c r="E417" s="86">
        <f t="shared" ref="E417" si="436">ROUND(SUM(D411:D417)/7,2)</f>
        <v>316.70999999999998</v>
      </c>
      <c r="F417" s="27">
        <f t="shared" ref="F417" si="437">D417+F416</f>
        <v>363895</v>
      </c>
      <c r="G417" s="25"/>
      <c r="H417" s="25"/>
      <c r="I417" s="40">
        <v>6</v>
      </c>
      <c r="J417" s="69">
        <f t="shared" ref="J417" si="438">ROUND(SUM(I411:I417)/7,2)</f>
        <v>3.71</v>
      </c>
      <c r="K417" s="73">
        <f>SUM($I$2:I417)</f>
        <v>6222</v>
      </c>
      <c r="L417" s="76"/>
      <c r="M417" s="76"/>
      <c r="N417" s="41"/>
      <c r="O417" s="42"/>
      <c r="P417" s="53">
        <f t="shared" si="334"/>
        <v>5</v>
      </c>
      <c r="Q417" s="53">
        <v>69</v>
      </c>
      <c r="R417" s="109">
        <f t="shared" si="57"/>
        <v>4</v>
      </c>
      <c r="S417" s="109">
        <v>287</v>
      </c>
      <c r="T417" s="41"/>
      <c r="U417" s="42"/>
      <c r="W417" s="79">
        <v>8772</v>
      </c>
      <c r="X417" s="78">
        <v>362</v>
      </c>
      <c r="Y417" s="77">
        <f t="shared" si="182"/>
        <v>0</v>
      </c>
      <c r="Z417" s="80">
        <f t="shared" si="62"/>
        <v>9134</v>
      </c>
      <c r="AA417" s="115">
        <f t="shared" si="183"/>
        <v>3.9600000000000003E-2</v>
      </c>
      <c r="AB417" s="83">
        <f t="shared" si="68"/>
        <v>4.2000000000000003E-2</v>
      </c>
      <c r="AC417" s="15" t="e">
        <f>IF(AA417=#REF!,"","ç")</f>
        <v>#REF!</v>
      </c>
      <c r="AD417" s="30">
        <v>8772</v>
      </c>
      <c r="AE417" s="30">
        <v>362</v>
      </c>
      <c r="AF417" s="33">
        <f t="shared" si="143"/>
        <v>9134</v>
      </c>
      <c r="AG417" s="30"/>
      <c r="AH417" s="30"/>
      <c r="AI417" s="34"/>
      <c r="AJ417" s="34"/>
      <c r="AK417" s="18"/>
      <c r="AL417" s="30"/>
      <c r="AM417" s="34"/>
      <c r="AN417" s="34"/>
      <c r="AO417" s="30"/>
      <c r="AP417" s="15" t="e">
        <f>IF(AO417=#REF!,"","ç")</f>
        <v>#REF!</v>
      </c>
    </row>
    <row r="418" spans="1:42" x14ac:dyDescent="0.3">
      <c r="A418" s="90" t="s">
        <v>28</v>
      </c>
      <c r="B418" s="12">
        <v>44315</v>
      </c>
      <c r="C418" s="23">
        <v>417</v>
      </c>
      <c r="D418" s="25">
        <v>323</v>
      </c>
      <c r="E418" s="86">
        <f t="shared" ref="E418" si="439">ROUND(SUM(D412:D418)/7,2)</f>
        <v>318</v>
      </c>
      <c r="F418" s="27">
        <f t="shared" ref="F418" si="440">D418+F417</f>
        <v>364218</v>
      </c>
      <c r="G418" s="25"/>
      <c r="H418" s="25"/>
      <c r="I418" s="40">
        <v>5</v>
      </c>
      <c r="J418" s="69">
        <f t="shared" ref="J418" si="441">ROUND(SUM(I412:I418)/7,2)</f>
        <v>4.1399999999999997</v>
      </c>
      <c r="K418" s="73">
        <f>SUM($I$2:I418)</f>
        <v>6227</v>
      </c>
      <c r="L418" s="76"/>
      <c r="M418" s="76"/>
      <c r="N418" s="41"/>
      <c r="O418" s="42"/>
      <c r="P418" s="53">
        <f t="shared" si="334"/>
        <v>-3</v>
      </c>
      <c r="Q418" s="53">
        <v>66</v>
      </c>
      <c r="R418" s="109">
        <f t="shared" si="57"/>
        <v>-18</v>
      </c>
      <c r="S418" s="109">
        <v>269</v>
      </c>
      <c r="T418" s="41"/>
      <c r="U418" s="42"/>
      <c r="W418" s="79">
        <v>8233</v>
      </c>
      <c r="X418" s="78">
        <v>323</v>
      </c>
      <c r="Y418" s="77">
        <f t="shared" si="182"/>
        <v>0</v>
      </c>
      <c r="Z418" s="80">
        <f t="shared" si="62"/>
        <v>8556</v>
      </c>
      <c r="AA418" s="115">
        <f t="shared" si="183"/>
        <v>3.78E-2</v>
      </c>
      <c r="AB418" s="83">
        <f t="shared" si="68"/>
        <v>4.2000000000000003E-2</v>
      </c>
      <c r="AC418" s="15" t="e">
        <f>IF(AA418=#REF!,"","ç")</f>
        <v>#REF!</v>
      </c>
      <c r="AD418" s="30">
        <v>8233</v>
      </c>
      <c r="AE418" s="30">
        <v>323</v>
      </c>
      <c r="AF418" s="33">
        <f t="shared" si="143"/>
        <v>8556</v>
      </c>
      <c r="AG418" s="30"/>
      <c r="AH418" s="30"/>
      <c r="AI418" s="34"/>
      <c r="AJ418" s="34"/>
      <c r="AK418" s="18"/>
      <c r="AL418" s="30"/>
      <c r="AM418" s="34"/>
      <c r="AN418" s="34"/>
      <c r="AO418" s="30"/>
      <c r="AP418" s="15" t="e">
        <f>IF(AO418=#REF!,"","ç")</f>
        <v>#REF!</v>
      </c>
    </row>
    <row r="419" spans="1:42" x14ac:dyDescent="0.3">
      <c r="A419" s="91" t="s">
        <v>30</v>
      </c>
      <c r="B419" s="84">
        <v>44316</v>
      </c>
      <c r="C419" s="23">
        <v>418</v>
      </c>
      <c r="D419" s="25">
        <v>358</v>
      </c>
      <c r="E419" s="86">
        <f t="shared" ref="E419:E420" si="442">ROUND(SUM(D413:D419)/7,2)</f>
        <v>316.86</v>
      </c>
      <c r="F419" s="27">
        <f t="shared" ref="F419:F420" si="443">D419+F418</f>
        <v>364576</v>
      </c>
      <c r="G419" s="25"/>
      <c r="H419" s="25"/>
      <c r="I419" s="40">
        <v>5</v>
      </c>
      <c r="J419" s="69">
        <f t="shared" ref="J419" si="444">ROUND(SUM(I413:I419)/7,2)</f>
        <v>4.57</v>
      </c>
      <c r="K419" s="73">
        <f>SUM($I$2:I419)</f>
        <v>6232</v>
      </c>
      <c r="L419" s="76"/>
      <c r="M419" s="76"/>
      <c r="N419" s="41"/>
      <c r="O419" s="42"/>
      <c r="P419" s="53">
        <f t="shared" si="334"/>
        <v>0</v>
      </c>
      <c r="Q419" s="53">
        <v>66</v>
      </c>
      <c r="R419" s="109">
        <f t="shared" si="57"/>
        <v>37</v>
      </c>
      <c r="S419" s="109">
        <v>306</v>
      </c>
      <c r="T419" s="41"/>
      <c r="U419" s="42"/>
      <c r="W419" s="79">
        <v>9770</v>
      </c>
      <c r="X419" s="78">
        <v>358</v>
      </c>
      <c r="Y419" s="77">
        <f t="shared" si="182"/>
        <v>0</v>
      </c>
      <c r="Z419" s="80">
        <f t="shared" si="62"/>
        <v>10128</v>
      </c>
      <c r="AA419" s="115">
        <f t="shared" si="183"/>
        <v>3.5299999999999998E-2</v>
      </c>
      <c r="AB419" s="83">
        <f t="shared" si="68"/>
        <v>4.1000000000000002E-2</v>
      </c>
      <c r="AC419" s="15" t="e">
        <f>IF(AA419=#REF!,"","ç")</f>
        <v>#REF!</v>
      </c>
      <c r="AD419" s="30">
        <v>9770</v>
      </c>
      <c r="AE419" s="30">
        <v>358</v>
      </c>
      <c r="AF419" s="33">
        <f t="shared" si="143"/>
        <v>10128</v>
      </c>
      <c r="AG419" s="30"/>
      <c r="AH419" s="30"/>
      <c r="AI419" s="34"/>
      <c r="AJ419" s="34"/>
      <c r="AK419" s="18"/>
      <c r="AL419" s="30"/>
      <c r="AM419" s="34"/>
      <c r="AN419" s="34"/>
      <c r="AO419" s="30"/>
      <c r="AP419" s="15" t="e">
        <f>IF(AO419=#REF!,"","ç")</f>
        <v>#REF!</v>
      </c>
    </row>
    <row r="420" spans="1:42" ht="15" thickBot="1" x14ac:dyDescent="0.35">
      <c r="A420" s="93" t="s">
        <v>31</v>
      </c>
      <c r="B420" s="89">
        <v>44317</v>
      </c>
      <c r="C420" s="23">
        <v>419</v>
      </c>
      <c r="D420" s="87">
        <v>268</v>
      </c>
      <c r="E420" s="88">
        <f t="shared" si="442"/>
        <v>306.86</v>
      </c>
      <c r="F420" s="87">
        <f t="shared" si="443"/>
        <v>364844</v>
      </c>
      <c r="G420" s="87">
        <f>SUM(D414:D420)</f>
        <v>2148</v>
      </c>
      <c r="H420" s="88">
        <f>G420/7</f>
        <v>306.85714285714283</v>
      </c>
      <c r="I420" s="103">
        <v>3</v>
      </c>
      <c r="J420" s="104">
        <f t="shared" ref="J420" si="445">ROUND(SUM(I414:I420)/7,2)</f>
        <v>4</v>
      </c>
      <c r="K420" s="105">
        <f>SUM($I$2:I420)</f>
        <v>6235</v>
      </c>
      <c r="L420" s="105">
        <f>SUM(I415:I420)</f>
        <v>26</v>
      </c>
      <c r="M420" s="104">
        <f>L420/7</f>
        <v>3.7142857142857144</v>
      </c>
      <c r="N420" s="106"/>
      <c r="O420" s="107"/>
      <c r="P420" s="53">
        <f t="shared" si="334"/>
        <v>2</v>
      </c>
      <c r="Q420" s="53">
        <v>68</v>
      </c>
      <c r="R420" s="109">
        <f t="shared" si="57"/>
        <v>-4</v>
      </c>
      <c r="S420" s="109">
        <v>302</v>
      </c>
      <c r="T420" s="41"/>
      <c r="U420" s="42"/>
      <c r="W420" s="79">
        <v>7711</v>
      </c>
      <c r="X420" s="78">
        <v>268</v>
      </c>
      <c r="Y420" s="77">
        <f t="shared" si="182"/>
        <v>0</v>
      </c>
      <c r="Z420" s="80">
        <f t="shared" si="62"/>
        <v>7979</v>
      </c>
      <c r="AA420" s="115">
        <f t="shared" si="183"/>
        <v>3.3599999999999998E-2</v>
      </c>
      <c r="AB420" s="83">
        <f t="shared" si="68"/>
        <v>4.1000000000000002E-2</v>
      </c>
      <c r="AC420" s="15" t="e">
        <f>IF(AA420=#REF!,"","ç")</f>
        <v>#REF!</v>
      </c>
      <c r="AD420" s="30">
        <v>7711</v>
      </c>
      <c r="AE420" s="30">
        <v>268</v>
      </c>
      <c r="AF420" s="33">
        <f t="shared" si="143"/>
        <v>7979</v>
      </c>
      <c r="AG420" s="30"/>
      <c r="AH420" s="30"/>
      <c r="AI420" s="34"/>
      <c r="AJ420" s="34"/>
      <c r="AK420" s="18"/>
      <c r="AL420" s="30"/>
      <c r="AM420" s="34"/>
      <c r="AN420" s="34"/>
      <c r="AO420" s="30"/>
      <c r="AP420" s="15" t="e">
        <f>IF(AO420=#REF!,"","ç")</f>
        <v>#REF!</v>
      </c>
    </row>
    <row r="421" spans="1:42" x14ac:dyDescent="0.3">
      <c r="A421" s="92" t="s">
        <v>29</v>
      </c>
      <c r="B421" s="84">
        <v>44318</v>
      </c>
      <c r="C421" s="23">
        <v>420</v>
      </c>
      <c r="D421" s="25">
        <v>260</v>
      </c>
      <c r="E421" s="86">
        <f t="shared" ref="E421" si="446">ROUND(SUM(D415:D421)/7,2)</f>
        <v>305.29000000000002</v>
      </c>
      <c r="F421" s="27">
        <f t="shared" ref="F421" si="447">D421+F420</f>
        <v>365104</v>
      </c>
      <c r="G421" s="25"/>
      <c r="H421" s="25"/>
      <c r="I421" s="40">
        <v>3</v>
      </c>
      <c r="J421" s="69">
        <f t="shared" ref="J421" si="448">ROUND(SUM(I415:I421)/7,2)</f>
        <v>4.1399999999999997</v>
      </c>
      <c r="K421" s="73">
        <f>SUM($I$2:I421)</f>
        <v>6238</v>
      </c>
      <c r="L421" s="76"/>
      <c r="M421" s="76"/>
      <c r="N421" s="41"/>
      <c r="O421" s="42"/>
      <c r="P421" s="53">
        <f t="shared" si="334"/>
        <v>0</v>
      </c>
      <c r="Q421" s="53">
        <v>68</v>
      </c>
      <c r="R421" s="109">
        <f t="shared" si="57"/>
        <v>-10</v>
      </c>
      <c r="S421" s="109">
        <v>292</v>
      </c>
      <c r="T421" s="41"/>
      <c r="U421" s="42"/>
      <c r="W421" s="79">
        <v>5438</v>
      </c>
      <c r="X421" s="78">
        <v>260</v>
      </c>
      <c r="Y421" s="77">
        <f t="shared" si="182"/>
        <v>0</v>
      </c>
      <c r="Z421" s="80">
        <f t="shared" si="62"/>
        <v>5698</v>
      </c>
      <c r="AA421" s="115">
        <f t="shared" si="183"/>
        <v>4.5600000000000002E-2</v>
      </c>
      <c r="AB421" s="83">
        <f t="shared" si="68"/>
        <v>0.04</v>
      </c>
      <c r="AC421" s="15" t="e">
        <f>IF(AA421=#REF!,"","ç")</f>
        <v>#REF!</v>
      </c>
      <c r="AD421" s="30">
        <v>5438</v>
      </c>
      <c r="AE421" s="30">
        <v>260</v>
      </c>
      <c r="AF421" s="33">
        <f t="shared" si="143"/>
        <v>5698</v>
      </c>
      <c r="AG421" s="30"/>
      <c r="AH421" s="30"/>
      <c r="AI421" s="34"/>
      <c r="AJ421" s="34"/>
      <c r="AK421" s="18"/>
      <c r="AL421" s="30"/>
      <c r="AM421" s="34"/>
      <c r="AN421" s="34"/>
      <c r="AO421" s="30"/>
      <c r="AP421" s="15" t="e">
        <f>IF(AO421=#REF!,"","ç")</f>
        <v>#REF!</v>
      </c>
    </row>
    <row r="422" spans="1:42" ht="3.6" customHeight="1" x14ac:dyDescent="0.3">
      <c r="A422" s="14"/>
      <c r="B422" s="14"/>
      <c r="C422" s="11"/>
      <c r="D422" s="28"/>
      <c r="E422" s="72"/>
      <c r="F422" s="72"/>
      <c r="G422" s="28"/>
      <c r="H422" s="28"/>
      <c r="I422" s="55"/>
      <c r="J422" s="55"/>
      <c r="K422" s="74"/>
      <c r="L422" s="74"/>
      <c r="M422" s="74"/>
      <c r="N422" s="55"/>
      <c r="O422" s="55"/>
      <c r="P422" s="72"/>
      <c r="Q422" s="28"/>
      <c r="R422" s="28"/>
      <c r="S422" s="28"/>
      <c r="T422" s="5"/>
      <c r="U422" s="5"/>
      <c r="W422" s="19"/>
      <c r="X422" s="21"/>
      <c r="Y422" s="21"/>
      <c r="Z422" s="21"/>
      <c r="AA422" s="116"/>
      <c r="AB422" s="62"/>
      <c r="AC422" s="21"/>
      <c r="AD422" s="19"/>
      <c r="AE422" s="19"/>
      <c r="AF422" s="11"/>
      <c r="AG422" s="10"/>
      <c r="AH422" s="10"/>
      <c r="AI422" s="35"/>
      <c r="AJ422" s="35"/>
      <c r="AK422" s="10"/>
      <c r="AL422" s="21"/>
      <c r="AM422" s="35"/>
      <c r="AN422" s="35"/>
      <c r="AO422" s="19"/>
      <c r="AP422" s="15" t="e">
        <f>IF(AO422=#REF!,"","ç")</f>
        <v>#REF!</v>
      </c>
    </row>
    <row r="423" spans="1:42" x14ac:dyDescent="0.3">
      <c r="C423" s="1"/>
      <c r="D423" s="1">
        <f>SUM(D2:D422)</f>
        <v>366531</v>
      </c>
      <c r="I423" s="1">
        <f>SUM(I2:I422)</f>
        <v>6238</v>
      </c>
      <c r="J423" s="67"/>
      <c r="K423" s="1"/>
      <c r="L423" s="1"/>
      <c r="M423" s="1"/>
      <c r="N423" s="1">
        <f>SUM(N2:N422)</f>
        <v>200</v>
      </c>
      <c r="O423" s="1">
        <f>SUM(O2:O422)</f>
        <v>404</v>
      </c>
      <c r="P423" s="1">
        <f>SUM(P2:P422)</f>
        <v>68</v>
      </c>
      <c r="R423" s="1">
        <f>SUM(R2:R422)</f>
        <v>292</v>
      </c>
      <c r="T423" s="1">
        <f t="shared" ref="T423:Z423" si="449">SUM(T2:T422)</f>
        <v>83</v>
      </c>
      <c r="U423" s="1">
        <f t="shared" si="449"/>
        <v>161</v>
      </c>
      <c r="V423" s="1">
        <f t="shared" si="449"/>
        <v>7699</v>
      </c>
      <c r="W423" s="1">
        <f t="shared" si="449"/>
        <v>2039784</v>
      </c>
      <c r="X423" s="1">
        <f>AE423</f>
        <v>365104</v>
      </c>
      <c r="Y423" s="1">
        <v>3550</v>
      </c>
      <c r="Z423" s="1">
        <f t="shared" si="449"/>
        <v>2408438</v>
      </c>
      <c r="AA423" s="117"/>
      <c r="AB423" s="63"/>
      <c r="AD423" s="1">
        <f>SUM(AD2:AD422)</f>
        <v>2039784</v>
      </c>
      <c r="AE423" s="1">
        <f>SUM(AE2:AE422)</f>
        <v>365104</v>
      </c>
      <c r="AF423" s="1">
        <f>AD423+AE423+3550</f>
        <v>2408438</v>
      </c>
      <c r="AG423" s="1">
        <f>SUM(AG2:AG422)</f>
        <v>36374</v>
      </c>
      <c r="AH423" s="1"/>
      <c r="AI423" s="1"/>
      <c r="AJ423" s="1"/>
      <c r="AK423" s="1">
        <f>SUM(AK2:AK422)</f>
        <v>38883</v>
      </c>
      <c r="AL423" s="1"/>
      <c r="AM423" s="1"/>
      <c r="AN423" s="1"/>
      <c r="AO423" s="1">
        <f>SUM(AO2:AO422)</f>
        <v>71417</v>
      </c>
      <c r="AP423" s="15" t="e">
        <f>IF(AO423=#REF!,"","ç")</f>
        <v>#REF!</v>
      </c>
    </row>
    <row r="424" spans="1:42" x14ac:dyDescent="0.3">
      <c r="N424" s="16"/>
      <c r="O424" s="16"/>
      <c r="Z424" s="1">
        <f>SUM(W423:Y423)</f>
        <v>2408438</v>
      </c>
      <c r="AF424" s="17"/>
      <c r="AG424" s="17"/>
      <c r="AI424" s="48"/>
      <c r="AJ424" s="48"/>
      <c r="AK424" s="17"/>
      <c r="AM424" s="48"/>
      <c r="AN424" s="48"/>
      <c r="AO424" s="48"/>
      <c r="AP424" s="15" t="e">
        <f>IF(AO424=#REF!,"","ç")</f>
        <v>#REF!</v>
      </c>
    </row>
    <row r="425" spans="1:42" ht="3.6" customHeight="1" x14ac:dyDescent="0.3">
      <c r="A425" s="14"/>
      <c r="B425" s="14"/>
      <c r="C425" s="11"/>
      <c r="D425" s="28"/>
      <c r="E425" s="72"/>
      <c r="F425" s="28"/>
      <c r="G425" s="28"/>
      <c r="H425" s="28"/>
      <c r="I425" s="57"/>
      <c r="J425" s="70"/>
      <c r="K425" s="75"/>
      <c r="L425" s="75"/>
      <c r="M425" s="75"/>
      <c r="N425" s="57"/>
      <c r="O425" s="57"/>
      <c r="P425" s="28"/>
      <c r="Q425" s="28"/>
      <c r="R425" s="28"/>
      <c r="S425" s="28"/>
      <c r="T425" s="5"/>
      <c r="U425" s="5"/>
      <c r="W425" s="19"/>
      <c r="X425" s="21"/>
      <c r="Y425" s="21"/>
      <c r="Z425" s="20"/>
      <c r="AA425" s="119"/>
      <c r="AB425" s="65"/>
      <c r="AC425" s="9"/>
      <c r="AD425" s="19"/>
      <c r="AE425" s="19"/>
      <c r="AF425" s="11"/>
      <c r="AG425" s="10"/>
      <c r="AH425" s="21"/>
      <c r="AI425" s="35"/>
      <c r="AJ425" s="35"/>
      <c r="AK425" s="10"/>
      <c r="AL425" s="21"/>
      <c r="AM425" s="35"/>
      <c r="AN425" s="35"/>
      <c r="AO425" s="19"/>
      <c r="AP425" s="15" t="e">
        <f>IF(AO425=#REF!,"","ç")</f>
        <v>#REF!</v>
      </c>
    </row>
    <row r="426" spans="1:42" x14ac:dyDescent="0.3">
      <c r="A426" s="90" t="s">
        <v>26</v>
      </c>
      <c r="B426" s="12">
        <v>44319</v>
      </c>
      <c r="C426" s="23">
        <v>421</v>
      </c>
      <c r="D426" s="25"/>
      <c r="E426" s="71"/>
      <c r="F426" s="25"/>
      <c r="G426" s="25"/>
      <c r="H426" s="25"/>
      <c r="I426" s="40"/>
      <c r="J426" s="69"/>
      <c r="K426" s="73"/>
      <c r="L426" s="76"/>
      <c r="M426" s="76"/>
      <c r="N426" s="41"/>
      <c r="O426" s="42"/>
      <c r="P426" s="53"/>
      <c r="Q426" s="53"/>
      <c r="R426" s="109"/>
      <c r="S426" s="109"/>
      <c r="T426" s="41"/>
      <c r="U426" s="42"/>
      <c r="W426" s="79"/>
      <c r="X426" s="78"/>
      <c r="Y426" s="77"/>
      <c r="Z426" s="80"/>
      <c r="AA426" s="115"/>
      <c r="AB426" s="83"/>
      <c r="AC426" s="15" t="e">
        <f>IF(AA426=#REF!,"","ç")</f>
        <v>#REF!</v>
      </c>
      <c r="AD426" s="30"/>
      <c r="AE426" s="30"/>
      <c r="AF426" s="33"/>
      <c r="AG426" s="30"/>
      <c r="AH426" s="30"/>
      <c r="AI426" s="34"/>
      <c r="AJ426" s="34"/>
      <c r="AK426" s="18"/>
      <c r="AL426" s="30"/>
      <c r="AM426" s="34"/>
      <c r="AN426" s="34"/>
      <c r="AO426" s="30"/>
      <c r="AP426" s="15" t="e">
        <f>IF(AO426=#REF!,"","ç")</f>
        <v>#REF!</v>
      </c>
    </row>
    <row r="427" spans="1:42" x14ac:dyDescent="0.3">
      <c r="A427" s="90" t="s">
        <v>27</v>
      </c>
      <c r="B427" s="84">
        <v>44320</v>
      </c>
      <c r="C427" s="23">
        <v>422</v>
      </c>
      <c r="D427" s="25"/>
      <c r="E427" s="71"/>
      <c r="F427" s="25"/>
      <c r="G427" s="25"/>
      <c r="H427" s="25"/>
      <c r="I427" s="40"/>
      <c r="J427" s="69"/>
      <c r="K427" s="73"/>
      <c r="L427" s="76"/>
      <c r="M427" s="76"/>
      <c r="N427" s="41"/>
      <c r="O427" s="42"/>
      <c r="P427" s="53"/>
      <c r="Q427" s="53"/>
      <c r="R427" s="109"/>
      <c r="S427" s="109"/>
      <c r="T427" s="41"/>
      <c r="U427" s="42"/>
      <c r="W427" s="79"/>
      <c r="X427" s="78"/>
      <c r="Y427" s="77"/>
      <c r="Z427" s="80"/>
      <c r="AA427" s="115"/>
      <c r="AB427" s="83"/>
      <c r="AC427" s="15" t="e">
        <f>IF(AA427=#REF!,"","ç")</f>
        <v>#REF!</v>
      </c>
      <c r="AD427" s="30"/>
      <c r="AE427" s="30"/>
      <c r="AF427" s="33"/>
      <c r="AG427" s="30"/>
      <c r="AH427" s="30"/>
      <c r="AI427" s="34"/>
      <c r="AJ427" s="34"/>
      <c r="AK427" s="18"/>
      <c r="AL427" s="30"/>
      <c r="AM427" s="34"/>
      <c r="AN427" s="34"/>
      <c r="AO427" s="30"/>
      <c r="AP427" s="15" t="e">
        <f>IF(AO427=#REF!,"","ç")</f>
        <v>#REF!</v>
      </c>
    </row>
    <row r="428" spans="1:42" x14ac:dyDescent="0.3">
      <c r="A428" s="90" t="s">
        <v>27</v>
      </c>
      <c r="B428" s="12">
        <v>44321</v>
      </c>
      <c r="C428" s="23">
        <v>423</v>
      </c>
      <c r="D428" s="25"/>
      <c r="E428" s="71"/>
      <c r="F428" s="25"/>
      <c r="G428" s="25"/>
      <c r="H428" s="25"/>
      <c r="I428" s="40"/>
      <c r="J428" s="69"/>
      <c r="K428" s="73"/>
      <c r="L428" s="76"/>
      <c r="M428" s="76"/>
      <c r="N428" s="41"/>
      <c r="O428" s="42"/>
      <c r="P428" s="53"/>
      <c r="Q428" s="53"/>
      <c r="R428" s="109"/>
      <c r="S428" s="109"/>
      <c r="T428" s="41"/>
      <c r="U428" s="42"/>
      <c r="W428" s="79"/>
      <c r="X428" s="78"/>
      <c r="Y428" s="77"/>
      <c r="Z428" s="80"/>
      <c r="AA428" s="115"/>
      <c r="AB428" s="83"/>
      <c r="AC428" s="15" t="e">
        <f>IF(AA428=#REF!,"","ç")</f>
        <v>#REF!</v>
      </c>
      <c r="AD428" s="30"/>
      <c r="AE428" s="30"/>
      <c r="AF428" s="33"/>
      <c r="AG428" s="30"/>
      <c r="AH428" s="30"/>
      <c r="AI428" s="34"/>
      <c r="AJ428" s="34"/>
      <c r="AK428" s="18"/>
      <c r="AL428" s="30"/>
      <c r="AM428" s="34"/>
      <c r="AN428" s="34"/>
      <c r="AO428" s="30"/>
      <c r="AP428" s="15" t="e">
        <f>IF(AO428=#REF!,"","ç")</f>
        <v>#REF!</v>
      </c>
    </row>
    <row r="429" spans="1:42" x14ac:dyDescent="0.3">
      <c r="A429" s="90" t="s">
        <v>28</v>
      </c>
      <c r="B429" s="84">
        <v>44322</v>
      </c>
      <c r="C429" s="23">
        <v>424</v>
      </c>
      <c r="D429" s="25"/>
      <c r="E429" s="71"/>
      <c r="F429" s="25"/>
      <c r="G429" s="25"/>
      <c r="H429" s="25"/>
      <c r="I429" s="40"/>
      <c r="J429" s="69"/>
      <c r="K429" s="73"/>
      <c r="L429" s="76"/>
      <c r="M429" s="76"/>
      <c r="N429" s="41"/>
      <c r="O429" s="42"/>
      <c r="P429" s="53"/>
      <c r="Q429" s="53"/>
      <c r="R429" s="109"/>
      <c r="S429" s="109"/>
      <c r="T429" s="41"/>
      <c r="U429" s="42"/>
      <c r="W429" s="79"/>
      <c r="X429" s="78"/>
      <c r="Y429" s="77"/>
      <c r="Z429" s="80"/>
      <c r="AA429" s="115"/>
      <c r="AB429" s="83"/>
      <c r="AC429" s="15" t="e">
        <f>IF(AA429=#REF!,"","ç")</f>
        <v>#REF!</v>
      </c>
      <c r="AD429" s="30"/>
      <c r="AE429" s="30"/>
      <c r="AF429" s="33"/>
      <c r="AG429" s="30"/>
      <c r="AH429" s="30"/>
      <c r="AI429" s="34"/>
      <c r="AJ429" s="34"/>
      <c r="AK429" s="18"/>
      <c r="AL429" s="30"/>
      <c r="AM429" s="34"/>
      <c r="AN429" s="34"/>
      <c r="AO429" s="30"/>
      <c r="AP429" s="15" t="e">
        <f>IF(AO429=#REF!,"","ç")</f>
        <v>#REF!</v>
      </c>
    </row>
    <row r="430" spans="1:42" x14ac:dyDescent="0.3">
      <c r="A430" s="91" t="s">
        <v>30</v>
      </c>
      <c r="B430" s="12">
        <v>44323</v>
      </c>
      <c r="C430" s="23">
        <v>425</v>
      </c>
      <c r="D430" s="25"/>
      <c r="E430" s="71"/>
      <c r="F430" s="25"/>
      <c r="G430" s="25"/>
      <c r="H430" s="25"/>
      <c r="I430" s="40"/>
      <c r="J430" s="69"/>
      <c r="K430" s="73"/>
      <c r="L430" s="76"/>
      <c r="M430" s="76"/>
      <c r="N430" s="41"/>
      <c r="O430" s="42"/>
      <c r="P430" s="53"/>
      <c r="Q430" s="53"/>
      <c r="R430" s="109"/>
      <c r="S430" s="109"/>
      <c r="T430" s="41"/>
      <c r="U430" s="42"/>
      <c r="W430" s="79"/>
      <c r="X430" s="78"/>
      <c r="Y430" s="77"/>
      <c r="Z430" s="80"/>
      <c r="AA430" s="115"/>
      <c r="AB430" s="83"/>
      <c r="AC430" s="15" t="e">
        <f>IF(AA430=#REF!,"","ç")</f>
        <v>#REF!</v>
      </c>
      <c r="AD430" s="30"/>
      <c r="AE430" s="30"/>
      <c r="AF430" s="33"/>
      <c r="AG430" s="30"/>
      <c r="AH430" s="30"/>
      <c r="AI430" s="34"/>
      <c r="AJ430" s="34"/>
      <c r="AK430" s="18"/>
      <c r="AL430" s="30"/>
      <c r="AM430" s="34"/>
      <c r="AN430" s="34"/>
      <c r="AO430" s="30"/>
      <c r="AP430" s="15" t="e">
        <f>IF(AO430=#REF!,"","ç")</f>
        <v>#REF!</v>
      </c>
    </row>
    <row r="431" spans="1:42" ht="15" thickBot="1" x14ac:dyDescent="0.35">
      <c r="A431" s="93" t="s">
        <v>31</v>
      </c>
      <c r="B431" s="89">
        <v>44324</v>
      </c>
      <c r="C431" s="23">
        <v>426</v>
      </c>
      <c r="D431" s="87"/>
      <c r="E431" s="88"/>
      <c r="F431" s="87"/>
      <c r="G431" s="87"/>
      <c r="H431" s="87"/>
      <c r="I431" s="103"/>
      <c r="J431" s="104"/>
      <c r="K431" s="105"/>
      <c r="L431" s="105"/>
      <c r="M431" s="104"/>
      <c r="N431" s="106"/>
      <c r="O431" s="107"/>
      <c r="P431" s="53"/>
      <c r="Q431" s="53"/>
      <c r="R431" s="109"/>
      <c r="S431" s="109"/>
      <c r="T431" s="41"/>
      <c r="U431" s="42"/>
      <c r="W431" s="79"/>
      <c r="X431" s="78"/>
      <c r="Y431" s="77"/>
      <c r="Z431" s="80"/>
      <c r="AA431" s="115"/>
      <c r="AB431" s="83"/>
      <c r="AC431" s="15" t="e">
        <f>IF(AA431=#REF!,"","ç")</f>
        <v>#REF!</v>
      </c>
      <c r="AD431" s="30"/>
      <c r="AE431" s="30"/>
      <c r="AF431" s="33"/>
      <c r="AG431" s="30"/>
      <c r="AH431" s="30"/>
      <c r="AI431" s="34"/>
      <c r="AJ431" s="34"/>
      <c r="AK431" s="18"/>
      <c r="AL431" s="30"/>
      <c r="AM431" s="34"/>
      <c r="AN431" s="34"/>
      <c r="AO431" s="30"/>
      <c r="AP431" s="15" t="e">
        <f>IF(AO431=#REF!,"","ç")</f>
        <v>#REF!</v>
      </c>
    </row>
    <row r="432" spans="1:42" x14ac:dyDescent="0.3">
      <c r="A432" s="92" t="s">
        <v>29</v>
      </c>
      <c r="B432" s="84">
        <v>44325</v>
      </c>
      <c r="C432" s="23">
        <v>392</v>
      </c>
      <c r="D432" s="25"/>
      <c r="E432" s="71"/>
      <c r="F432" s="25"/>
      <c r="G432" s="25"/>
      <c r="H432" s="25"/>
      <c r="I432" s="40"/>
      <c r="J432" s="69"/>
      <c r="K432" s="73"/>
      <c r="L432" s="76"/>
      <c r="M432" s="76"/>
      <c r="N432" s="41"/>
      <c r="O432" s="42"/>
      <c r="P432" s="53"/>
      <c r="Q432" s="53"/>
      <c r="R432" s="109"/>
      <c r="S432" s="109"/>
      <c r="T432" s="41"/>
      <c r="U432" s="42"/>
      <c r="W432" s="79"/>
      <c r="X432" s="78"/>
      <c r="Y432" s="77"/>
      <c r="Z432" s="80"/>
      <c r="AA432" s="115"/>
      <c r="AB432" s="83"/>
      <c r="AC432" s="15" t="e">
        <f>IF(AA432=#REF!,"","ç")</f>
        <v>#REF!</v>
      </c>
      <c r="AD432" s="30"/>
      <c r="AE432" s="30"/>
      <c r="AF432" s="33"/>
      <c r="AG432" s="30"/>
      <c r="AH432" s="30"/>
      <c r="AI432" s="34"/>
      <c r="AJ432" s="34"/>
      <c r="AK432" s="18"/>
      <c r="AL432" s="30"/>
      <c r="AM432" s="34"/>
      <c r="AN432" s="34"/>
      <c r="AO432" s="30"/>
      <c r="AP432" s="15" t="e">
        <f>IF(AO432=#REF!,"","ç")</f>
        <v>#REF!</v>
      </c>
    </row>
    <row r="433" spans="1:42" x14ac:dyDescent="0.3">
      <c r="A433" s="90" t="s">
        <v>26</v>
      </c>
      <c r="B433" s="84">
        <v>44326</v>
      </c>
      <c r="C433" s="23">
        <v>393</v>
      </c>
      <c r="D433" s="25"/>
      <c r="E433" s="71"/>
      <c r="F433" s="25"/>
      <c r="G433" s="25"/>
      <c r="H433" s="25"/>
      <c r="I433" s="40"/>
      <c r="J433" s="69"/>
      <c r="K433" s="73"/>
      <c r="L433" s="76"/>
      <c r="M433" s="76"/>
      <c r="N433" s="41"/>
      <c r="O433" s="42"/>
      <c r="P433" s="53"/>
      <c r="Q433" s="53"/>
      <c r="R433" s="109"/>
      <c r="S433" s="109"/>
      <c r="T433" s="41"/>
      <c r="U433" s="42"/>
      <c r="W433" s="79"/>
      <c r="X433" s="78"/>
      <c r="Y433" s="77"/>
      <c r="Z433" s="80"/>
      <c r="AA433" s="115"/>
      <c r="AB433" s="83"/>
      <c r="AC433" s="15" t="e">
        <f>IF(AA433=#REF!,"","ç")</f>
        <v>#REF!</v>
      </c>
      <c r="AD433" s="30"/>
      <c r="AE433" s="30"/>
      <c r="AF433" s="33"/>
      <c r="AG433" s="30"/>
      <c r="AH433" s="30"/>
      <c r="AI433" s="34"/>
      <c r="AJ433" s="34"/>
      <c r="AK433" s="18"/>
      <c r="AL433" s="30"/>
      <c r="AM433" s="34"/>
      <c r="AN433" s="34"/>
      <c r="AO433" s="30"/>
      <c r="AP433" s="15" t="e">
        <f>IF(AO433=#REF!,"","ç")</f>
        <v>#REF!</v>
      </c>
    </row>
    <row r="434" spans="1:42" x14ac:dyDescent="0.3">
      <c r="A434" s="90" t="s">
        <v>27</v>
      </c>
      <c r="B434" s="12">
        <v>44327</v>
      </c>
      <c r="C434" s="23">
        <v>394</v>
      </c>
      <c r="D434" s="25"/>
      <c r="E434" s="71"/>
      <c r="F434" s="25"/>
      <c r="G434" s="25"/>
      <c r="H434" s="25"/>
      <c r="I434" s="40"/>
      <c r="J434" s="69"/>
      <c r="K434" s="73"/>
      <c r="L434" s="76"/>
      <c r="M434" s="76"/>
      <c r="N434" s="41"/>
      <c r="O434" s="42"/>
      <c r="P434" s="53"/>
      <c r="Q434" s="53"/>
      <c r="R434" s="109"/>
      <c r="S434" s="109"/>
      <c r="T434" s="41"/>
      <c r="U434" s="42"/>
      <c r="W434" s="79"/>
      <c r="X434" s="78"/>
      <c r="Y434" s="77"/>
      <c r="Z434" s="80"/>
      <c r="AA434" s="115"/>
      <c r="AB434" s="83"/>
      <c r="AC434" s="15" t="e">
        <f>IF(AA434=#REF!,"","ç")</f>
        <v>#REF!</v>
      </c>
      <c r="AD434" s="30"/>
      <c r="AE434" s="30"/>
      <c r="AF434" s="33"/>
      <c r="AG434" s="30"/>
      <c r="AH434" s="30"/>
      <c r="AI434" s="34"/>
      <c r="AJ434" s="34"/>
      <c r="AK434" s="18"/>
      <c r="AL434" s="30"/>
      <c r="AM434" s="34"/>
      <c r="AN434" s="34"/>
      <c r="AO434" s="30"/>
      <c r="AP434" s="15" t="e">
        <f>IF(AO434=#REF!,"","ç")</f>
        <v>#REF!</v>
      </c>
    </row>
    <row r="435" spans="1:42" x14ac:dyDescent="0.3">
      <c r="A435" s="90" t="s">
        <v>27</v>
      </c>
      <c r="B435" s="84">
        <v>44328</v>
      </c>
      <c r="C435" s="23">
        <v>395</v>
      </c>
      <c r="D435" s="25"/>
      <c r="E435" s="71"/>
      <c r="F435" s="25"/>
      <c r="G435" s="25"/>
      <c r="H435" s="25"/>
      <c r="I435" s="40"/>
      <c r="J435" s="69"/>
      <c r="K435" s="73"/>
      <c r="L435" s="76"/>
      <c r="M435" s="76"/>
      <c r="N435" s="41"/>
      <c r="O435" s="42"/>
      <c r="P435" s="53"/>
      <c r="Q435" s="53"/>
      <c r="R435" s="109"/>
      <c r="S435" s="109"/>
      <c r="T435" s="41"/>
      <c r="U435" s="42"/>
      <c r="W435" s="79"/>
      <c r="X435" s="78"/>
      <c r="Y435" s="77"/>
      <c r="Z435" s="80"/>
      <c r="AA435" s="115"/>
      <c r="AB435" s="83"/>
      <c r="AC435" s="15" t="e">
        <f>IF(AA435=#REF!,"","ç")</f>
        <v>#REF!</v>
      </c>
      <c r="AD435" s="30"/>
      <c r="AE435" s="30"/>
      <c r="AF435" s="33"/>
      <c r="AG435" s="30"/>
      <c r="AH435" s="30"/>
      <c r="AI435" s="34"/>
      <c r="AJ435" s="34"/>
      <c r="AK435" s="18"/>
      <c r="AL435" s="30"/>
      <c r="AM435" s="34"/>
      <c r="AN435" s="34"/>
      <c r="AO435" s="30"/>
      <c r="AP435" s="15" t="e">
        <f>IF(AO435=#REF!,"","ç")</f>
        <v>#REF!</v>
      </c>
    </row>
    <row r="436" spans="1:42" x14ac:dyDescent="0.3">
      <c r="A436" s="90" t="s">
        <v>28</v>
      </c>
      <c r="B436" s="12">
        <v>44329</v>
      </c>
      <c r="C436" s="23">
        <v>396</v>
      </c>
      <c r="D436" s="25"/>
      <c r="E436" s="71"/>
      <c r="F436" s="25"/>
      <c r="G436" s="25"/>
      <c r="H436" s="25"/>
      <c r="I436" s="40"/>
      <c r="J436" s="69"/>
      <c r="K436" s="73"/>
      <c r="L436" s="76"/>
      <c r="M436" s="76"/>
      <c r="N436" s="41"/>
      <c r="O436" s="42"/>
      <c r="P436" s="53"/>
      <c r="Q436" s="53"/>
      <c r="R436" s="109"/>
      <c r="S436" s="109"/>
      <c r="T436" s="41"/>
      <c r="U436" s="42"/>
      <c r="W436" s="79"/>
      <c r="X436" s="78"/>
      <c r="Y436" s="77"/>
      <c r="Z436" s="80"/>
      <c r="AA436" s="115"/>
      <c r="AB436" s="83"/>
      <c r="AC436" s="15" t="e">
        <f>IF(AA436=#REF!,"","ç")</f>
        <v>#REF!</v>
      </c>
      <c r="AD436" s="30"/>
      <c r="AE436" s="30"/>
      <c r="AF436" s="33"/>
      <c r="AG436" s="30"/>
      <c r="AH436" s="30"/>
      <c r="AI436" s="34"/>
      <c r="AJ436" s="34"/>
      <c r="AK436" s="18"/>
      <c r="AL436" s="30"/>
      <c r="AM436" s="34"/>
      <c r="AN436" s="34"/>
      <c r="AO436" s="30"/>
      <c r="AP436" s="15" t="e">
        <f>IF(AO436=#REF!,"","ç")</f>
        <v>#REF!</v>
      </c>
    </row>
    <row r="437" spans="1:42" x14ac:dyDescent="0.3">
      <c r="A437" s="91" t="s">
        <v>30</v>
      </c>
      <c r="B437" s="84">
        <v>44330</v>
      </c>
      <c r="C437" s="23">
        <v>397</v>
      </c>
      <c r="D437" s="25"/>
      <c r="E437" s="71"/>
      <c r="F437" s="25"/>
      <c r="G437" s="25"/>
      <c r="H437" s="25"/>
      <c r="I437" s="40"/>
      <c r="J437" s="69"/>
      <c r="K437" s="73"/>
      <c r="L437" s="76"/>
      <c r="M437" s="76"/>
      <c r="N437" s="41"/>
      <c r="O437" s="42"/>
      <c r="P437" s="53"/>
      <c r="Q437" s="53"/>
      <c r="R437" s="109"/>
      <c r="S437" s="109"/>
      <c r="T437" s="41"/>
      <c r="U437" s="42"/>
      <c r="W437" s="79"/>
      <c r="X437" s="78"/>
      <c r="Y437" s="77"/>
      <c r="Z437" s="80"/>
      <c r="AA437" s="115"/>
      <c r="AB437" s="83"/>
      <c r="AC437" s="15" t="e">
        <f>IF(AA437=#REF!,"","ç")</f>
        <v>#REF!</v>
      </c>
      <c r="AD437" s="30"/>
      <c r="AE437" s="30"/>
      <c r="AF437" s="33"/>
      <c r="AG437" s="30"/>
      <c r="AH437" s="30"/>
      <c r="AI437" s="34"/>
      <c r="AJ437" s="34"/>
      <c r="AK437" s="18"/>
      <c r="AL437" s="30"/>
      <c r="AM437" s="34"/>
      <c r="AN437" s="34"/>
      <c r="AO437" s="30"/>
      <c r="AP437" s="15" t="e">
        <f>IF(AO437=#REF!,"","ç")</f>
        <v>#REF!</v>
      </c>
    </row>
    <row r="438" spans="1:42" ht="15" thickBot="1" x14ac:dyDescent="0.35">
      <c r="A438" s="93" t="s">
        <v>31</v>
      </c>
      <c r="B438" s="89">
        <v>44331</v>
      </c>
      <c r="C438" s="23">
        <v>398</v>
      </c>
      <c r="D438" s="87"/>
      <c r="E438" s="88"/>
      <c r="F438" s="87"/>
      <c r="G438" s="87"/>
      <c r="H438" s="87"/>
      <c r="I438" s="103"/>
      <c r="J438" s="104"/>
      <c r="K438" s="105"/>
      <c r="L438" s="105"/>
      <c r="M438" s="104"/>
      <c r="N438" s="106"/>
      <c r="O438" s="107"/>
      <c r="P438" s="53"/>
      <c r="Q438" s="53"/>
      <c r="R438" s="109"/>
      <c r="S438" s="109"/>
      <c r="T438" s="41"/>
      <c r="U438" s="42"/>
      <c r="W438" s="79"/>
      <c r="X438" s="78"/>
      <c r="Y438" s="77"/>
      <c r="Z438" s="80"/>
      <c r="AA438" s="115"/>
      <c r="AB438" s="83"/>
      <c r="AC438" s="15" t="e">
        <f>IF(AA438=#REF!,"","ç")</f>
        <v>#REF!</v>
      </c>
      <c r="AD438" s="30"/>
      <c r="AE438" s="30"/>
      <c r="AF438" s="33"/>
      <c r="AG438" s="30"/>
      <c r="AH438" s="30"/>
      <c r="AI438" s="34"/>
      <c r="AJ438" s="34"/>
      <c r="AK438" s="18"/>
      <c r="AL438" s="30"/>
      <c r="AM438" s="34"/>
      <c r="AN438" s="34"/>
      <c r="AO438" s="30"/>
      <c r="AP438" s="15" t="e">
        <f>IF(AO438=#REF!,"","ç")</f>
        <v>#REF!</v>
      </c>
    </row>
    <row r="439" spans="1:42" x14ac:dyDescent="0.3">
      <c r="A439" s="92" t="s">
        <v>29</v>
      </c>
      <c r="B439" s="84">
        <v>44332</v>
      </c>
      <c r="C439" s="23">
        <v>399</v>
      </c>
      <c r="D439" s="25"/>
      <c r="E439" s="71"/>
      <c r="F439" s="25"/>
      <c r="G439" s="25"/>
      <c r="H439" s="25"/>
      <c r="I439" s="40"/>
      <c r="J439" s="69"/>
      <c r="K439" s="73"/>
      <c r="L439" s="76"/>
      <c r="M439" s="76"/>
      <c r="N439" s="41"/>
      <c r="O439" s="42"/>
      <c r="P439" s="53"/>
      <c r="Q439" s="53"/>
      <c r="R439" s="109"/>
      <c r="S439" s="109"/>
      <c r="T439" s="41"/>
      <c r="U439" s="42"/>
      <c r="W439" s="79"/>
      <c r="X439" s="78"/>
      <c r="Y439" s="77"/>
      <c r="Z439" s="80"/>
      <c r="AA439" s="115"/>
      <c r="AB439" s="83"/>
      <c r="AC439" s="15" t="e">
        <f>IF(AA439=#REF!,"","ç")</f>
        <v>#REF!</v>
      </c>
      <c r="AD439" s="30"/>
      <c r="AE439" s="30"/>
      <c r="AF439" s="33"/>
      <c r="AG439" s="30"/>
      <c r="AH439" s="30"/>
      <c r="AI439" s="34"/>
      <c r="AJ439" s="34"/>
      <c r="AK439" s="18"/>
      <c r="AL439" s="30"/>
      <c r="AM439" s="34"/>
      <c r="AN439" s="34"/>
      <c r="AO439" s="30"/>
      <c r="AP439" s="15" t="e">
        <f>IF(AO439=#REF!,"","ç")</f>
        <v>#REF!</v>
      </c>
    </row>
    <row r="440" spans="1:42" x14ac:dyDescent="0.3">
      <c r="A440" s="90" t="s">
        <v>26</v>
      </c>
      <c r="B440" s="12">
        <v>44333</v>
      </c>
      <c r="C440" s="23">
        <v>400</v>
      </c>
      <c r="D440" s="25"/>
      <c r="E440" s="71"/>
      <c r="F440" s="25"/>
      <c r="G440" s="25"/>
      <c r="H440" s="25"/>
      <c r="I440" s="40"/>
      <c r="J440" s="69"/>
      <c r="K440" s="73"/>
      <c r="L440" s="76"/>
      <c r="M440" s="76"/>
      <c r="N440" s="41"/>
      <c r="O440" s="42"/>
      <c r="P440" s="53"/>
      <c r="Q440" s="53"/>
      <c r="R440" s="109"/>
      <c r="S440" s="109"/>
      <c r="T440" s="41"/>
      <c r="U440" s="42"/>
      <c r="W440" s="79"/>
      <c r="X440" s="78"/>
      <c r="Y440" s="77"/>
      <c r="Z440" s="80"/>
      <c r="AA440" s="115"/>
      <c r="AB440" s="83"/>
      <c r="AC440" s="15" t="e">
        <f>IF(AA440=#REF!,"","ç")</f>
        <v>#REF!</v>
      </c>
      <c r="AD440" s="30"/>
      <c r="AE440" s="30"/>
      <c r="AF440" s="33"/>
      <c r="AG440" s="30"/>
      <c r="AH440" s="30"/>
      <c r="AI440" s="34"/>
      <c r="AJ440" s="34"/>
      <c r="AK440" s="18"/>
      <c r="AL440" s="30"/>
      <c r="AM440" s="34"/>
      <c r="AN440" s="34"/>
      <c r="AO440" s="30"/>
      <c r="AP440" s="15" t="e">
        <f>IF(AO440=#REF!,"","ç")</f>
        <v>#REF!</v>
      </c>
    </row>
    <row r="441" spans="1:42" x14ac:dyDescent="0.3">
      <c r="A441" s="90" t="s">
        <v>27</v>
      </c>
      <c r="B441" s="84">
        <v>44334</v>
      </c>
      <c r="C441" s="23">
        <v>401</v>
      </c>
      <c r="D441" s="25"/>
      <c r="E441" s="71"/>
      <c r="F441" s="25"/>
      <c r="G441" s="25"/>
      <c r="H441" s="25"/>
      <c r="I441" s="40"/>
      <c r="J441" s="69"/>
      <c r="K441" s="73"/>
      <c r="L441" s="76"/>
      <c r="M441" s="76"/>
      <c r="N441" s="41"/>
      <c r="O441" s="42"/>
      <c r="P441" s="53"/>
      <c r="Q441" s="53"/>
      <c r="R441" s="109"/>
      <c r="S441" s="109"/>
      <c r="T441" s="41"/>
      <c r="U441" s="42"/>
      <c r="W441" s="79"/>
      <c r="X441" s="78"/>
      <c r="Y441" s="77"/>
      <c r="Z441" s="80"/>
      <c r="AA441" s="115"/>
      <c r="AB441" s="83"/>
      <c r="AC441" s="15" t="e">
        <f>IF(AA441=#REF!,"","ç")</f>
        <v>#REF!</v>
      </c>
      <c r="AD441" s="30"/>
      <c r="AE441" s="30"/>
      <c r="AF441" s="33"/>
      <c r="AG441" s="30"/>
      <c r="AH441" s="30"/>
      <c r="AI441" s="34"/>
      <c r="AJ441" s="34"/>
      <c r="AK441" s="18"/>
      <c r="AL441" s="30"/>
      <c r="AM441" s="34"/>
      <c r="AN441" s="34"/>
      <c r="AO441" s="30"/>
      <c r="AP441" s="15" t="e">
        <f>IF(AO441=#REF!,"","ç")</f>
        <v>#REF!</v>
      </c>
    </row>
    <row r="442" spans="1:42" x14ac:dyDescent="0.3">
      <c r="A442" s="90" t="s">
        <v>27</v>
      </c>
      <c r="B442" s="12">
        <v>44335</v>
      </c>
      <c r="C442" s="23">
        <v>402</v>
      </c>
      <c r="D442" s="25"/>
      <c r="E442" s="71"/>
      <c r="F442" s="25"/>
      <c r="G442" s="25"/>
      <c r="H442" s="25"/>
      <c r="I442" s="40"/>
      <c r="J442" s="69"/>
      <c r="K442" s="73"/>
      <c r="L442" s="76"/>
      <c r="M442" s="76"/>
      <c r="N442" s="41"/>
      <c r="O442" s="42"/>
      <c r="P442" s="53"/>
      <c r="Q442" s="53"/>
      <c r="R442" s="109"/>
      <c r="S442" s="109"/>
      <c r="T442" s="41"/>
      <c r="U442" s="42"/>
      <c r="W442" s="79"/>
      <c r="X442" s="78"/>
      <c r="Y442" s="77"/>
      <c r="Z442" s="80"/>
      <c r="AA442" s="115"/>
      <c r="AB442" s="83"/>
      <c r="AC442" s="15" t="e">
        <f>IF(AA442=#REF!,"","ç")</f>
        <v>#REF!</v>
      </c>
      <c r="AD442" s="30"/>
      <c r="AE442" s="30"/>
      <c r="AF442" s="33"/>
      <c r="AG442" s="30"/>
      <c r="AH442" s="30"/>
      <c r="AI442" s="34"/>
      <c r="AJ442" s="34"/>
      <c r="AK442" s="18"/>
      <c r="AL442" s="30"/>
      <c r="AM442" s="34"/>
      <c r="AN442" s="34"/>
      <c r="AO442" s="30"/>
      <c r="AP442" s="15" t="e">
        <f>IF(AO442=#REF!,"","ç")</f>
        <v>#REF!</v>
      </c>
    </row>
    <row r="443" spans="1:42" x14ac:dyDescent="0.3">
      <c r="A443" s="90" t="s">
        <v>28</v>
      </c>
      <c r="B443" s="84">
        <v>44336</v>
      </c>
      <c r="C443" s="23">
        <v>403</v>
      </c>
      <c r="D443" s="25"/>
      <c r="E443" s="71"/>
      <c r="F443" s="25"/>
      <c r="G443" s="25"/>
      <c r="H443" s="25"/>
      <c r="I443" s="40"/>
      <c r="J443" s="69"/>
      <c r="K443" s="73"/>
      <c r="L443" s="76"/>
      <c r="M443" s="76"/>
      <c r="N443" s="41"/>
      <c r="O443" s="42"/>
      <c r="P443" s="53"/>
      <c r="Q443" s="53"/>
      <c r="R443" s="109"/>
      <c r="S443" s="109"/>
      <c r="T443" s="41"/>
      <c r="U443" s="42"/>
      <c r="W443" s="79"/>
      <c r="X443" s="78"/>
      <c r="Y443" s="77"/>
      <c r="Z443" s="80"/>
      <c r="AA443" s="115"/>
      <c r="AB443" s="83"/>
      <c r="AC443" s="15" t="e">
        <f>IF(AA443=#REF!,"","ç")</f>
        <v>#REF!</v>
      </c>
      <c r="AD443" s="30"/>
      <c r="AE443" s="30"/>
      <c r="AF443" s="33"/>
      <c r="AG443" s="30"/>
      <c r="AH443" s="30"/>
      <c r="AI443" s="34"/>
      <c r="AJ443" s="34"/>
      <c r="AK443" s="18"/>
      <c r="AL443" s="30"/>
      <c r="AM443" s="34"/>
      <c r="AN443" s="34"/>
      <c r="AO443" s="30"/>
      <c r="AP443" s="15" t="e">
        <f>IF(AO443=#REF!,"","ç")</f>
        <v>#REF!</v>
      </c>
    </row>
    <row r="444" spans="1:42" x14ac:dyDescent="0.3">
      <c r="A444" s="91" t="s">
        <v>30</v>
      </c>
      <c r="B444" s="12">
        <v>44337</v>
      </c>
      <c r="C444" s="23">
        <v>404</v>
      </c>
      <c r="D444" s="25"/>
      <c r="E444" s="71"/>
      <c r="F444" s="25"/>
      <c r="G444" s="25"/>
      <c r="H444" s="25"/>
      <c r="I444" s="40"/>
      <c r="J444" s="69"/>
      <c r="K444" s="73"/>
      <c r="L444" s="76"/>
      <c r="M444" s="76"/>
      <c r="N444" s="41"/>
      <c r="O444" s="42"/>
      <c r="P444" s="53"/>
      <c r="Q444" s="53"/>
      <c r="R444" s="109"/>
      <c r="S444" s="109"/>
      <c r="T444" s="41"/>
      <c r="U444" s="42"/>
      <c r="W444" s="79"/>
      <c r="X444" s="78"/>
      <c r="Y444" s="77"/>
      <c r="Z444" s="80"/>
      <c r="AA444" s="115"/>
      <c r="AB444" s="83"/>
      <c r="AC444" s="15" t="e">
        <f>IF(AA444=#REF!,"","ç")</f>
        <v>#REF!</v>
      </c>
      <c r="AD444" s="30"/>
      <c r="AE444" s="30"/>
      <c r="AF444" s="33"/>
      <c r="AG444" s="30"/>
      <c r="AH444" s="30"/>
      <c r="AI444" s="34"/>
      <c r="AJ444" s="34"/>
      <c r="AK444" s="18"/>
      <c r="AL444" s="30"/>
      <c r="AM444" s="34"/>
      <c r="AN444" s="34"/>
      <c r="AO444" s="30"/>
      <c r="AP444" s="15" t="e">
        <f>IF(AO444=#REF!,"","ç")</f>
        <v>#REF!</v>
      </c>
    </row>
    <row r="445" spans="1:42" ht="15" thickBot="1" x14ac:dyDescent="0.35">
      <c r="A445" s="93" t="s">
        <v>31</v>
      </c>
      <c r="B445" s="89">
        <v>44338</v>
      </c>
      <c r="C445" s="23">
        <v>405</v>
      </c>
      <c r="D445" s="87"/>
      <c r="E445" s="88"/>
      <c r="F445" s="87"/>
      <c r="G445" s="87"/>
      <c r="H445" s="87"/>
      <c r="I445" s="103"/>
      <c r="J445" s="104"/>
      <c r="K445" s="105"/>
      <c r="L445" s="105"/>
      <c r="M445" s="104"/>
      <c r="N445" s="106"/>
      <c r="O445" s="107"/>
      <c r="P445" s="53"/>
      <c r="Q445" s="53"/>
      <c r="R445" s="109"/>
      <c r="S445" s="109"/>
      <c r="T445" s="41"/>
      <c r="U445" s="42"/>
      <c r="W445" s="79"/>
      <c r="X445" s="78"/>
      <c r="Y445" s="77"/>
      <c r="Z445" s="80"/>
      <c r="AA445" s="115"/>
      <c r="AB445" s="83"/>
      <c r="AC445" s="15" t="e">
        <f>IF(AA445=#REF!,"","ç")</f>
        <v>#REF!</v>
      </c>
      <c r="AD445" s="30"/>
      <c r="AE445" s="30"/>
      <c r="AF445" s="33"/>
      <c r="AG445" s="30"/>
      <c r="AH445" s="30"/>
      <c r="AI445" s="34"/>
      <c r="AJ445" s="34"/>
      <c r="AK445" s="18"/>
      <c r="AL445" s="30"/>
      <c r="AM445" s="34"/>
      <c r="AN445" s="34"/>
      <c r="AO445" s="30"/>
      <c r="AP445" s="15" t="e">
        <f>IF(AO445=#REF!,"","ç")</f>
        <v>#REF!</v>
      </c>
    </row>
    <row r="446" spans="1:42" x14ac:dyDescent="0.3">
      <c r="A446" s="92" t="s">
        <v>29</v>
      </c>
      <c r="B446" s="84">
        <v>44339</v>
      </c>
      <c r="C446" s="23">
        <v>406</v>
      </c>
      <c r="D446" s="27"/>
      <c r="E446" s="86"/>
      <c r="F446" s="27"/>
      <c r="G446" s="27"/>
      <c r="H446" s="27"/>
      <c r="I446" s="40"/>
      <c r="J446" s="69"/>
      <c r="K446" s="73"/>
      <c r="L446" s="76"/>
      <c r="M446" s="76"/>
      <c r="N446" s="41"/>
      <c r="O446" s="42"/>
      <c r="P446" s="53"/>
      <c r="Q446" s="53"/>
      <c r="R446" s="109"/>
      <c r="S446" s="109"/>
      <c r="T446" s="41"/>
      <c r="U446" s="42"/>
      <c r="W446" s="79"/>
      <c r="X446" s="78"/>
      <c r="Y446" s="77"/>
      <c r="Z446" s="80"/>
      <c r="AA446" s="115"/>
      <c r="AB446" s="83"/>
      <c r="AC446" s="15" t="e">
        <f>IF(AA446=#REF!,"","ç")</f>
        <v>#REF!</v>
      </c>
      <c r="AD446" s="30"/>
      <c r="AE446" s="30"/>
      <c r="AF446" s="33"/>
      <c r="AG446" s="30"/>
      <c r="AH446" s="30"/>
      <c r="AI446" s="34"/>
      <c r="AJ446" s="34"/>
      <c r="AK446" s="18"/>
      <c r="AL446" s="30"/>
      <c r="AM446" s="34"/>
      <c r="AN446" s="34"/>
      <c r="AO446" s="30"/>
      <c r="AP446" s="15" t="e">
        <f>IF(AO446=#REF!,"","ç")</f>
        <v>#REF!</v>
      </c>
    </row>
    <row r="447" spans="1:42" x14ac:dyDescent="0.3">
      <c r="A447" s="90" t="s">
        <v>26</v>
      </c>
      <c r="B447" s="84">
        <v>44340</v>
      </c>
      <c r="C447" s="23">
        <v>407</v>
      </c>
      <c r="D447" s="25"/>
      <c r="E447" s="71"/>
      <c r="F447" s="25"/>
      <c r="G447" s="25"/>
      <c r="H447" s="25"/>
      <c r="I447" s="40"/>
      <c r="J447" s="69"/>
      <c r="K447" s="73"/>
      <c r="L447" s="76"/>
      <c r="M447" s="76"/>
      <c r="N447" s="41"/>
      <c r="O447" s="42"/>
      <c r="P447" s="53"/>
      <c r="Q447" s="53"/>
      <c r="R447" s="109"/>
      <c r="S447" s="109"/>
      <c r="T447" s="41"/>
      <c r="U447" s="42"/>
      <c r="W447" s="79"/>
      <c r="X447" s="78"/>
      <c r="Y447" s="77"/>
      <c r="Z447" s="80"/>
      <c r="AA447" s="115"/>
      <c r="AB447" s="83"/>
      <c r="AC447" s="15" t="e">
        <f>IF(AA447=#REF!,"","ç")</f>
        <v>#REF!</v>
      </c>
      <c r="AD447" s="30"/>
      <c r="AE447" s="30"/>
      <c r="AF447" s="33"/>
      <c r="AG447" s="30"/>
      <c r="AH447" s="30"/>
      <c r="AI447" s="34"/>
      <c r="AJ447" s="34"/>
      <c r="AK447" s="18"/>
      <c r="AL447" s="30"/>
      <c r="AM447" s="34"/>
      <c r="AN447" s="34"/>
      <c r="AO447" s="30"/>
      <c r="AP447" s="15" t="e">
        <f>IF(AO447=#REF!,"","ç")</f>
        <v>#REF!</v>
      </c>
    </row>
    <row r="448" spans="1:42" x14ac:dyDescent="0.3">
      <c r="A448" s="90" t="s">
        <v>27</v>
      </c>
      <c r="B448" s="12">
        <v>44341</v>
      </c>
      <c r="C448" s="23">
        <v>408</v>
      </c>
      <c r="D448" s="25"/>
      <c r="E448" s="71"/>
      <c r="F448" s="25"/>
      <c r="G448" s="25"/>
      <c r="H448" s="25"/>
      <c r="I448" s="40"/>
      <c r="J448" s="69"/>
      <c r="K448" s="73"/>
      <c r="L448" s="76"/>
      <c r="M448" s="76"/>
      <c r="N448" s="41"/>
      <c r="O448" s="42"/>
      <c r="P448" s="53"/>
      <c r="Q448" s="53"/>
      <c r="R448" s="109"/>
      <c r="S448" s="109"/>
      <c r="T448" s="41"/>
      <c r="U448" s="42"/>
      <c r="W448" s="79"/>
      <c r="X448" s="78"/>
      <c r="Y448" s="77"/>
      <c r="Z448" s="80"/>
      <c r="AA448" s="115"/>
      <c r="AB448" s="83"/>
      <c r="AC448" s="15" t="e">
        <f>IF(AA448=#REF!,"","ç")</f>
        <v>#REF!</v>
      </c>
      <c r="AD448" s="30"/>
      <c r="AE448" s="30"/>
      <c r="AF448" s="33"/>
      <c r="AG448" s="30"/>
      <c r="AH448" s="30"/>
      <c r="AI448" s="34"/>
      <c r="AJ448" s="34"/>
      <c r="AK448" s="18"/>
      <c r="AL448" s="30"/>
      <c r="AM448" s="34"/>
      <c r="AN448" s="34"/>
      <c r="AO448" s="30"/>
      <c r="AP448" s="15" t="e">
        <f>IF(AO448=#REF!,"","ç")</f>
        <v>#REF!</v>
      </c>
    </row>
    <row r="449" spans="1:42" x14ac:dyDescent="0.3">
      <c r="A449" s="90" t="s">
        <v>27</v>
      </c>
      <c r="B449" s="84">
        <v>44342</v>
      </c>
      <c r="C449" s="23">
        <v>409</v>
      </c>
      <c r="D449" s="25"/>
      <c r="E449" s="71"/>
      <c r="F449" s="25"/>
      <c r="G449" s="25"/>
      <c r="H449" s="25"/>
      <c r="I449" s="40"/>
      <c r="J449" s="69"/>
      <c r="K449" s="73"/>
      <c r="L449" s="76"/>
      <c r="M449" s="76"/>
      <c r="N449" s="41"/>
      <c r="O449" s="42"/>
      <c r="P449" s="53"/>
      <c r="Q449" s="53"/>
      <c r="R449" s="109"/>
      <c r="S449" s="109"/>
      <c r="T449" s="41"/>
      <c r="U449" s="42"/>
      <c r="W449" s="79"/>
      <c r="X449" s="78"/>
      <c r="Y449" s="77"/>
      <c r="Z449" s="80"/>
      <c r="AA449" s="115"/>
      <c r="AB449" s="83"/>
      <c r="AC449" s="15" t="e">
        <f>IF(AA449=#REF!,"","ç")</f>
        <v>#REF!</v>
      </c>
      <c r="AD449" s="30"/>
      <c r="AE449" s="30"/>
      <c r="AF449" s="33"/>
      <c r="AG449" s="30"/>
      <c r="AH449" s="30"/>
      <c r="AI449" s="34"/>
      <c r="AJ449" s="34"/>
      <c r="AK449" s="18"/>
      <c r="AL449" s="30"/>
      <c r="AM449" s="34"/>
      <c r="AN449" s="34"/>
      <c r="AO449" s="30"/>
      <c r="AP449" s="15" t="e">
        <f>IF(AO449=#REF!,"","ç")</f>
        <v>#REF!</v>
      </c>
    </row>
    <row r="450" spans="1:42" x14ac:dyDescent="0.3">
      <c r="A450" s="90" t="s">
        <v>28</v>
      </c>
      <c r="B450" s="12">
        <v>44343</v>
      </c>
      <c r="C450" s="23">
        <v>410</v>
      </c>
      <c r="D450" s="25"/>
      <c r="E450" s="71"/>
      <c r="F450" s="25"/>
      <c r="G450" s="25"/>
      <c r="H450" s="25"/>
      <c r="I450" s="40"/>
      <c r="J450" s="69"/>
      <c r="K450" s="73"/>
      <c r="L450" s="76"/>
      <c r="M450" s="76"/>
      <c r="N450" s="41"/>
      <c r="O450" s="42"/>
      <c r="P450" s="53"/>
      <c r="Q450" s="53"/>
      <c r="R450" s="109"/>
      <c r="S450" s="109"/>
      <c r="T450" s="41"/>
      <c r="U450" s="42"/>
      <c r="W450" s="79"/>
      <c r="X450" s="78"/>
      <c r="Y450" s="77"/>
      <c r="Z450" s="80"/>
      <c r="AA450" s="115"/>
      <c r="AB450" s="83"/>
      <c r="AC450" s="15" t="e">
        <f>IF(AA450=#REF!,"","ç")</f>
        <v>#REF!</v>
      </c>
      <c r="AD450" s="30"/>
      <c r="AE450" s="30"/>
      <c r="AF450" s="33"/>
      <c r="AG450" s="30"/>
      <c r="AH450" s="30"/>
      <c r="AI450" s="34"/>
      <c r="AJ450" s="34"/>
      <c r="AK450" s="18"/>
      <c r="AL450" s="30"/>
      <c r="AM450" s="34"/>
      <c r="AN450" s="34"/>
      <c r="AO450" s="30"/>
      <c r="AP450" s="15" t="e">
        <f>IF(AO450=#REF!,"","ç")</f>
        <v>#REF!</v>
      </c>
    </row>
    <row r="451" spans="1:42" x14ac:dyDescent="0.3">
      <c r="A451" s="91" t="s">
        <v>30</v>
      </c>
      <c r="B451" s="84">
        <v>44344</v>
      </c>
      <c r="C451" s="23">
        <v>411</v>
      </c>
      <c r="D451" s="25"/>
      <c r="E451" s="71"/>
      <c r="F451" s="25"/>
      <c r="G451" s="25"/>
      <c r="H451" s="25"/>
      <c r="I451" s="40"/>
      <c r="J451" s="69"/>
      <c r="K451" s="73"/>
      <c r="L451" s="76"/>
      <c r="M451" s="76"/>
      <c r="N451" s="41"/>
      <c r="O451" s="42"/>
      <c r="P451" s="53"/>
      <c r="Q451" s="53"/>
      <c r="R451" s="109"/>
      <c r="S451" s="109"/>
      <c r="T451" s="41"/>
      <c r="U451" s="42"/>
      <c r="W451" s="79"/>
      <c r="X451" s="78"/>
      <c r="Y451" s="77"/>
      <c r="Z451" s="80"/>
      <c r="AA451" s="115"/>
      <c r="AB451" s="83"/>
      <c r="AC451" s="15" t="e">
        <f>IF(AA451=#REF!,"","ç")</f>
        <v>#REF!</v>
      </c>
      <c r="AD451" s="30"/>
      <c r="AE451" s="30"/>
      <c r="AF451" s="33"/>
      <c r="AG451" s="30"/>
      <c r="AH451" s="30"/>
      <c r="AI451" s="34"/>
      <c r="AJ451" s="34"/>
      <c r="AK451" s="18"/>
      <c r="AL451" s="30"/>
      <c r="AM451" s="34"/>
      <c r="AN451" s="34"/>
      <c r="AO451" s="30"/>
      <c r="AP451" s="15" t="e">
        <f>IF(AO451=#REF!,"","ç")</f>
        <v>#REF!</v>
      </c>
    </row>
    <row r="452" spans="1:42" ht="15" thickBot="1" x14ac:dyDescent="0.35">
      <c r="A452" s="93" t="s">
        <v>31</v>
      </c>
      <c r="B452" s="89">
        <v>44345</v>
      </c>
      <c r="C452" s="23">
        <v>412</v>
      </c>
      <c r="D452" s="87"/>
      <c r="E452" s="88"/>
      <c r="F452" s="87"/>
      <c r="G452" s="87"/>
      <c r="H452" s="87"/>
      <c r="I452" s="103"/>
      <c r="J452" s="104"/>
      <c r="K452" s="105"/>
      <c r="L452" s="105"/>
      <c r="M452" s="104"/>
      <c r="N452" s="106"/>
      <c r="O452" s="107"/>
      <c r="P452" s="53"/>
      <c r="Q452" s="53"/>
      <c r="R452" s="109"/>
      <c r="S452" s="109"/>
      <c r="T452" s="41"/>
      <c r="U452" s="42"/>
      <c r="W452" s="79"/>
      <c r="X452" s="78"/>
      <c r="Y452" s="77"/>
      <c r="Z452" s="80"/>
      <c r="AA452" s="115"/>
      <c r="AB452" s="83"/>
      <c r="AC452" s="15" t="e">
        <f>IF(AA452=#REF!,"","ç")</f>
        <v>#REF!</v>
      </c>
      <c r="AD452" s="30"/>
      <c r="AE452" s="30"/>
      <c r="AF452" s="33"/>
      <c r="AG452" s="30"/>
      <c r="AH452" s="30"/>
      <c r="AI452" s="34"/>
      <c r="AJ452" s="34"/>
      <c r="AK452" s="18"/>
      <c r="AL452" s="30"/>
      <c r="AM452" s="34"/>
      <c r="AN452" s="34"/>
      <c r="AO452" s="30"/>
      <c r="AP452" s="15" t="e">
        <f>IF(AO452=#REF!,"","ç")</f>
        <v>#REF!</v>
      </c>
    </row>
    <row r="453" spans="1:42" x14ac:dyDescent="0.3">
      <c r="A453" s="92" t="s">
        <v>29</v>
      </c>
      <c r="B453" s="84">
        <v>44346</v>
      </c>
      <c r="C453" s="23">
        <v>413</v>
      </c>
      <c r="D453" s="25"/>
      <c r="E453" s="71"/>
      <c r="F453" s="25"/>
      <c r="G453" s="25"/>
      <c r="H453" s="25"/>
      <c r="I453" s="40"/>
      <c r="J453" s="69"/>
      <c r="K453" s="73"/>
      <c r="L453" s="76"/>
      <c r="M453" s="76"/>
      <c r="N453" s="41"/>
      <c r="O453" s="42"/>
      <c r="P453" s="53"/>
      <c r="Q453" s="53"/>
      <c r="R453" s="109"/>
      <c r="S453" s="109"/>
      <c r="T453" s="41"/>
      <c r="U453" s="42"/>
      <c r="W453" s="79"/>
      <c r="X453" s="78"/>
      <c r="Y453" s="77"/>
      <c r="Z453" s="80"/>
      <c r="AA453" s="115"/>
      <c r="AB453" s="83"/>
      <c r="AC453" s="15" t="e">
        <f>IF(AA453=#REF!,"","ç")</f>
        <v>#REF!</v>
      </c>
      <c r="AD453" s="30"/>
      <c r="AE453" s="30"/>
      <c r="AF453" s="33"/>
      <c r="AG453" s="30"/>
      <c r="AH453" s="30"/>
      <c r="AI453" s="34"/>
      <c r="AJ453" s="34"/>
      <c r="AK453" s="18"/>
      <c r="AL453" s="30"/>
      <c r="AM453" s="34"/>
      <c r="AN453" s="34"/>
      <c r="AO453" s="30"/>
      <c r="AP453" s="15" t="e">
        <f>IF(AO453=#REF!,"","ç")</f>
        <v>#REF!</v>
      </c>
    </row>
    <row r="454" spans="1:42" x14ac:dyDescent="0.3">
      <c r="A454" s="90" t="s">
        <v>26</v>
      </c>
      <c r="B454" s="12">
        <v>44347</v>
      </c>
      <c r="C454" s="23">
        <v>414</v>
      </c>
      <c r="D454" s="25"/>
      <c r="E454" s="71"/>
      <c r="F454" s="25"/>
      <c r="G454" s="25"/>
      <c r="H454" s="25"/>
      <c r="I454" s="40"/>
      <c r="J454" s="69"/>
      <c r="K454" s="73"/>
      <c r="L454" s="76"/>
      <c r="M454" s="76"/>
      <c r="N454" s="41"/>
      <c r="O454" s="42"/>
      <c r="P454" s="53"/>
      <c r="Q454" s="53"/>
      <c r="R454" s="109"/>
      <c r="S454" s="109"/>
      <c r="T454" s="41"/>
      <c r="U454" s="42"/>
      <c r="W454" s="79"/>
      <c r="X454" s="78"/>
      <c r="Y454" s="77"/>
      <c r="Z454" s="80"/>
      <c r="AA454" s="115"/>
      <c r="AB454" s="83"/>
      <c r="AC454" s="15" t="e">
        <f>IF(AA454=#REF!,"","ç")</f>
        <v>#REF!</v>
      </c>
      <c r="AD454" s="30"/>
      <c r="AE454" s="30"/>
      <c r="AF454" s="33"/>
      <c r="AG454" s="30"/>
      <c r="AH454" s="30"/>
      <c r="AI454" s="34"/>
      <c r="AJ454" s="34"/>
      <c r="AK454" s="18"/>
      <c r="AL454" s="30"/>
      <c r="AM454" s="34"/>
      <c r="AN454" s="34"/>
      <c r="AO454" s="30"/>
      <c r="AP454" s="15" t="e">
        <f>IF(AO454=#REF!,"","ç")</f>
        <v>#REF!</v>
      </c>
    </row>
    <row r="455" spans="1:42" x14ac:dyDescent="0.3">
      <c r="A455" s="90" t="s">
        <v>27</v>
      </c>
      <c r="B455" s="84">
        <v>44348</v>
      </c>
      <c r="C455" s="23">
        <v>415</v>
      </c>
      <c r="D455" s="25"/>
      <c r="E455" s="71"/>
      <c r="F455" s="25"/>
      <c r="G455" s="25"/>
      <c r="H455" s="25"/>
      <c r="I455" s="40"/>
      <c r="J455" s="69"/>
      <c r="K455" s="73"/>
      <c r="L455" s="76"/>
      <c r="M455" s="76"/>
      <c r="N455" s="41"/>
      <c r="O455" s="42"/>
      <c r="P455" s="53"/>
      <c r="Q455" s="53"/>
      <c r="R455" s="109"/>
      <c r="S455" s="109"/>
      <c r="T455" s="41"/>
      <c r="U455" s="42"/>
      <c r="W455" s="79"/>
      <c r="X455" s="78"/>
      <c r="Y455" s="77"/>
      <c r="Z455" s="80"/>
      <c r="AA455" s="115"/>
      <c r="AB455" s="83"/>
      <c r="AC455" s="15" t="e">
        <f>IF(AA455=#REF!,"","ç")</f>
        <v>#REF!</v>
      </c>
      <c r="AD455" s="30"/>
      <c r="AE455" s="30"/>
      <c r="AF455" s="33"/>
      <c r="AG455" s="30"/>
      <c r="AH455" s="30"/>
      <c r="AI455" s="34"/>
      <c r="AJ455" s="34"/>
      <c r="AK455" s="18"/>
      <c r="AL455" s="30"/>
      <c r="AM455" s="34"/>
      <c r="AN455" s="34"/>
      <c r="AO455" s="30"/>
      <c r="AP455" s="15" t="e">
        <f>IF(AO455=#REF!,"","ç")</f>
        <v>#REF!</v>
      </c>
    </row>
    <row r="456" spans="1:42" x14ac:dyDescent="0.3">
      <c r="A456" s="90" t="s">
        <v>27</v>
      </c>
      <c r="B456" s="12">
        <v>44349</v>
      </c>
      <c r="C456" s="23">
        <v>416</v>
      </c>
      <c r="D456" s="25"/>
      <c r="E456" s="71"/>
      <c r="F456" s="25"/>
      <c r="G456" s="25"/>
      <c r="H456" s="25"/>
      <c r="I456" s="40"/>
      <c r="J456" s="69"/>
      <c r="K456" s="73"/>
      <c r="L456" s="76"/>
      <c r="M456" s="76"/>
      <c r="N456" s="41"/>
      <c r="O456" s="42"/>
      <c r="P456" s="53"/>
      <c r="Q456" s="53"/>
      <c r="R456" s="109"/>
      <c r="S456" s="109"/>
      <c r="T456" s="41"/>
      <c r="U456" s="42"/>
      <c r="W456" s="79"/>
      <c r="X456" s="78"/>
      <c r="Y456" s="77"/>
      <c r="Z456" s="80"/>
      <c r="AA456" s="115"/>
      <c r="AB456" s="83"/>
      <c r="AC456" s="15" t="e">
        <f>IF(AA456=#REF!,"","ç")</f>
        <v>#REF!</v>
      </c>
      <c r="AD456" s="30"/>
      <c r="AE456" s="30"/>
      <c r="AF456" s="33"/>
      <c r="AG456" s="30"/>
      <c r="AH456" s="30"/>
      <c r="AI456" s="34"/>
      <c r="AJ456" s="34"/>
      <c r="AK456" s="18"/>
      <c r="AL456" s="30"/>
      <c r="AM456" s="34"/>
      <c r="AN456" s="34"/>
      <c r="AO456" s="30"/>
      <c r="AP456" s="15" t="e">
        <f>IF(AO456=#REF!,"","ç")</f>
        <v>#REF!</v>
      </c>
    </row>
    <row r="457" spans="1:42" x14ac:dyDescent="0.3">
      <c r="A457" s="90" t="s">
        <v>28</v>
      </c>
      <c r="B457" s="84">
        <v>44350</v>
      </c>
      <c r="C457" s="23">
        <v>417</v>
      </c>
      <c r="D457" s="25"/>
      <c r="E457" s="71"/>
      <c r="F457" s="25"/>
      <c r="G457" s="25"/>
      <c r="H457" s="25"/>
      <c r="I457" s="40"/>
      <c r="J457" s="69"/>
      <c r="K457" s="73"/>
      <c r="L457" s="76"/>
      <c r="M457" s="76"/>
      <c r="N457" s="41"/>
      <c r="O457" s="42"/>
      <c r="P457" s="53"/>
      <c r="Q457" s="53"/>
      <c r="R457" s="109"/>
      <c r="S457" s="109"/>
      <c r="T457" s="41"/>
      <c r="U457" s="42"/>
      <c r="W457" s="79"/>
      <c r="X457" s="78"/>
      <c r="Y457" s="77"/>
      <c r="Z457" s="80"/>
      <c r="AA457" s="115"/>
      <c r="AB457" s="83"/>
      <c r="AC457" s="15" t="e">
        <f>IF(AA457=#REF!,"","ç")</f>
        <v>#REF!</v>
      </c>
      <c r="AD457" s="30"/>
      <c r="AE457" s="30"/>
      <c r="AF457" s="33"/>
      <c r="AG457" s="30"/>
      <c r="AH457" s="30"/>
      <c r="AI457" s="34"/>
      <c r="AJ457" s="34"/>
      <c r="AK457" s="18"/>
      <c r="AL457" s="30"/>
      <c r="AM457" s="34"/>
      <c r="AN457" s="34"/>
      <c r="AO457" s="30"/>
      <c r="AP457" s="15" t="e">
        <f>IF(AO457=#REF!,"","ç")</f>
        <v>#REF!</v>
      </c>
    </row>
    <row r="458" spans="1:42" x14ac:dyDescent="0.3">
      <c r="A458" s="91" t="s">
        <v>30</v>
      </c>
      <c r="B458" s="12">
        <v>44351</v>
      </c>
      <c r="C458" s="23">
        <v>418</v>
      </c>
      <c r="D458" s="25"/>
      <c r="E458" s="71"/>
      <c r="F458" s="25"/>
      <c r="G458" s="25"/>
      <c r="H458" s="25"/>
      <c r="I458" s="40"/>
      <c r="J458" s="69"/>
      <c r="K458" s="73"/>
      <c r="L458" s="76"/>
      <c r="M458" s="76"/>
      <c r="N458" s="41"/>
      <c r="O458" s="42"/>
      <c r="P458" s="53"/>
      <c r="Q458" s="53"/>
      <c r="R458" s="109"/>
      <c r="S458" s="109"/>
      <c r="T458" s="41"/>
      <c r="U458" s="42"/>
      <c r="W458" s="79"/>
      <c r="X458" s="78"/>
      <c r="Y458" s="77"/>
      <c r="Z458" s="80"/>
      <c r="AA458" s="115"/>
      <c r="AB458" s="83"/>
      <c r="AC458" s="15" t="e">
        <f>IF(AA458=#REF!,"","ç")</f>
        <v>#REF!</v>
      </c>
      <c r="AD458" s="30"/>
      <c r="AE458" s="30"/>
      <c r="AF458" s="33"/>
      <c r="AG458" s="30"/>
      <c r="AH458" s="30"/>
      <c r="AI458" s="34"/>
      <c r="AJ458" s="34"/>
      <c r="AK458" s="18"/>
      <c r="AL458" s="30"/>
      <c r="AM458" s="34"/>
      <c r="AN458" s="34"/>
      <c r="AO458" s="30"/>
      <c r="AP458" s="15" t="e">
        <f>IF(AO458=#REF!,"","ç")</f>
        <v>#REF!</v>
      </c>
    </row>
    <row r="459" spans="1:42" ht="15" thickBot="1" x14ac:dyDescent="0.35">
      <c r="A459" s="93" t="s">
        <v>31</v>
      </c>
      <c r="B459" s="89">
        <v>44352</v>
      </c>
      <c r="C459" s="23">
        <v>419</v>
      </c>
      <c r="D459" s="87"/>
      <c r="E459" s="88"/>
      <c r="F459" s="87"/>
      <c r="G459" s="87"/>
      <c r="H459" s="87"/>
      <c r="I459" s="103"/>
      <c r="J459" s="104"/>
      <c r="K459" s="105"/>
      <c r="L459" s="105"/>
      <c r="M459" s="104"/>
      <c r="N459" s="106"/>
      <c r="O459" s="107"/>
      <c r="P459" s="53"/>
      <c r="Q459" s="53"/>
      <c r="R459" s="109"/>
      <c r="S459" s="109"/>
      <c r="T459" s="41"/>
      <c r="U459" s="42"/>
      <c r="W459" s="79"/>
      <c r="X459" s="78"/>
      <c r="Y459" s="77"/>
      <c r="Z459" s="80"/>
      <c r="AA459" s="115"/>
      <c r="AB459" s="83"/>
      <c r="AC459" s="15" t="e">
        <f>IF(AA459=#REF!,"","ç")</f>
        <v>#REF!</v>
      </c>
      <c r="AD459" s="30"/>
      <c r="AE459" s="30"/>
      <c r="AF459" s="33"/>
      <c r="AG459" s="30"/>
      <c r="AH459" s="30"/>
      <c r="AI459" s="34"/>
      <c r="AJ459" s="34"/>
      <c r="AK459" s="18"/>
      <c r="AL459" s="30"/>
      <c r="AM459" s="34"/>
      <c r="AN459" s="34"/>
      <c r="AO459" s="30"/>
      <c r="AP459" s="15" t="e">
        <f>IF(AO459=#REF!,"","ç")</f>
        <v>#REF!</v>
      </c>
    </row>
    <row r="460" spans="1:42" x14ac:dyDescent="0.3">
      <c r="A460" s="92" t="s">
        <v>29</v>
      </c>
      <c r="B460" s="84">
        <v>44353</v>
      </c>
      <c r="C460" s="23">
        <v>420</v>
      </c>
      <c r="D460" s="25"/>
      <c r="E460" s="71"/>
      <c r="F460" s="25"/>
      <c r="G460" s="25"/>
      <c r="H460" s="25"/>
      <c r="I460" s="40"/>
      <c r="J460" s="69"/>
      <c r="K460" s="73"/>
      <c r="L460" s="76"/>
      <c r="M460" s="76"/>
      <c r="N460" s="41"/>
      <c r="O460" s="42"/>
      <c r="P460" s="53"/>
      <c r="Q460" s="53"/>
      <c r="R460" s="109"/>
      <c r="S460" s="109"/>
      <c r="T460" s="41"/>
      <c r="U460" s="42"/>
      <c r="W460" s="79"/>
      <c r="X460" s="78"/>
      <c r="Y460" s="77"/>
      <c r="Z460" s="80"/>
      <c r="AA460" s="115"/>
      <c r="AB460" s="83"/>
      <c r="AC460" s="15" t="e">
        <f>IF(AA460=#REF!,"","ç")</f>
        <v>#REF!</v>
      </c>
      <c r="AD460" s="30"/>
      <c r="AE460" s="30"/>
      <c r="AF460" s="33"/>
      <c r="AG460" s="30"/>
      <c r="AH460" s="30"/>
      <c r="AI460" s="34"/>
      <c r="AJ460" s="34"/>
      <c r="AK460" s="18"/>
      <c r="AL460" s="30"/>
      <c r="AM460" s="34"/>
      <c r="AN460" s="34"/>
      <c r="AO460" s="30"/>
      <c r="AP460" s="15" t="e">
        <f>IF(AO460=#REF!,"","ç")</f>
        <v>#REF!</v>
      </c>
    </row>
    <row r="461" spans="1:42" x14ac:dyDescent="0.3">
      <c r="A461" s="90" t="s">
        <v>26</v>
      </c>
      <c r="B461" s="84">
        <v>44354</v>
      </c>
      <c r="C461" s="23">
        <v>421</v>
      </c>
      <c r="D461" s="25"/>
      <c r="E461" s="71"/>
      <c r="F461" s="25"/>
      <c r="G461" s="25"/>
      <c r="H461" s="25"/>
      <c r="I461" s="40"/>
      <c r="J461" s="69"/>
      <c r="K461" s="73"/>
      <c r="L461" s="76"/>
      <c r="M461" s="76"/>
      <c r="N461" s="41"/>
      <c r="O461" s="42"/>
      <c r="P461" s="53"/>
      <c r="Q461" s="53"/>
      <c r="R461" s="109"/>
      <c r="S461" s="109"/>
      <c r="T461" s="41"/>
      <c r="U461" s="42"/>
      <c r="W461" s="79"/>
      <c r="X461" s="78"/>
      <c r="Y461" s="77"/>
      <c r="Z461" s="80"/>
      <c r="AA461" s="115"/>
      <c r="AB461" s="83"/>
      <c r="AC461" s="15" t="e">
        <f>IF(AA461=#REF!,"","ç")</f>
        <v>#REF!</v>
      </c>
      <c r="AD461" s="30"/>
      <c r="AE461" s="30"/>
      <c r="AF461" s="33"/>
      <c r="AG461" s="30"/>
      <c r="AH461" s="30"/>
      <c r="AI461" s="34"/>
      <c r="AJ461" s="34"/>
      <c r="AK461" s="18"/>
      <c r="AL461" s="30"/>
      <c r="AM461" s="34"/>
      <c r="AN461" s="34"/>
      <c r="AO461" s="30"/>
      <c r="AP461" s="15" t="e">
        <f>IF(AO461=#REF!,"","ç")</f>
        <v>#REF!</v>
      </c>
    </row>
    <row r="462" spans="1:42" x14ac:dyDescent="0.3">
      <c r="A462" s="90" t="s">
        <v>27</v>
      </c>
      <c r="B462" s="12">
        <v>44355</v>
      </c>
      <c r="C462" s="23">
        <v>422</v>
      </c>
      <c r="D462" s="25"/>
      <c r="E462" s="71"/>
      <c r="F462" s="25"/>
      <c r="G462" s="25"/>
      <c r="H462" s="25"/>
      <c r="I462" s="40"/>
      <c r="J462" s="69"/>
      <c r="K462" s="73"/>
      <c r="L462" s="76"/>
      <c r="M462" s="76"/>
      <c r="N462" s="41"/>
      <c r="O462" s="42"/>
      <c r="P462" s="53"/>
      <c r="Q462" s="53"/>
      <c r="R462" s="109"/>
      <c r="S462" s="109"/>
      <c r="T462" s="41"/>
      <c r="U462" s="42"/>
      <c r="W462" s="79"/>
      <c r="X462" s="78"/>
      <c r="Y462" s="77"/>
      <c r="Z462" s="80"/>
      <c r="AA462" s="115"/>
      <c r="AB462" s="83"/>
      <c r="AC462" s="15" t="e">
        <f>IF(AA462=#REF!,"","ç")</f>
        <v>#REF!</v>
      </c>
      <c r="AD462" s="30"/>
      <c r="AE462" s="30"/>
      <c r="AF462" s="33"/>
      <c r="AG462" s="30"/>
      <c r="AH462" s="30"/>
      <c r="AI462" s="34"/>
      <c r="AJ462" s="34"/>
      <c r="AK462" s="18"/>
      <c r="AL462" s="30"/>
      <c r="AM462" s="34"/>
      <c r="AN462" s="34"/>
      <c r="AO462" s="30"/>
      <c r="AP462" s="15" t="e">
        <f>IF(AO462=#REF!,"","ç")</f>
        <v>#REF!</v>
      </c>
    </row>
    <row r="463" spans="1:42" x14ac:dyDescent="0.3">
      <c r="A463" s="90" t="s">
        <v>27</v>
      </c>
      <c r="B463" s="84">
        <v>44356</v>
      </c>
      <c r="C463" s="23">
        <v>423</v>
      </c>
      <c r="D463" s="25"/>
      <c r="E463" s="71"/>
      <c r="F463" s="25"/>
      <c r="G463" s="25"/>
      <c r="H463" s="25"/>
      <c r="I463" s="40"/>
      <c r="J463" s="69"/>
      <c r="K463" s="73"/>
      <c r="L463" s="76"/>
      <c r="M463" s="76"/>
      <c r="N463" s="41"/>
      <c r="O463" s="42"/>
      <c r="P463" s="53"/>
      <c r="Q463" s="53"/>
      <c r="R463" s="109"/>
      <c r="S463" s="109"/>
      <c r="T463" s="41"/>
      <c r="U463" s="42"/>
      <c r="W463" s="79"/>
      <c r="X463" s="78"/>
      <c r="Y463" s="77"/>
      <c r="Z463" s="80"/>
      <c r="AA463" s="115"/>
      <c r="AB463" s="83"/>
      <c r="AC463" s="15" t="e">
        <f>IF(AA463=#REF!,"","ç")</f>
        <v>#REF!</v>
      </c>
      <c r="AD463" s="30"/>
      <c r="AE463" s="30"/>
      <c r="AF463" s="33"/>
      <c r="AG463" s="30"/>
      <c r="AH463" s="30"/>
      <c r="AI463" s="34"/>
      <c r="AJ463" s="34"/>
      <c r="AK463" s="18"/>
      <c r="AL463" s="30"/>
      <c r="AM463" s="34"/>
      <c r="AN463" s="34"/>
      <c r="AO463" s="30"/>
      <c r="AP463" s="15" t="e">
        <f>IF(AO463=#REF!,"","ç")</f>
        <v>#REF!</v>
      </c>
    </row>
    <row r="464" spans="1:42" x14ac:dyDescent="0.3">
      <c r="A464" s="90" t="s">
        <v>28</v>
      </c>
      <c r="B464" s="12">
        <v>44357</v>
      </c>
      <c r="C464" s="23">
        <v>424</v>
      </c>
      <c r="D464" s="25"/>
      <c r="E464" s="71"/>
      <c r="F464" s="25"/>
      <c r="G464" s="25"/>
      <c r="H464" s="25"/>
      <c r="I464" s="40"/>
      <c r="J464" s="69"/>
      <c r="K464" s="73"/>
      <c r="L464" s="76"/>
      <c r="M464" s="76"/>
      <c r="N464" s="41"/>
      <c r="O464" s="42"/>
      <c r="P464" s="53"/>
      <c r="Q464" s="53"/>
      <c r="R464" s="109"/>
      <c r="S464" s="109"/>
      <c r="T464" s="41"/>
      <c r="U464" s="42"/>
      <c r="W464" s="79"/>
      <c r="X464" s="78"/>
      <c r="Y464" s="77"/>
      <c r="Z464" s="80"/>
      <c r="AA464" s="115"/>
      <c r="AB464" s="83"/>
      <c r="AC464" s="15" t="e">
        <f>IF(AA464=#REF!,"","ç")</f>
        <v>#REF!</v>
      </c>
      <c r="AD464" s="30"/>
      <c r="AE464" s="30"/>
      <c r="AF464" s="33"/>
      <c r="AG464" s="30"/>
      <c r="AH464" s="30"/>
      <c r="AI464" s="34"/>
      <c r="AJ464" s="34"/>
      <c r="AK464" s="18"/>
      <c r="AL464" s="30"/>
      <c r="AM464" s="34"/>
      <c r="AN464" s="34"/>
      <c r="AO464" s="30"/>
      <c r="AP464" s="15" t="e">
        <f>IF(AO464=#REF!,"","ç")</f>
        <v>#REF!</v>
      </c>
    </row>
    <row r="465" spans="1:42" x14ac:dyDescent="0.3">
      <c r="A465" s="91" t="s">
        <v>30</v>
      </c>
      <c r="B465" s="84">
        <v>44358</v>
      </c>
      <c r="C465" s="23">
        <v>425</v>
      </c>
      <c r="D465" s="25"/>
      <c r="E465" s="71"/>
      <c r="F465" s="25"/>
      <c r="G465" s="25"/>
      <c r="H465" s="25"/>
      <c r="I465" s="40"/>
      <c r="J465" s="69"/>
      <c r="K465" s="73"/>
      <c r="L465" s="76"/>
      <c r="M465" s="76"/>
      <c r="N465" s="41"/>
      <c r="O465" s="42"/>
      <c r="P465" s="53"/>
      <c r="Q465" s="53"/>
      <c r="R465" s="109"/>
      <c r="S465" s="109"/>
      <c r="T465" s="41"/>
      <c r="U465" s="42"/>
      <c r="W465" s="79"/>
      <c r="X465" s="78"/>
      <c r="Y465" s="77"/>
      <c r="Z465" s="80"/>
      <c r="AA465" s="115"/>
      <c r="AB465" s="83"/>
      <c r="AC465" s="15" t="e">
        <f>IF(AA465=#REF!,"","ç")</f>
        <v>#REF!</v>
      </c>
      <c r="AD465" s="30"/>
      <c r="AE465" s="30"/>
      <c r="AF465" s="33"/>
      <c r="AG465" s="30"/>
      <c r="AH465" s="30"/>
      <c r="AI465" s="34"/>
      <c r="AJ465" s="34"/>
      <c r="AK465" s="18"/>
      <c r="AL465" s="30"/>
      <c r="AM465" s="34"/>
      <c r="AN465" s="34"/>
      <c r="AO465" s="30"/>
      <c r="AP465" s="15" t="e">
        <f>IF(AO465=#REF!,"","ç")</f>
        <v>#REF!</v>
      </c>
    </row>
    <row r="466" spans="1:42" ht="15" thickBot="1" x14ac:dyDescent="0.35">
      <c r="A466" s="93" t="s">
        <v>31</v>
      </c>
      <c r="B466" s="89">
        <v>44359</v>
      </c>
      <c r="C466" s="23">
        <v>426</v>
      </c>
      <c r="D466" s="87"/>
      <c r="E466" s="88"/>
      <c r="F466" s="87"/>
      <c r="G466" s="87"/>
      <c r="H466" s="87"/>
      <c r="I466" s="103"/>
      <c r="J466" s="104"/>
      <c r="K466" s="105"/>
      <c r="L466" s="105"/>
      <c r="M466" s="104"/>
      <c r="N466" s="106"/>
      <c r="O466" s="107"/>
      <c r="P466" s="53"/>
      <c r="Q466" s="53"/>
      <c r="R466" s="109"/>
      <c r="S466" s="109"/>
      <c r="T466" s="41"/>
      <c r="U466" s="42"/>
      <c r="W466" s="79"/>
      <c r="X466" s="78"/>
      <c r="Y466" s="77"/>
      <c r="Z466" s="80"/>
      <c r="AA466" s="115"/>
      <c r="AB466" s="83"/>
      <c r="AC466" s="15" t="e">
        <f>IF(AA466=#REF!,"","ç")</f>
        <v>#REF!</v>
      </c>
      <c r="AD466" s="30"/>
      <c r="AE466" s="30"/>
      <c r="AF466" s="33"/>
      <c r="AG466" s="30"/>
      <c r="AH466" s="30"/>
      <c r="AI466" s="34"/>
      <c r="AJ466" s="34"/>
      <c r="AK466" s="18"/>
      <c r="AL466" s="30"/>
      <c r="AM466" s="34"/>
      <c r="AN466" s="34"/>
      <c r="AO466" s="30"/>
      <c r="AP466" s="15" t="e">
        <f>IF(AO466=#REF!,"","ç")</f>
        <v>#REF!</v>
      </c>
    </row>
  </sheetData>
  <pageMargins left="0.7" right="0.7" top="0.75" bottom="0.75" header="0.3" footer="0.3"/>
  <pageSetup orientation="portrait" horizontalDpi="1200" verticalDpi="1200" r:id="rId1"/>
  <ignoredErrors>
    <ignoredError sqref="AL3:AL152 AH3:AH152 F3:F163 G168:G196 J168:J217 K168:K224 L168:L196 G203 G210 G217 G224 E225:F225 J221:J224 E226:E230 E231:G231 J225:K233 K234:K258 G238 E232:E245 J234:J240 G245 J242:J254 E246:F246 E247:E258 G252 L224:L252 E259:G259 J256:J258 L7:L164 K3:K164 J8:J164 G7:G163 E8:E224 J165:L167 G165:G166 E260:F260 J421:J422 J259:K261 G266 K262:K266 L259 L266 G273 E261:E279 L273:M273 J267:K279 J280:L280 E280:G280 E281:F281 E282:E286 J281:K282 E287:G287 J288:K289 E288:E300 K295:K307 G294 J296 E301:G301 L301 J298:J300 J291:K293 K290 J284:K286 K283 G308 J302:J303 E302:E314 K308:M308 J305:J307 J309:K310 E316:E321 E315:G315 J316:K317 E323:E328 E322:G322 J323:K324 L329:M329 E330:E335 E329:G329 J319:K321 K318 J330:K335 J326:K328 K325 E336:G336 E337:E342 J337:K342 L343:M343 E344:E349 E343:H343 J312:K314 K311 J344:K345 L350:M350 E350:H350 E351:E356 J351:K352 E357:H357 E358:E363 J358:K363 E364:H364 J347:K349 K346 J354:K356 K353 J365:K366 G371:H371 K371:M371 K372:K377 J373 E365:E384 G378:H378 K378:M378 K379:K384 J380 E386:E391 E385:H385 J375:J377 J386:K387 E393:E398 E392:H392 J393:K394 E400:E405 E399:H399 J400:K401 E407:E412 E406:H406 J396:K398 K395 J389:K391 K388 J368:K370 K367 J403:K405 K402 J382:J384 J407:K408 E414:E419 E413:H413 J410:K412 K409 J414:K419 E421 E420:H420" formulaRange="1"/>
    <ignoredError sqref="J218:J220 J241 J255 J262:J266 J287:M287 J295 J301 J297 J294:L294 J290 J283 J304 J308 J315:M315 J322:M322 J318 J329:K329 J325 J336:L336 J343:K343 J311 J350:K350 K357:L357 J357 J364:M364 J346 J353 J371:J372 J378:J379 J385:M385 J374 J392:M392 J399:M399 J406:M406 J395 J388 J367 J402 J381 J413:M413 J409 J420:K420 L420" formula="1" formulaRange="1"/>
    <ignoredError sqref="AF423 M336 M357 M4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5931-82FB-4F9D-991A-0548DB835E36}">
  <dimension ref="A1:AP159"/>
  <sheetViews>
    <sheetView tabSelected="1" topLeftCell="A25" workbookViewId="0">
      <selection activeCell="X67" sqref="X67"/>
    </sheetView>
  </sheetViews>
  <sheetFormatPr defaultRowHeight="14.4" x14ac:dyDescent="0.3"/>
  <sheetData>
    <row r="1" spans="1:42" x14ac:dyDescent="0.3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</row>
    <row r="2" spans="1:42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</row>
    <row r="3" spans="1:42" x14ac:dyDescent="0.3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</row>
    <row r="4" spans="1:42" x14ac:dyDescent="0.3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2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42" x14ac:dyDescent="0.3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spans="1:42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spans="1:42" x14ac:dyDescent="0.3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spans="1:42" x14ac:dyDescent="0.3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x14ac:dyDescent="0.3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spans="1:42" x14ac:dyDescent="0.3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1:42" x14ac:dyDescent="0.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spans="1:42" x14ac:dyDescent="0.3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spans="1:42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spans="1:42" x14ac:dyDescent="0.3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spans="1:42" x14ac:dyDescent="0.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1:42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spans="1:42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spans="1:42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spans="1:42" x14ac:dyDescent="0.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</row>
    <row r="22" spans="1:42" x14ac:dyDescent="0.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spans="1:42" x14ac:dyDescent="0.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spans="1:42" x14ac:dyDescent="0.3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spans="1:42" x14ac:dyDescent="0.3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spans="1:42" x14ac:dyDescent="0.3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spans="1:42" x14ac:dyDescent="0.3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spans="1:42" x14ac:dyDescent="0.3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spans="1:42" x14ac:dyDescent="0.3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spans="1:42" x14ac:dyDescent="0.3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spans="1:42" x14ac:dyDescent="0.3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spans="1:42" x14ac:dyDescent="0.3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spans="1:42" x14ac:dyDescent="0.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spans="1:42" x14ac:dyDescent="0.3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spans="1:42" x14ac:dyDescent="0.3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spans="1:42" x14ac:dyDescent="0.3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spans="1:42" x14ac:dyDescent="0.3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spans="1:42" x14ac:dyDescent="0.3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spans="1:42" x14ac:dyDescent="0.3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spans="1:42" x14ac:dyDescent="0.3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spans="1:42" x14ac:dyDescent="0.3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spans="1:42" x14ac:dyDescent="0.3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 x14ac:dyDescent="0.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spans="1:42" x14ac:dyDescent="0.3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spans="1:42" x14ac:dyDescent="0.3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spans="1:42" x14ac:dyDescent="0.3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spans="1:42" x14ac:dyDescent="0.3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spans="1:42" x14ac:dyDescent="0.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spans="1:42" x14ac:dyDescent="0.3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</row>
    <row r="50" spans="1:42" x14ac:dyDescent="0.3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</row>
    <row r="51" spans="1:42" x14ac:dyDescent="0.3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</row>
    <row r="52" spans="1:42" x14ac:dyDescent="0.3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</row>
    <row r="53" spans="1:42" x14ac:dyDescent="0.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</row>
    <row r="54" spans="1:42" x14ac:dyDescent="0.3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</row>
    <row r="55" spans="1:42" x14ac:dyDescent="0.3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</row>
    <row r="56" spans="1:42" x14ac:dyDescent="0.3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</row>
    <row r="57" spans="1:42" x14ac:dyDescent="0.3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</row>
    <row r="58" spans="1:42" x14ac:dyDescent="0.3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</row>
    <row r="59" spans="1:42" x14ac:dyDescent="0.3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</row>
    <row r="60" spans="1:42" x14ac:dyDescent="0.3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</row>
    <row r="61" spans="1:42" x14ac:dyDescent="0.3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</row>
    <row r="62" spans="1:42" x14ac:dyDescent="0.3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</row>
    <row r="63" spans="1:42" x14ac:dyDescent="0.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</row>
    <row r="64" spans="1:42" x14ac:dyDescent="0.3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</row>
    <row r="65" spans="1:42" x14ac:dyDescent="0.3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</row>
    <row r="66" spans="1:42" x14ac:dyDescent="0.3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</row>
    <row r="67" spans="1:42" x14ac:dyDescent="0.3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</row>
    <row r="68" spans="1:42" x14ac:dyDescent="0.3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</row>
    <row r="69" spans="1:42" x14ac:dyDescent="0.3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</row>
    <row r="70" spans="1:42" x14ac:dyDescent="0.3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</row>
    <row r="71" spans="1:42" x14ac:dyDescent="0.3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</row>
    <row r="72" spans="1:42" x14ac:dyDescent="0.3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</row>
    <row r="73" spans="1:42" x14ac:dyDescent="0.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</row>
    <row r="74" spans="1:42" x14ac:dyDescent="0.3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</row>
    <row r="75" spans="1:42" x14ac:dyDescent="0.3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</row>
    <row r="76" spans="1:42" x14ac:dyDescent="0.3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</row>
    <row r="77" spans="1:42" x14ac:dyDescent="0.3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</row>
    <row r="78" spans="1:42" x14ac:dyDescent="0.3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</row>
    <row r="79" spans="1:42" x14ac:dyDescent="0.3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</row>
    <row r="80" spans="1:42" x14ac:dyDescent="0.3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</row>
    <row r="81" spans="1:42" x14ac:dyDescent="0.3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</row>
    <row r="82" spans="1:42" x14ac:dyDescent="0.3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</row>
    <row r="83" spans="1:42" x14ac:dyDescent="0.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</row>
    <row r="84" spans="1:42" x14ac:dyDescent="0.3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</row>
    <row r="85" spans="1:42" x14ac:dyDescent="0.3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</row>
    <row r="86" spans="1:42" x14ac:dyDescent="0.3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</row>
    <row r="87" spans="1:42" x14ac:dyDescent="0.3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</row>
    <row r="88" spans="1:42" x14ac:dyDescent="0.3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</row>
    <row r="89" spans="1:42" x14ac:dyDescent="0.3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</row>
    <row r="90" spans="1:42" x14ac:dyDescent="0.3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</row>
    <row r="91" spans="1:42" x14ac:dyDescent="0.3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</row>
    <row r="92" spans="1:42" x14ac:dyDescent="0.3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</row>
    <row r="93" spans="1:42" x14ac:dyDescent="0.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</row>
    <row r="94" spans="1:42" x14ac:dyDescent="0.3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</row>
    <row r="95" spans="1:42" x14ac:dyDescent="0.3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</row>
    <row r="96" spans="1:42" x14ac:dyDescent="0.3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</row>
    <row r="97" spans="1:42" x14ac:dyDescent="0.3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</row>
    <row r="98" spans="1:42" x14ac:dyDescent="0.3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</row>
    <row r="99" spans="1:42" x14ac:dyDescent="0.3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</row>
    <row r="100" spans="1:42" x14ac:dyDescent="0.3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</row>
    <row r="101" spans="1:42" x14ac:dyDescent="0.3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</row>
    <row r="102" spans="1:42" x14ac:dyDescent="0.3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</row>
    <row r="103" spans="1:42" x14ac:dyDescent="0.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</row>
    <row r="104" spans="1:42" x14ac:dyDescent="0.3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</row>
    <row r="105" spans="1:42" x14ac:dyDescent="0.3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</row>
    <row r="106" spans="1:42" x14ac:dyDescent="0.3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</row>
    <row r="107" spans="1:42" x14ac:dyDescent="0.3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</row>
    <row r="108" spans="1:42" x14ac:dyDescent="0.3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</row>
    <row r="109" spans="1:42" x14ac:dyDescent="0.3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</row>
    <row r="110" spans="1:42" x14ac:dyDescent="0.3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</row>
    <row r="111" spans="1:42" x14ac:dyDescent="0.3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</row>
    <row r="112" spans="1:42" x14ac:dyDescent="0.3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</row>
    <row r="113" spans="1:42" x14ac:dyDescent="0.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</row>
    <row r="114" spans="1:42" x14ac:dyDescent="0.3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</row>
    <row r="115" spans="1:42" x14ac:dyDescent="0.3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</row>
    <row r="116" spans="1:42" x14ac:dyDescent="0.3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</row>
    <row r="117" spans="1:42" x14ac:dyDescent="0.3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</row>
    <row r="118" spans="1:42" x14ac:dyDescent="0.3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</row>
    <row r="119" spans="1:42" x14ac:dyDescent="0.3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</row>
    <row r="120" spans="1:42" x14ac:dyDescent="0.3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</row>
    <row r="121" spans="1:42" x14ac:dyDescent="0.3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</row>
    <row r="122" spans="1:42" x14ac:dyDescent="0.3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</row>
    <row r="123" spans="1:42" x14ac:dyDescent="0.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</row>
    <row r="124" spans="1:42" x14ac:dyDescent="0.3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</row>
    <row r="125" spans="1:42" x14ac:dyDescent="0.3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</row>
    <row r="126" spans="1:42" x14ac:dyDescent="0.3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</row>
    <row r="127" spans="1:42" x14ac:dyDescent="0.3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</row>
    <row r="128" spans="1:42" x14ac:dyDescent="0.3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</row>
    <row r="129" spans="1:42" x14ac:dyDescent="0.3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</row>
    <row r="130" spans="1:42" x14ac:dyDescent="0.3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</row>
    <row r="131" spans="1:42" x14ac:dyDescent="0.3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</row>
    <row r="132" spans="1:42" x14ac:dyDescent="0.3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</row>
    <row r="133" spans="1:42" x14ac:dyDescent="0.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</row>
    <row r="134" spans="1:42" x14ac:dyDescent="0.3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</row>
    <row r="135" spans="1:42" x14ac:dyDescent="0.3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</row>
    <row r="136" spans="1:42" x14ac:dyDescent="0.3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</row>
    <row r="137" spans="1:42" x14ac:dyDescent="0.3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</row>
    <row r="138" spans="1:42" x14ac:dyDescent="0.3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</row>
    <row r="139" spans="1:42" x14ac:dyDescent="0.3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</row>
    <row r="140" spans="1:42" x14ac:dyDescent="0.3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</row>
    <row r="141" spans="1:42" x14ac:dyDescent="0.3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</row>
    <row r="142" spans="1:42" x14ac:dyDescent="0.3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</row>
    <row r="143" spans="1:42" x14ac:dyDescent="0.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</row>
    <row r="144" spans="1:42" x14ac:dyDescent="0.3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</row>
    <row r="145" spans="1:42" x14ac:dyDescent="0.3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</row>
    <row r="146" spans="1:42" x14ac:dyDescent="0.3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</row>
    <row r="147" spans="1:42" x14ac:dyDescent="0.3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</row>
    <row r="148" spans="1:42" x14ac:dyDescent="0.3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</row>
    <row r="149" spans="1:42" x14ac:dyDescent="0.3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</row>
    <row r="150" spans="1:42" x14ac:dyDescent="0.3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</row>
    <row r="151" spans="1:42" x14ac:dyDescent="0.3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</row>
    <row r="152" spans="1:42" x14ac:dyDescent="0.3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</row>
    <row r="153" spans="1:42" x14ac:dyDescent="0.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</row>
    <row r="154" spans="1:42" x14ac:dyDescent="0.3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</row>
    <row r="155" spans="1:42" x14ac:dyDescent="0.3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</row>
    <row r="156" spans="1:42" x14ac:dyDescent="0.3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</row>
    <row r="157" spans="1:42" x14ac:dyDescent="0.3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</row>
    <row r="158" spans="1:42" x14ac:dyDescent="0.3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</row>
    <row r="159" spans="1:42" x14ac:dyDescent="0.3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Arrocha</dc:creator>
  <cp:lastModifiedBy>JorgeArrocha</cp:lastModifiedBy>
  <cp:lastPrinted>2021-05-02T23:30:53Z</cp:lastPrinted>
  <dcterms:created xsi:type="dcterms:W3CDTF">2020-06-15T21:23:06Z</dcterms:created>
  <dcterms:modified xsi:type="dcterms:W3CDTF">2021-05-03T00:20:23Z</dcterms:modified>
</cp:coreProperties>
</file>