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3b4c814603cc326/Escritorio/uo/2/Algoritmia/lab/Lab2/p11/"/>
    </mc:Choice>
  </mc:AlternateContent>
  <xr:revisionPtr revIDLastSave="77" documentId="11_C684C51F5B32C1191FE14F5265638A00D6B6960B" xr6:coauthVersionLast="47" xr6:coauthVersionMax="47" xr10:uidLastSave="{E66CCE67-1789-47B1-97A7-C16F69DDEC24}"/>
  <bookViews>
    <workbookView xWindow="-21710" yWindow="7020" windowWidth="21820" windowHeight="1462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11" i="2"/>
  <c r="E10" i="2"/>
  <c r="E9" i="2"/>
  <c r="E8" i="2"/>
  <c r="E7" i="2"/>
  <c r="E6" i="2"/>
  <c r="D10" i="2"/>
  <c r="D9" i="2"/>
  <c r="D8" i="2"/>
  <c r="D7" i="2"/>
  <c r="D6" i="2"/>
  <c r="G16" i="1"/>
  <c r="G15" i="1"/>
  <c r="G14" i="1"/>
  <c r="G13" i="1"/>
  <c r="G12" i="1"/>
  <c r="G11" i="1"/>
  <c r="G10" i="1"/>
  <c r="G9" i="1"/>
  <c r="G8" i="1"/>
  <c r="G7" i="1"/>
  <c r="G6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<sst xmlns="http://schemas.openxmlformats.org/spreadsheetml/2006/main" count="32" uniqueCount="15">
  <si>
    <t>n</t>
  </si>
  <si>
    <t>FdT</t>
  </si>
  <si>
    <t>Repeticiones en tsuma</t>
  </si>
  <si>
    <t>tsuma(ms)</t>
  </si>
  <si>
    <t>Repeticiones tmax</t>
  </si>
  <si>
    <t>tmax(ms)</t>
  </si>
  <si>
    <t>Fdt</t>
  </si>
  <si>
    <t>t coincidencias 1 (ms)</t>
  </si>
  <si>
    <t>t coincidencias 2 (ms)</t>
  </si>
  <si>
    <t>Repeticiones coincidencias 1</t>
  </si>
  <si>
    <t>Repeticiones coincidencias 2</t>
  </si>
  <si>
    <t>Procesador</t>
  </si>
  <si>
    <t>Intel(R) Core(TM) i7-10510U CPU @ 1.80GHz</t>
  </si>
  <si>
    <t xml:space="preserve">Memoria </t>
  </si>
  <si>
    <t>16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</si>
</sst>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K37"/>
  <sheetViews>
    <sheetView tabSelected="1" topLeftCell="A13" workbookViewId="0">
      <selection activeCell="G26" sqref="G26"/>
    </sheetView>
  </sheetViews>
  <sheetFormatPr baseColWidth="10" defaultRowHeight="14.5" x14ac:dyDescent="0.35"/>
  <sheetData>
    <row r="2" spans="5:11" x14ac:dyDescent="0.35">
      <c r="E2" t="s">
        <v>2</v>
      </c>
      <c r="G2">
        <v>800</v>
      </c>
      <c r="I2" t="s">
        <v>4</v>
      </c>
      <c r="K2">
        <v>600</v>
      </c>
    </row>
    <row r="5" spans="5:11" x14ac:dyDescent="0.35">
      <c r="E5" t="s">
        <v>0</v>
      </c>
      <c r="F5" t="s">
        <v>3</v>
      </c>
      <c r="G5" t="s">
        <v>5</v>
      </c>
    </row>
    <row r="6" spans="5:11" x14ac:dyDescent="0.35">
      <c r="E6">
        <v>10000</v>
      </c>
      <c r="F6" s="1">
        <f>78/$G$2</f>
        <v>9.7500000000000003E-2</v>
      </c>
      <c r="G6" s="1">
        <f>89/$K$2</f>
        <v>0.14833333333333334</v>
      </c>
    </row>
    <row r="7" spans="5:11" x14ac:dyDescent="0.35">
      <c r="E7">
        <v>20000</v>
      </c>
      <c r="F7" s="1">
        <f>127/$G$2</f>
        <v>0.15875</v>
      </c>
      <c r="G7" s="1">
        <f>154/$K$2</f>
        <v>0.25666666666666665</v>
      </c>
    </row>
    <row r="8" spans="5:11" x14ac:dyDescent="0.35">
      <c r="E8">
        <v>40000</v>
      </c>
      <c r="F8" s="1">
        <f>237/$G$2</f>
        <v>0.29625000000000001</v>
      </c>
      <c r="G8" s="1">
        <f>294/$K$2</f>
        <v>0.49</v>
      </c>
    </row>
    <row r="9" spans="5:11" x14ac:dyDescent="0.35">
      <c r="E9">
        <v>80000</v>
      </c>
      <c r="F9" s="1">
        <f>479/$G$2</f>
        <v>0.59875</v>
      </c>
      <c r="G9" s="1">
        <f>530/$K$2</f>
        <v>0.8833333333333333</v>
      </c>
    </row>
    <row r="10" spans="5:11" x14ac:dyDescent="0.35">
      <c r="E10">
        <v>160000</v>
      </c>
      <c r="F10" s="1">
        <f>989/$G$2</f>
        <v>1.2362500000000001</v>
      </c>
      <c r="G10" s="1">
        <f>1184/$K$2</f>
        <v>1.9733333333333334</v>
      </c>
    </row>
    <row r="11" spans="5:11" x14ac:dyDescent="0.35">
      <c r="E11">
        <v>320000</v>
      </c>
      <c r="F11" s="1">
        <f>2001/$G$2</f>
        <v>2.5012500000000002</v>
      </c>
      <c r="G11" s="1">
        <f>2174/$K$2</f>
        <v>3.6233333333333335</v>
      </c>
    </row>
    <row r="12" spans="5:11" x14ac:dyDescent="0.35">
      <c r="E12">
        <v>640000</v>
      </c>
      <c r="F12" s="1">
        <f>3767/$G$2</f>
        <v>4.7087500000000002</v>
      </c>
      <c r="G12" s="1">
        <f>4242/$K$2</f>
        <v>7.07</v>
      </c>
    </row>
    <row r="13" spans="5:11" x14ac:dyDescent="0.35">
      <c r="E13">
        <v>1280000</v>
      </c>
      <c r="F13" s="1">
        <f>7877/$G$2</f>
        <v>9.8462499999999995</v>
      </c>
      <c r="G13" s="1">
        <f>8561/$K$2</f>
        <v>14.268333333333333</v>
      </c>
    </row>
    <row r="14" spans="5:11" x14ac:dyDescent="0.35">
      <c r="E14">
        <v>2560000</v>
      </c>
      <c r="F14" s="1">
        <f>14399/$G$2</f>
        <v>17.998750000000001</v>
      </c>
      <c r="G14" s="1">
        <f>17327/$K$2</f>
        <v>28.878333333333334</v>
      </c>
    </row>
    <row r="15" spans="5:11" x14ac:dyDescent="0.35">
      <c r="E15">
        <v>5120000</v>
      </c>
      <c r="F15" s="1">
        <f>28678/$G$2</f>
        <v>35.847499999999997</v>
      </c>
      <c r="G15" s="1">
        <f>37102/$K$2</f>
        <v>61.836666666666666</v>
      </c>
    </row>
    <row r="16" spans="5:11" x14ac:dyDescent="0.35">
      <c r="E16">
        <v>10240000</v>
      </c>
      <c r="F16" s="1">
        <f>64969/$G$2</f>
        <v>81.211250000000007</v>
      </c>
      <c r="G16" s="1">
        <f>69138/$K$2</f>
        <v>115.23</v>
      </c>
    </row>
    <row r="17" spans="5:7" x14ac:dyDescent="0.35">
      <c r="E17">
        <v>20480000</v>
      </c>
      <c r="F17" t="s">
        <v>6</v>
      </c>
      <c r="G17" t="s">
        <v>1</v>
      </c>
    </row>
    <row r="18" spans="5:7" x14ac:dyDescent="0.35">
      <c r="E18">
        <v>40960000</v>
      </c>
      <c r="F18" t="s">
        <v>6</v>
      </c>
      <c r="G18" t="s">
        <v>1</v>
      </c>
    </row>
    <row r="19" spans="5:7" x14ac:dyDescent="0.35">
      <c r="E19">
        <v>81920000</v>
      </c>
      <c r="F19" t="s">
        <v>6</v>
      </c>
      <c r="G19" t="s">
        <v>1</v>
      </c>
    </row>
    <row r="24" spans="5:7" x14ac:dyDescent="0.35">
      <c r="E24" t="s">
        <v>11</v>
      </c>
      <c r="G24" t="s">
        <v>12</v>
      </c>
    </row>
    <row r="26" spans="5:7" x14ac:dyDescent="0.35">
      <c r="E26" t="s">
        <v>13</v>
      </c>
      <c r="G26" t="s">
        <v>14</v>
      </c>
    </row>
    <row r="37" spans="9:9" x14ac:dyDescent="0.35">
      <c r="I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870E-F7CE-4787-9230-85069B2F93B8}">
  <dimension ref="C2:K19"/>
  <sheetViews>
    <sheetView workbookViewId="0">
      <selection activeCell="G15" sqref="G15"/>
    </sheetView>
  </sheetViews>
  <sheetFormatPr baseColWidth="10" defaultRowHeight="14.5" x14ac:dyDescent="0.35"/>
  <cols>
    <col min="4" max="5" width="18.6328125" bestFit="1" customWidth="1"/>
    <col min="7" max="7" width="24.453125" bestFit="1" customWidth="1"/>
    <col min="10" max="10" width="24.453125" bestFit="1" customWidth="1"/>
  </cols>
  <sheetData>
    <row r="2" spans="3:11" x14ac:dyDescent="0.35">
      <c r="G2" t="s">
        <v>9</v>
      </c>
      <c r="H2">
        <v>1</v>
      </c>
      <c r="J2" t="s">
        <v>10</v>
      </c>
      <c r="K2">
        <v>700</v>
      </c>
    </row>
    <row r="4" spans="3:11" x14ac:dyDescent="0.35">
      <c r="D4" t="s">
        <v>7</v>
      </c>
      <c r="E4" t="s">
        <v>8</v>
      </c>
    </row>
    <row r="5" spans="3:11" x14ac:dyDescent="0.35">
      <c r="C5" t="s">
        <v>0</v>
      </c>
    </row>
    <row r="6" spans="3:11" x14ac:dyDescent="0.35">
      <c r="C6">
        <v>10000</v>
      </c>
      <c r="D6">
        <f>613/$H$2</f>
        <v>613</v>
      </c>
      <c r="E6">
        <f>74/$K$2</f>
        <v>0.10571428571428572</v>
      </c>
    </row>
    <row r="7" spans="3:11" x14ac:dyDescent="0.35">
      <c r="C7">
        <v>20000</v>
      </c>
      <c r="D7">
        <f>2438/$H$2</f>
        <v>2438</v>
      </c>
      <c r="E7">
        <f>116/$K$2</f>
        <v>0.1657142857142857</v>
      </c>
    </row>
    <row r="8" spans="3:11" x14ac:dyDescent="0.35">
      <c r="C8">
        <v>40000</v>
      </c>
      <c r="D8">
        <f>9580/$H$2</f>
        <v>9580</v>
      </c>
      <c r="E8">
        <f>229/$K$2</f>
        <v>0.32714285714285712</v>
      </c>
    </row>
    <row r="9" spans="3:11" x14ac:dyDescent="0.35">
      <c r="C9">
        <v>80000</v>
      </c>
      <c r="D9">
        <f>37567/$H$2</f>
        <v>37567</v>
      </c>
      <c r="E9">
        <f>446/$K$2</f>
        <v>0.63714285714285712</v>
      </c>
    </row>
    <row r="10" spans="3:11" x14ac:dyDescent="0.35">
      <c r="C10">
        <v>160000</v>
      </c>
      <c r="D10">
        <f>155866/$H$2</f>
        <v>155866</v>
      </c>
      <c r="E10">
        <f>908/$K$2</f>
        <v>1.2971428571428572</v>
      </c>
    </row>
    <row r="11" spans="3:11" x14ac:dyDescent="0.35">
      <c r="C11">
        <v>320000</v>
      </c>
      <c r="D11" t="s">
        <v>1</v>
      </c>
      <c r="E11">
        <f>1937/$K$2</f>
        <v>2.7671428571428573</v>
      </c>
    </row>
    <row r="12" spans="3:11" x14ac:dyDescent="0.35">
      <c r="C12">
        <v>640000</v>
      </c>
      <c r="D12" t="s">
        <v>1</v>
      </c>
      <c r="E12">
        <f>3666/$K$2</f>
        <v>5.2371428571428575</v>
      </c>
    </row>
    <row r="13" spans="3:11" x14ac:dyDescent="0.35">
      <c r="C13">
        <v>1280000</v>
      </c>
      <c r="D13" t="s">
        <v>1</v>
      </c>
      <c r="E13">
        <f>7545/$K$2</f>
        <v>10.778571428571428</v>
      </c>
    </row>
    <row r="14" spans="3:11" x14ac:dyDescent="0.35">
      <c r="C14">
        <v>2560000</v>
      </c>
      <c r="D14" t="s">
        <v>1</v>
      </c>
      <c r="E14">
        <f>14961/$K$2</f>
        <v>21.372857142857143</v>
      </c>
    </row>
    <row r="15" spans="3:11" x14ac:dyDescent="0.35">
      <c r="C15">
        <v>5120000</v>
      </c>
      <c r="D15" t="s">
        <v>1</v>
      </c>
      <c r="E15">
        <f>30277/$K$2</f>
        <v>43.252857142857145</v>
      </c>
    </row>
    <row r="16" spans="3:11" x14ac:dyDescent="0.35">
      <c r="C16">
        <v>10240000</v>
      </c>
      <c r="D16" t="s">
        <v>1</v>
      </c>
      <c r="E16">
        <f>61410/$K$2</f>
        <v>87.728571428571428</v>
      </c>
    </row>
    <row r="17" spans="3:5" x14ac:dyDescent="0.35">
      <c r="C17">
        <v>20480000</v>
      </c>
      <c r="D17" t="s">
        <v>1</v>
      </c>
      <c r="E17" t="s">
        <v>1</v>
      </c>
    </row>
    <row r="18" spans="3:5" x14ac:dyDescent="0.35">
      <c r="C18">
        <v>40960000</v>
      </c>
      <c r="D18" t="s">
        <v>1</v>
      </c>
      <c r="E18" t="s">
        <v>1</v>
      </c>
    </row>
    <row r="19" spans="3:5" x14ac:dyDescent="0.35">
      <c r="C19">
        <v>81920000</v>
      </c>
      <c r="D19" t="s">
        <v>1</v>
      </c>
      <c r="E1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Blanco Sánchez</dc:creator>
  <cp:lastModifiedBy>Jorge Blanco</cp:lastModifiedBy>
  <dcterms:created xsi:type="dcterms:W3CDTF">2024-02-06T18:20:02Z</dcterms:created>
  <dcterms:modified xsi:type="dcterms:W3CDTF">2024-02-12T09:06:31Z</dcterms:modified>
</cp:coreProperties>
</file>