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2/Algoritmia/lab/lab3/"/>
    </mc:Choice>
  </mc:AlternateContent>
  <xr:revisionPtr revIDLastSave="55" documentId="11_D1AB676558E5616FE045885D4FAE92713ED153D9" xr6:coauthVersionLast="47" xr6:coauthVersionMax="47" xr10:uidLastSave="{85C0191F-0C91-42AE-906A-D1D69C9C3C99}"/>
  <bookViews>
    <workbookView xWindow="-21710" yWindow="7020" windowWidth="21820" windowHeight="14620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5" l="1"/>
  <c r="H8" i="5"/>
  <c r="H9" i="5"/>
  <c r="G6" i="5"/>
  <c r="G7" i="5"/>
  <c r="F8" i="5"/>
  <c r="F7" i="5"/>
  <c r="H7" i="5" s="1"/>
  <c r="F6" i="5"/>
  <c r="H6" i="5" s="1"/>
  <c r="F5" i="5"/>
  <c r="F4" i="5"/>
  <c r="H4" i="5" s="1"/>
  <c r="E5" i="5"/>
  <c r="G5" i="5" s="1"/>
  <c r="E4" i="5"/>
  <c r="G4" i="5" s="1"/>
  <c r="C5" i="5"/>
  <c r="C6" i="5" s="1"/>
  <c r="C7" i="5" s="1"/>
  <c r="C8" i="5" s="1"/>
  <c r="C9" i="5" s="1"/>
  <c r="F10" i="4"/>
  <c r="G10" i="4" s="1"/>
  <c r="F6" i="1"/>
  <c r="G9" i="4"/>
  <c r="G11" i="4"/>
  <c r="G12" i="4"/>
  <c r="G13" i="4"/>
  <c r="G14" i="4"/>
  <c r="G15" i="4"/>
  <c r="G8" i="4"/>
  <c r="F7" i="3"/>
  <c r="F8" i="3"/>
  <c r="F9" i="3"/>
  <c r="F10" i="3"/>
  <c r="F11" i="3"/>
  <c r="F12" i="3"/>
  <c r="F13" i="3"/>
  <c r="F14" i="3"/>
  <c r="F6" i="3"/>
  <c r="D6" i="2"/>
  <c r="D5" i="2"/>
  <c r="C8" i="2"/>
  <c r="C9" i="2" s="1"/>
  <c r="C10" i="2" s="1"/>
  <c r="C11" i="2" s="1"/>
  <c r="C12" i="2" s="1"/>
  <c r="C13" i="2" s="1"/>
  <c r="C14" i="2" s="1"/>
  <c r="G5" i="1"/>
  <c r="G4" i="1"/>
  <c r="F5" i="1"/>
  <c r="F4" i="1"/>
  <c r="E8" i="1"/>
  <c r="E7" i="1"/>
  <c r="E6" i="1"/>
  <c r="E5" i="1"/>
  <c r="E4" i="1"/>
  <c r="D13" i="1"/>
  <c r="D12" i="1"/>
  <c r="D11" i="1"/>
  <c r="D10" i="1"/>
  <c r="D9" i="1"/>
  <c r="D8" i="1"/>
  <c r="D7" i="1"/>
  <c r="D6" i="1"/>
  <c r="D5" i="1"/>
  <c r="D4" i="1"/>
  <c r="C7" i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<sst xmlns="http://schemas.openxmlformats.org/spreadsheetml/2006/main" count="76" uniqueCount="25">
  <si>
    <t>n</t>
  </si>
  <si>
    <t xml:space="preserve">repeticiones 1 </t>
  </si>
  <si>
    <t>repeticiones 2</t>
  </si>
  <si>
    <t>t bucle 1</t>
  </si>
  <si>
    <t>t bulce 2</t>
  </si>
  <si>
    <t>FdT</t>
  </si>
  <si>
    <t>t bucle 3</t>
  </si>
  <si>
    <t>t bulce 4</t>
  </si>
  <si>
    <t>t bucle 5</t>
  </si>
  <si>
    <t>t bulce 6</t>
  </si>
  <si>
    <t>t bucle 7</t>
  </si>
  <si>
    <t>t1/t2</t>
  </si>
  <si>
    <t>t3/t2</t>
  </si>
  <si>
    <t>t42/t41</t>
  </si>
  <si>
    <t>t43/t42</t>
  </si>
  <si>
    <t>Bucle4 Python t41</t>
  </si>
  <si>
    <t>Bucle4 Java (Sin_opti) t42</t>
  </si>
  <si>
    <t>Bucle4 Java (Con_opti) t43</t>
  </si>
  <si>
    <t>Complejidad:</t>
  </si>
  <si>
    <t>O(n log2)</t>
  </si>
  <si>
    <t>O(n^2 log n)</t>
  </si>
  <si>
    <t>O(n^3)</t>
  </si>
  <si>
    <t>O(n^2  (log^2)(n))</t>
  </si>
  <si>
    <t>O(n^3log n)</t>
  </si>
  <si>
    <t>O(n^4)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</si>
</sst>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0"/>
  <sheetViews>
    <sheetView workbookViewId="0">
      <selection activeCell="G14" sqref="G14"/>
    </sheetView>
  </sheetViews>
  <sheetFormatPr baseColWidth="10" defaultRowHeight="14.5" x14ac:dyDescent="0.35"/>
  <cols>
    <col min="2" max="2" width="14" bestFit="1" customWidth="1"/>
    <col min="3" max="3" width="11.81640625" bestFit="1" customWidth="1"/>
  </cols>
  <sheetData>
    <row r="3" spans="3:7" x14ac:dyDescent="0.35">
      <c r="C3" s="1" t="s">
        <v>0</v>
      </c>
      <c r="D3" s="3" t="s">
        <v>3</v>
      </c>
      <c r="E3" s="3" t="s">
        <v>4</v>
      </c>
      <c r="F3" s="3" t="s">
        <v>6</v>
      </c>
      <c r="G3" s="3" t="s">
        <v>7</v>
      </c>
    </row>
    <row r="4" spans="3:7" x14ac:dyDescent="0.35">
      <c r="C4" s="4">
        <v>10</v>
      </c>
      <c r="D4" s="2">
        <f>79/$C$18</f>
        <v>1.1285714285714286E-2</v>
      </c>
      <c r="E4" s="2">
        <f>101/$C$20</f>
        <v>0.505</v>
      </c>
      <c r="F4" s="2">
        <f>255/200</f>
        <v>1.2749999999999999</v>
      </c>
      <c r="G4" s="1">
        <f>68/50</f>
        <v>1.36</v>
      </c>
    </row>
    <row r="5" spans="3:7" x14ac:dyDescent="0.35">
      <c r="C5" s="4">
        <v>200</v>
      </c>
      <c r="D5" s="2">
        <f>161/$C$18</f>
        <v>2.3E-2</v>
      </c>
      <c r="E5" s="2">
        <f>360/$C$20</f>
        <v>1.8</v>
      </c>
      <c r="F5" s="2">
        <f>1105/200</f>
        <v>5.5250000000000004</v>
      </c>
      <c r="G5" s="1">
        <f>496/50</f>
        <v>9.92</v>
      </c>
    </row>
    <row r="6" spans="3:7" x14ac:dyDescent="0.35">
      <c r="C6" s="4">
        <v>400</v>
      </c>
      <c r="D6" s="2">
        <f>347/$C$18</f>
        <v>4.9571428571428572E-2</v>
      </c>
      <c r="E6" s="2">
        <f>1638/$C$20</f>
        <v>8.19</v>
      </c>
      <c r="F6" s="2">
        <f>4744/200</f>
        <v>23.72</v>
      </c>
      <c r="G6" s="1">
        <v>80</v>
      </c>
    </row>
    <row r="7" spans="3:7" x14ac:dyDescent="0.35">
      <c r="C7" s="4">
        <f>2*C6</f>
        <v>800</v>
      </c>
      <c r="D7" s="2">
        <f>813/$C$18</f>
        <v>0.11614285714285714</v>
      </c>
      <c r="E7" s="2">
        <f>6359/$C$20</f>
        <v>31.795000000000002</v>
      </c>
      <c r="F7" s="2">
        <v>109</v>
      </c>
      <c r="G7" s="1">
        <v>601</v>
      </c>
    </row>
    <row r="8" spans="3:7" x14ac:dyDescent="0.35">
      <c r="C8" s="4">
        <f t="shared" ref="C8:C13" si="0">2*C7</f>
        <v>1600</v>
      </c>
      <c r="D8" s="2">
        <f>1727/$C$18</f>
        <v>0.24671428571428572</v>
      </c>
      <c r="E8" s="2">
        <f>24939/$C$20</f>
        <v>124.69499999999999</v>
      </c>
      <c r="F8" s="2">
        <v>449</v>
      </c>
      <c r="G8" s="1">
        <v>4798</v>
      </c>
    </row>
    <row r="9" spans="3:7" x14ac:dyDescent="0.35">
      <c r="C9" s="4">
        <f t="shared" si="0"/>
        <v>3200</v>
      </c>
      <c r="D9" s="2">
        <f>3680/$C$18</f>
        <v>0.52571428571428569</v>
      </c>
      <c r="E9" s="1">
        <v>561</v>
      </c>
      <c r="F9" s="2">
        <v>1943</v>
      </c>
      <c r="G9" s="1">
        <v>38010</v>
      </c>
    </row>
    <row r="10" spans="3:7" x14ac:dyDescent="0.35">
      <c r="C10" s="4">
        <f t="shared" si="0"/>
        <v>6400</v>
      </c>
      <c r="D10" s="2">
        <f>7836/$C$18</f>
        <v>1.1194285714285714</v>
      </c>
      <c r="E10" s="1">
        <v>2197</v>
      </c>
      <c r="F10" s="2">
        <v>8242</v>
      </c>
      <c r="G10" s="1" t="s">
        <v>5</v>
      </c>
    </row>
    <row r="11" spans="3:7" x14ac:dyDescent="0.35">
      <c r="C11" s="4">
        <f t="shared" si="0"/>
        <v>12800</v>
      </c>
      <c r="D11" s="2">
        <f>17788/$C$18</f>
        <v>2.5411428571428569</v>
      </c>
      <c r="E11" s="1">
        <v>9853</v>
      </c>
      <c r="F11" s="2">
        <v>35062</v>
      </c>
      <c r="G11" s="1" t="s">
        <v>5</v>
      </c>
    </row>
    <row r="12" spans="3:7" x14ac:dyDescent="0.35">
      <c r="C12" s="4">
        <f t="shared" si="0"/>
        <v>25600</v>
      </c>
      <c r="D12" s="2">
        <f>37407/$C$18</f>
        <v>5.3438571428571429</v>
      </c>
      <c r="E12" s="1">
        <v>44132</v>
      </c>
      <c r="F12" s="1" t="s">
        <v>5</v>
      </c>
      <c r="G12" s="1" t="s">
        <v>5</v>
      </c>
    </row>
    <row r="13" spans="3:7" x14ac:dyDescent="0.35">
      <c r="C13" s="4">
        <f t="shared" si="0"/>
        <v>51200</v>
      </c>
      <c r="D13" s="2">
        <f>78679/$C$18</f>
        <v>11.239857142857144</v>
      </c>
      <c r="E13" s="1" t="s">
        <v>5</v>
      </c>
      <c r="F13" s="1" t="s">
        <v>5</v>
      </c>
      <c r="G13" s="1" t="s">
        <v>5</v>
      </c>
    </row>
    <row r="14" spans="3:7" x14ac:dyDescent="0.35">
      <c r="C14" s="5" t="s">
        <v>18</v>
      </c>
      <c r="D14" s="1" t="s">
        <v>19</v>
      </c>
      <c r="E14" s="1" t="s">
        <v>20</v>
      </c>
      <c r="F14" s="1" t="s">
        <v>20</v>
      </c>
      <c r="G14" s="1" t="s">
        <v>21</v>
      </c>
    </row>
    <row r="18" spans="2:3" x14ac:dyDescent="0.35">
      <c r="B18" t="s">
        <v>1</v>
      </c>
      <c r="C18">
        <v>7000</v>
      </c>
    </row>
    <row r="20" spans="2:3" x14ac:dyDescent="0.35">
      <c r="B20" t="s">
        <v>2</v>
      </c>
      <c r="C20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15"/>
  <sheetViews>
    <sheetView workbookViewId="0">
      <selection activeCell="C7" sqref="C7"/>
    </sheetView>
  </sheetViews>
  <sheetFormatPr baseColWidth="10" defaultRowHeight="14.5" x14ac:dyDescent="0.35"/>
  <cols>
    <col min="3" max="3" width="11.81640625" bestFit="1" customWidth="1"/>
    <col min="4" max="4" width="15.54296875" bestFit="1" customWidth="1"/>
    <col min="5" max="5" width="10.54296875" bestFit="1" customWidth="1"/>
    <col min="6" max="6" width="9.26953125" bestFit="1" customWidth="1"/>
  </cols>
  <sheetData>
    <row r="4" spans="3:6" x14ac:dyDescent="0.35">
      <c r="C4" s="1" t="s">
        <v>0</v>
      </c>
      <c r="D4" s="3" t="s">
        <v>8</v>
      </c>
      <c r="E4" s="3" t="s">
        <v>9</v>
      </c>
      <c r="F4" s="3" t="s">
        <v>10</v>
      </c>
    </row>
    <row r="5" spans="3:6" x14ac:dyDescent="0.35">
      <c r="C5" s="4">
        <v>10</v>
      </c>
      <c r="D5" s="2">
        <f>1254/200</f>
        <v>6.27</v>
      </c>
      <c r="E5" s="2">
        <v>91</v>
      </c>
      <c r="F5" s="2">
        <v>980</v>
      </c>
    </row>
    <row r="6" spans="3:6" x14ac:dyDescent="0.35">
      <c r="C6" s="4">
        <v>200</v>
      </c>
      <c r="D6" s="2">
        <f>6829/200</f>
        <v>34.145000000000003</v>
      </c>
      <c r="E6" s="2">
        <v>826</v>
      </c>
      <c r="F6" s="2">
        <v>15622</v>
      </c>
    </row>
    <row r="7" spans="3:6" x14ac:dyDescent="0.35">
      <c r="C7" s="4">
        <v>400</v>
      </c>
      <c r="D7" s="2">
        <v>172</v>
      </c>
      <c r="E7" s="2">
        <v>7197</v>
      </c>
      <c r="F7" s="2" t="s">
        <v>5</v>
      </c>
    </row>
    <row r="8" spans="3:6" x14ac:dyDescent="0.35">
      <c r="C8" s="4">
        <f>2*C7</f>
        <v>800</v>
      </c>
      <c r="D8" s="2">
        <v>823</v>
      </c>
      <c r="E8" s="2">
        <v>63068</v>
      </c>
      <c r="F8" s="2" t="s">
        <v>5</v>
      </c>
    </row>
    <row r="9" spans="3:6" x14ac:dyDescent="0.35">
      <c r="C9" s="4">
        <f t="shared" ref="C9:C14" si="0">2*C8</f>
        <v>1600</v>
      </c>
      <c r="D9" s="2">
        <v>3891</v>
      </c>
      <c r="E9" s="2" t="s">
        <v>5</v>
      </c>
      <c r="F9" s="2" t="s">
        <v>5</v>
      </c>
    </row>
    <row r="10" spans="3:6" x14ac:dyDescent="0.35">
      <c r="C10" s="4">
        <f t="shared" si="0"/>
        <v>3200</v>
      </c>
      <c r="D10" s="2">
        <v>18309</v>
      </c>
      <c r="E10" s="2" t="s">
        <v>5</v>
      </c>
      <c r="F10" s="2" t="s">
        <v>5</v>
      </c>
    </row>
    <row r="11" spans="3:6" x14ac:dyDescent="0.35">
      <c r="C11" s="4">
        <f t="shared" si="0"/>
        <v>6400</v>
      </c>
      <c r="D11" s="2" t="s">
        <v>5</v>
      </c>
      <c r="E11" s="2" t="s">
        <v>5</v>
      </c>
      <c r="F11" s="2" t="s">
        <v>5</v>
      </c>
    </row>
    <row r="12" spans="3:6" x14ac:dyDescent="0.35">
      <c r="C12" s="4">
        <f t="shared" si="0"/>
        <v>12800</v>
      </c>
      <c r="D12" s="2" t="s">
        <v>5</v>
      </c>
      <c r="E12" s="2" t="s">
        <v>5</v>
      </c>
      <c r="F12" s="2" t="s">
        <v>5</v>
      </c>
    </row>
    <row r="13" spans="3:6" x14ac:dyDescent="0.35">
      <c r="C13" s="4">
        <f t="shared" si="0"/>
        <v>25600</v>
      </c>
      <c r="D13" s="2" t="s">
        <v>5</v>
      </c>
      <c r="E13" s="2" t="s">
        <v>5</v>
      </c>
      <c r="F13" s="2" t="s">
        <v>5</v>
      </c>
    </row>
    <row r="14" spans="3:6" x14ac:dyDescent="0.35">
      <c r="C14" s="4">
        <f t="shared" si="0"/>
        <v>51200</v>
      </c>
      <c r="D14" s="2" t="s">
        <v>5</v>
      </c>
      <c r="E14" s="2" t="s">
        <v>5</v>
      </c>
      <c r="F14" s="2" t="s">
        <v>5</v>
      </c>
    </row>
    <row r="15" spans="3:6" x14ac:dyDescent="0.35">
      <c r="C15" s="5" t="s">
        <v>18</v>
      </c>
      <c r="D15" s="1" t="s">
        <v>22</v>
      </c>
      <c r="E15" s="1" t="s">
        <v>23</v>
      </c>
      <c r="F15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F16"/>
  <sheetViews>
    <sheetView workbookViewId="0">
      <selection activeCell="E16" sqref="E16"/>
    </sheetView>
  </sheetViews>
  <sheetFormatPr baseColWidth="10" defaultRowHeight="14.5" x14ac:dyDescent="0.35"/>
  <cols>
    <col min="3" max="3" width="11.81640625" bestFit="1" customWidth="1"/>
  </cols>
  <sheetData>
    <row r="5" spans="3:6" x14ac:dyDescent="0.35">
      <c r="C5" s="1" t="s">
        <v>0</v>
      </c>
      <c r="D5" s="3" t="s">
        <v>3</v>
      </c>
      <c r="E5" s="3" t="s">
        <v>4</v>
      </c>
      <c r="F5" s="3" t="s">
        <v>11</v>
      </c>
    </row>
    <row r="6" spans="3:6" x14ac:dyDescent="0.35">
      <c r="C6" s="4">
        <v>10</v>
      </c>
      <c r="D6" s="6">
        <v>1.1285714285714286E-2</v>
      </c>
      <c r="E6" s="6">
        <v>0.505</v>
      </c>
      <c r="F6" s="6">
        <f>D6/E6</f>
        <v>2.2347949080622348E-2</v>
      </c>
    </row>
    <row r="7" spans="3:6" x14ac:dyDescent="0.35">
      <c r="C7" s="4">
        <v>200</v>
      </c>
      <c r="D7" s="6">
        <v>2.3E-2</v>
      </c>
      <c r="E7" s="6">
        <v>1.8</v>
      </c>
      <c r="F7" s="6">
        <f t="shared" ref="F7:F14" si="0">D7/E7</f>
        <v>1.2777777777777777E-2</v>
      </c>
    </row>
    <row r="8" spans="3:6" x14ac:dyDescent="0.35">
      <c r="C8" s="4">
        <v>400</v>
      </c>
      <c r="D8" s="6">
        <v>4.9571428571428572E-2</v>
      </c>
      <c r="E8" s="6">
        <v>8.19</v>
      </c>
      <c r="F8" s="6">
        <f t="shared" si="0"/>
        <v>6.0526774812489099E-3</v>
      </c>
    </row>
    <row r="9" spans="3:6" x14ac:dyDescent="0.35">
      <c r="C9" s="4">
        <v>800</v>
      </c>
      <c r="D9" s="6">
        <v>0.11614285714285714</v>
      </c>
      <c r="E9" s="6">
        <v>31.795000000000002</v>
      </c>
      <c r="F9" s="6">
        <f t="shared" si="0"/>
        <v>3.6528654550356076E-3</v>
      </c>
    </row>
    <row r="10" spans="3:6" x14ac:dyDescent="0.35">
      <c r="C10" s="4">
        <v>1600</v>
      </c>
      <c r="D10" s="6">
        <v>0.24671428571428572</v>
      </c>
      <c r="E10" s="6">
        <v>124.69499999999999</v>
      </c>
      <c r="F10" s="6">
        <f t="shared" si="0"/>
        <v>1.9785419280186514E-3</v>
      </c>
    </row>
    <row r="11" spans="3:6" x14ac:dyDescent="0.35">
      <c r="C11" s="4">
        <v>3200</v>
      </c>
      <c r="D11" s="6">
        <v>0.52571428571428569</v>
      </c>
      <c r="E11" s="6">
        <v>561</v>
      </c>
      <c r="F11" s="6">
        <f t="shared" si="0"/>
        <v>9.3710211357270179E-4</v>
      </c>
    </row>
    <row r="12" spans="3:6" x14ac:dyDescent="0.35">
      <c r="C12" s="4">
        <v>6400</v>
      </c>
      <c r="D12" s="6">
        <v>1.1194285714285714</v>
      </c>
      <c r="E12" s="6">
        <v>2197</v>
      </c>
      <c r="F12" s="6">
        <f t="shared" si="0"/>
        <v>5.0952597698159831E-4</v>
      </c>
    </row>
    <row r="13" spans="3:6" x14ac:dyDescent="0.35">
      <c r="C13" s="4">
        <v>12800</v>
      </c>
      <c r="D13" s="6">
        <v>2.5411428571428569</v>
      </c>
      <c r="E13" s="6">
        <v>9853</v>
      </c>
      <c r="F13" s="6">
        <f t="shared" si="0"/>
        <v>2.579054965130272E-4</v>
      </c>
    </row>
    <row r="14" spans="3:6" x14ac:dyDescent="0.35">
      <c r="C14" s="4">
        <v>25600</v>
      </c>
      <c r="D14" s="6">
        <v>5.3438571428571429</v>
      </c>
      <c r="E14" s="6">
        <v>44132</v>
      </c>
      <c r="F14" s="6">
        <f t="shared" si="0"/>
        <v>1.2108803459750618E-4</v>
      </c>
    </row>
    <row r="15" spans="3:6" x14ac:dyDescent="0.35">
      <c r="C15" s="4">
        <v>51200</v>
      </c>
      <c r="D15" s="6">
        <v>11.239857142857144</v>
      </c>
      <c r="E15" s="6" t="s">
        <v>5</v>
      </c>
      <c r="F15" s="6"/>
    </row>
    <row r="16" spans="3:6" x14ac:dyDescent="0.35">
      <c r="C16" s="5" t="s">
        <v>18</v>
      </c>
      <c r="D16" s="1" t="s">
        <v>19</v>
      </c>
      <c r="E16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8"/>
  <sheetViews>
    <sheetView workbookViewId="0">
      <selection activeCell="D10" sqref="D10"/>
    </sheetView>
  </sheetViews>
  <sheetFormatPr baseColWidth="10" defaultRowHeight="14.5" x14ac:dyDescent="0.35"/>
  <cols>
    <col min="4" max="4" width="11.81640625" bestFit="1" customWidth="1"/>
  </cols>
  <sheetData>
    <row r="7" spans="4:7" x14ac:dyDescent="0.35">
      <c r="D7" s="1" t="s">
        <v>0</v>
      </c>
      <c r="E7" s="3" t="s">
        <v>4</v>
      </c>
      <c r="F7" s="3" t="s">
        <v>6</v>
      </c>
      <c r="G7" s="3" t="s">
        <v>12</v>
      </c>
    </row>
    <row r="8" spans="4:7" x14ac:dyDescent="0.35">
      <c r="D8" s="4">
        <v>10</v>
      </c>
      <c r="E8" s="1">
        <v>0.505</v>
      </c>
      <c r="F8" s="1">
        <v>1.2749999999999999</v>
      </c>
      <c r="G8" s="1">
        <f>F8/E8</f>
        <v>2.5247524752475248</v>
      </c>
    </row>
    <row r="9" spans="4:7" x14ac:dyDescent="0.35">
      <c r="D9" s="4">
        <v>200</v>
      </c>
      <c r="E9" s="1">
        <v>1.8</v>
      </c>
      <c r="F9" s="1">
        <v>5.5250000000000004</v>
      </c>
      <c r="G9" s="1">
        <f t="shared" ref="G9:G15" si="0">F9/E9</f>
        <v>3.0694444444444446</v>
      </c>
    </row>
    <row r="10" spans="4:7" x14ac:dyDescent="0.35">
      <c r="D10" s="4">
        <v>400</v>
      </c>
      <c r="E10" s="1">
        <v>8.19</v>
      </c>
      <c r="F10" s="2">
        <f>4744/200</f>
        <v>23.72</v>
      </c>
      <c r="G10" s="1">
        <f t="shared" si="0"/>
        <v>2.8962148962148961</v>
      </c>
    </row>
    <row r="11" spans="4:7" x14ac:dyDescent="0.35">
      <c r="D11" s="4">
        <v>800</v>
      </c>
      <c r="E11" s="1">
        <v>31.795000000000002</v>
      </c>
      <c r="F11" s="1">
        <v>109</v>
      </c>
      <c r="G11" s="1">
        <f t="shared" si="0"/>
        <v>3.4282119830161975</v>
      </c>
    </row>
    <row r="12" spans="4:7" x14ac:dyDescent="0.35">
      <c r="D12" s="4">
        <v>1600</v>
      </c>
      <c r="E12" s="1">
        <v>124.69499999999999</v>
      </c>
      <c r="F12" s="1">
        <v>449</v>
      </c>
      <c r="G12" s="1">
        <f t="shared" si="0"/>
        <v>3.6007859176390395</v>
      </c>
    </row>
    <row r="13" spans="4:7" x14ac:dyDescent="0.35">
      <c r="D13" s="4">
        <v>3200</v>
      </c>
      <c r="E13" s="1">
        <v>561</v>
      </c>
      <c r="F13" s="1">
        <v>1943</v>
      </c>
      <c r="G13" s="1">
        <f t="shared" si="0"/>
        <v>3.463458110516934</v>
      </c>
    </row>
    <row r="14" spans="4:7" x14ac:dyDescent="0.35">
      <c r="D14" s="4">
        <v>6400</v>
      </c>
      <c r="E14" s="1">
        <v>2197</v>
      </c>
      <c r="F14" s="1">
        <v>8242</v>
      </c>
      <c r="G14" s="1">
        <f t="shared" si="0"/>
        <v>3.7514792899408285</v>
      </c>
    </row>
    <row r="15" spans="4:7" x14ac:dyDescent="0.35">
      <c r="D15" s="4">
        <v>12800</v>
      </c>
      <c r="E15" s="1">
        <v>9853</v>
      </c>
      <c r="F15" s="1">
        <v>35062</v>
      </c>
      <c r="G15" s="1">
        <f t="shared" si="0"/>
        <v>3.5585100984471736</v>
      </c>
    </row>
    <row r="16" spans="4:7" x14ac:dyDescent="0.35">
      <c r="D16" s="4">
        <v>25600</v>
      </c>
      <c r="E16" s="1">
        <v>44132</v>
      </c>
      <c r="F16" s="1" t="s">
        <v>5</v>
      </c>
      <c r="G16" s="1"/>
    </row>
    <row r="17" spans="4:7" x14ac:dyDescent="0.35">
      <c r="D17" s="4">
        <v>51200</v>
      </c>
      <c r="E17" s="1" t="s">
        <v>5</v>
      </c>
      <c r="F17" s="1" t="s">
        <v>5</v>
      </c>
      <c r="G17" s="1"/>
    </row>
    <row r="18" spans="4:7" x14ac:dyDescent="0.35">
      <c r="D18" s="5" t="s">
        <v>18</v>
      </c>
      <c r="E18" s="1" t="s">
        <v>20</v>
      </c>
      <c r="F18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10"/>
  <sheetViews>
    <sheetView tabSelected="1" workbookViewId="0">
      <selection activeCell="D20" sqref="D20"/>
    </sheetView>
  </sheetViews>
  <sheetFormatPr baseColWidth="10" defaultRowHeight="14.5" x14ac:dyDescent="0.35"/>
  <cols>
    <col min="3" max="3" width="11.81640625" bestFit="1" customWidth="1"/>
    <col min="4" max="4" width="16.81640625" bestFit="1" customWidth="1"/>
    <col min="5" max="5" width="23.54296875" bestFit="1" customWidth="1"/>
    <col min="6" max="6" width="24.26953125" bestFit="1" customWidth="1"/>
  </cols>
  <sheetData>
    <row r="3" spans="3:8" x14ac:dyDescent="0.35">
      <c r="C3" s="1" t="s">
        <v>0</v>
      </c>
      <c r="D3" s="3" t="s">
        <v>15</v>
      </c>
      <c r="E3" s="3" t="s">
        <v>16</v>
      </c>
      <c r="F3" s="3" t="s">
        <v>17</v>
      </c>
      <c r="G3" s="3" t="s">
        <v>13</v>
      </c>
      <c r="H3" s="3" t="s">
        <v>14</v>
      </c>
    </row>
    <row r="4" spans="3:8" x14ac:dyDescent="0.35">
      <c r="C4" s="4">
        <v>200</v>
      </c>
      <c r="D4" s="1">
        <v>59</v>
      </c>
      <c r="E4" s="1">
        <f>68/50</f>
        <v>1.36</v>
      </c>
      <c r="F4" s="1">
        <f>77/1000</f>
        <v>7.6999999999999999E-2</v>
      </c>
      <c r="G4" s="2">
        <f>E4/D4</f>
        <v>2.305084745762712E-2</v>
      </c>
      <c r="H4" s="2">
        <f>F4/E4</f>
        <v>5.6617647058823523E-2</v>
      </c>
    </row>
    <row r="5" spans="3:8" x14ac:dyDescent="0.35">
      <c r="C5" s="4">
        <f>C4*2</f>
        <v>400</v>
      </c>
      <c r="D5" s="1">
        <v>422</v>
      </c>
      <c r="E5" s="1">
        <f>496/50</f>
        <v>9.92</v>
      </c>
      <c r="F5" s="1">
        <f>297/1000</f>
        <v>0.29699999999999999</v>
      </c>
      <c r="G5" s="2">
        <f t="shared" ref="G5:G7" si="0">E5/D5</f>
        <v>2.3507109004739336E-2</v>
      </c>
      <c r="H5" s="2">
        <f t="shared" ref="H5:H9" si="1">F5/E5</f>
        <v>2.9939516129032256E-2</v>
      </c>
    </row>
    <row r="6" spans="3:8" x14ac:dyDescent="0.35">
      <c r="C6" s="4">
        <f t="shared" ref="C6:C9" si="2">C5*2</f>
        <v>800</v>
      </c>
      <c r="D6" s="1">
        <v>3603</v>
      </c>
      <c r="E6" s="1">
        <v>80</v>
      </c>
      <c r="F6" s="1">
        <f>1350/1000</f>
        <v>1.35</v>
      </c>
      <c r="G6" s="2">
        <f t="shared" si="0"/>
        <v>2.2203719122953096E-2</v>
      </c>
      <c r="H6" s="2">
        <f t="shared" si="1"/>
        <v>1.6875000000000001E-2</v>
      </c>
    </row>
    <row r="7" spans="3:8" x14ac:dyDescent="0.35">
      <c r="C7" s="4">
        <f t="shared" si="2"/>
        <v>1600</v>
      </c>
      <c r="D7" s="1">
        <v>26917</v>
      </c>
      <c r="E7" s="1">
        <v>601</v>
      </c>
      <c r="F7" s="1">
        <f>25472/1000</f>
        <v>25.472000000000001</v>
      </c>
      <c r="G7" s="2">
        <f t="shared" si="0"/>
        <v>2.2327896868150239E-2</v>
      </c>
      <c r="H7" s="2">
        <f t="shared" si="1"/>
        <v>4.2382695507487522E-2</v>
      </c>
    </row>
    <row r="8" spans="3:8" x14ac:dyDescent="0.35">
      <c r="C8" s="4">
        <f t="shared" si="2"/>
        <v>3200</v>
      </c>
      <c r="D8" s="1" t="s">
        <v>5</v>
      </c>
      <c r="E8" s="1">
        <v>4798</v>
      </c>
      <c r="F8" s="1">
        <f>54721/500</f>
        <v>109.44199999999999</v>
      </c>
      <c r="G8" s="2"/>
      <c r="H8" s="2">
        <f t="shared" si="1"/>
        <v>2.2809920800333471E-2</v>
      </c>
    </row>
    <row r="9" spans="3:8" x14ac:dyDescent="0.35">
      <c r="C9" s="4">
        <f t="shared" si="2"/>
        <v>6400</v>
      </c>
      <c r="D9" s="1" t="s">
        <v>5</v>
      </c>
      <c r="E9" s="1">
        <v>38010</v>
      </c>
      <c r="F9" s="1">
        <v>476</v>
      </c>
      <c r="G9" s="2"/>
      <c r="H9" s="2">
        <f t="shared" si="1"/>
        <v>1.2523020257826888E-2</v>
      </c>
    </row>
    <row r="10" spans="3:8" x14ac:dyDescent="0.35">
      <c r="C10" s="5" t="s">
        <v>18</v>
      </c>
      <c r="D10" s="1" t="s">
        <v>21</v>
      </c>
      <c r="E10" s="1" t="s">
        <v>21</v>
      </c>
      <c r="F10" s="1" t="s">
        <v>21</v>
      </c>
      <c r="G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Blanco Sánchez</dc:creator>
  <cp:lastModifiedBy>Jorge Blanco</cp:lastModifiedBy>
  <dcterms:created xsi:type="dcterms:W3CDTF">2024-02-13T17:14:58Z</dcterms:created>
  <dcterms:modified xsi:type="dcterms:W3CDTF">2024-02-16T10:17:56Z</dcterms:modified>
</cp:coreProperties>
</file>