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19368" windowHeight="924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J34" i="1" l="1"/>
  <c r="K32" i="1"/>
  <c r="J32" i="1"/>
  <c r="K11" i="1" l="1"/>
  <c r="K10" i="1"/>
  <c r="K9" i="1"/>
  <c r="K8" i="1" l="1"/>
  <c r="K6" i="1" l="1"/>
  <c r="K5" i="1"/>
  <c r="K4" i="1"/>
  <c r="J4" i="1"/>
</calcChain>
</file>

<file path=xl/comments1.xml><?xml version="1.0" encoding="utf-8"?>
<comments xmlns="http://schemas.openxmlformats.org/spreadsheetml/2006/main">
  <authors>
    <author>Autor</author>
  </authors>
  <commentList>
    <comment ref="C12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Separo los soportes dándoles zonas aparte. Dejo junto a los mecánicos los de S18 y S19, generando para ellos la SGM soportes 2
</t>
        </r>
      </text>
    </comment>
    <comment ref="D12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Separo los soportes dándoles zonas aparte. Dejo junto a los mecánicos los de S18 y S19, generando para ellos la SGM soportes 2
</t>
        </r>
      </text>
    </comment>
    <comment ref="C15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Se eliminan las relaciones de precedencia entre áreas diferentes para poder separarlas después
</t>
        </r>
      </text>
    </comment>
    <comment ref="C16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Se eliminan las relaciones de precedencia entre áreas diferentes para poder separarlas después
</t>
        </r>
      </text>
    </comment>
    <comment ref="D16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Se eliminan las relaciones de precedencia entre áreas diferentes para poder separarlas después
</t>
        </r>
      </text>
    </comment>
    <comment ref="C22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Separo los soportes dándoles zonas aparte. Dejo junto a los mecánicos los de S18 y S19, generando para ellos la SGM soportes 2
</t>
        </r>
      </text>
    </comment>
    <comment ref="C23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Se eliminan las relaciones de precedencia entre áreas diferentes para poder separarlas después
</t>
        </r>
      </text>
    </comment>
    <comment ref="C24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Se eliminan las relaciones de precedencia entre áreas diferentes para poder separarlas después
</t>
        </r>
      </text>
    </comment>
    <comment ref="C25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Se eliminan las relaciones de precedencia entre áreas diferentes para poder separarlas después
</t>
        </r>
      </text>
    </comment>
  </commentList>
</comments>
</file>

<file path=xl/sharedStrings.xml><?xml version="1.0" encoding="utf-8"?>
<sst xmlns="http://schemas.openxmlformats.org/spreadsheetml/2006/main" count="155" uniqueCount="101">
  <si>
    <t>MEPOPX</t>
  </si>
  <si>
    <t>EXCEL</t>
  </si>
  <si>
    <t>ALA ENHANCED</t>
  </si>
  <si>
    <t>NUM. OPERACIONES</t>
  </si>
  <si>
    <t>NUM. RELACIONES</t>
  </si>
  <si>
    <t>CARGA</t>
  </si>
  <si>
    <t>PERFILES</t>
  </si>
  <si>
    <t>LIMITE INF. OPERARIOS</t>
  </si>
  <si>
    <t>CICLO REAL</t>
  </si>
  <si>
    <t>CICLO MEP</t>
  </si>
  <si>
    <t>PARA CP, AIMSS
HORAS EFECTI</t>
  </si>
  <si>
    <t>DÍAS DE 24 H</t>
  </si>
  <si>
    <t>SOLUCION MEP</t>
  </si>
  <si>
    <t>COCKPIT ESTUDIO</t>
  </si>
  <si>
    <t>7102 (5757 + 1345)</t>
  </si>
  <si>
    <t>7+2</t>
  </si>
  <si>
    <t>cockpit SIN SOPORTES</t>
  </si>
  <si>
    <t>5757 (3979 + 1779)</t>
  </si>
  <si>
    <t>5+2</t>
  </si>
  <si>
    <t>5+3</t>
  </si>
  <si>
    <t>FUSELAJE ESTUDIO</t>
  </si>
  <si>
    <t>13278+4548</t>
  </si>
  <si>
    <t>14 + 5</t>
  </si>
  <si>
    <t>15 + 6</t>
  </si>
  <si>
    <t>cockpit SIN SOPORTES MOD</t>
  </si>
  <si>
    <t>Se cambian las precedencias tipo FF e II. Algunas pasan a CO y otras a FI</t>
  </si>
  <si>
    <t>Tareas</t>
  </si>
  <si>
    <t>Eliminar precedencias FF</t>
  </si>
  <si>
    <t>Sin separar operarios por zonas</t>
  </si>
  <si>
    <t>123+81</t>
  </si>
  <si>
    <t>116+82</t>
  </si>
  <si>
    <t>cockpit SIN SOPORTES MOD_zona A solo</t>
  </si>
  <si>
    <t>solo zona A</t>
  </si>
  <si>
    <t>cockpit SIN SOPORTES MOD_zona B solo</t>
  </si>
  <si>
    <t>solo zona B</t>
  </si>
  <si>
    <t>Dejo los soportes de la zona 19 y 18. Genero entonces soportes 1 y soportes 2</t>
  </si>
  <si>
    <t>FUSELAJE CON SOPORTES SEPARADOS EN DOS</t>
  </si>
  <si>
    <t>13278+3142+1405</t>
  </si>
  <si>
    <t>14+4+2</t>
  </si>
  <si>
    <t>15+4+4</t>
  </si>
  <si>
    <t>AG1_5+2_FUSELAJE-960_MEC+SOP1+SOP2</t>
  </si>
  <si>
    <t>AG1_5+2_FUSELAJE-960_SOPORTES</t>
  </si>
  <si>
    <t>SÓLO SOPORTES ELÉCTRICOS FUSELAJE</t>
  </si>
  <si>
    <t>FUSELAJE MEC + SOPORTES S18 Y S19</t>
  </si>
  <si>
    <t>567+25</t>
  </si>
  <si>
    <t>13278+1405</t>
  </si>
  <si>
    <t>14+2</t>
  </si>
  <si>
    <t>15+4</t>
  </si>
  <si>
    <t>AG1_5+2_FUSELAJE-960_MEC+SOP2</t>
  </si>
  <si>
    <t>ESTO HAY QUE SEGUIR SEPARÁNDOLO</t>
  </si>
  <si>
    <t>AG1_5+2_FUSELAJE-960_MEC+SOP2-AREAS EXCL</t>
  </si>
  <si>
    <t>FUSELAJE MEC(E+C+G &amp;  D &amp; F19+J &amp; F16+F17 &amp; F18) - soportes integrados</t>
  </si>
  <si>
    <t>71 + 123 + 138 + 137 + 123</t>
  </si>
  <si>
    <t>1485 + 1789 + 3569 + 2743 + 5110</t>
  </si>
  <si>
    <t>2+2+4+3+6(17)</t>
  </si>
  <si>
    <t>2+2+4+4+6 (18)</t>
  </si>
  <si>
    <t>soportes integrados. Pasamos en total de 15+6 a 18+4 (uno de  más). El teórico son 19</t>
  </si>
  <si>
    <t>AG1_5+2_FUSELAJE-960_E+C+G</t>
  </si>
  <si>
    <t>AG1_5+2_FUSELAJE-960_D</t>
  </si>
  <si>
    <t>AG1_5+2_FUSELAJE-960_F19+J</t>
  </si>
  <si>
    <t>AG1_5+2_FUSELAJE-960_F16+F17</t>
  </si>
  <si>
    <t>AG1_5+2_FUSELAJE-960_F18</t>
  </si>
  <si>
    <t xml:space="preserve">Se obtienen del anterior pero son irrelevantes! </t>
  </si>
  <si>
    <t>AG1_5+2_FUSELAJE-960_E+C+G+D</t>
  </si>
  <si>
    <t>1485+1789</t>
  </si>
  <si>
    <t>2+2</t>
  </si>
  <si>
    <t>AG1_5+2_FUSELAJE-960_MEC + SOP E+C+G</t>
  </si>
  <si>
    <t>AG1_5+2_FUSELAJE-960_MEC + SOP D</t>
  </si>
  <si>
    <t>AG1_5+2_FUSELAJE-960_MEC + SOP F18</t>
  </si>
  <si>
    <t>AG1_5+2_FUSELAJE-960_MEC + SOP F19+J</t>
  </si>
  <si>
    <t>AG1_5+2_FUSELAJE-960_MEC+SOP-AREAS EXCL</t>
  </si>
  <si>
    <t>13292+4548</t>
  </si>
  <si>
    <t xml:space="preserve">Deben ser al menos 2 operarios para los soportes eléctricos porque van en parejas! </t>
  </si>
  <si>
    <t>AG1_5+2_FUSELAJE-960_MEC + SOP F16+F17</t>
  </si>
  <si>
    <t>3+2</t>
  </si>
  <si>
    <t>4+2</t>
  </si>
  <si>
    <t>6+2</t>
  </si>
  <si>
    <t>Cuando desgloso salen 28 en vez de 21 por el tema de los soportes eléctricos. Podría limitar los ciclos</t>
  </si>
  <si>
    <t>Se crean exclusiones y CO</t>
  </si>
  <si>
    <t>Deben ser al menos 2 operarios para los soportes eléctricos porque van en parejas! Se crean exclusiones y CO</t>
  </si>
  <si>
    <t>Pendiente exclusiones y CO</t>
  </si>
  <si>
    <t>txt</t>
  </si>
  <si>
    <t>1408+704</t>
  </si>
  <si>
    <t>1785+1512</t>
  </si>
  <si>
    <t>4722+884</t>
  </si>
  <si>
    <t>2883+870</t>
  </si>
  <si>
    <t>2645+580</t>
  </si>
  <si>
    <t>Nombre que le di al fichero txt con la instancia</t>
  </si>
  <si>
    <t>Nombre que le di al fichero que se traga nuestro programa</t>
  </si>
  <si>
    <t>Nombre del fichero excel de datos que saco de nuestro programa</t>
  </si>
  <si>
    <t>número de operaciones</t>
  </si>
  <si>
    <t>número de relaciones</t>
  </si>
  <si>
    <t>Total de horas de trabajo</t>
  </si>
  <si>
    <t>Número de perfiles de operarios</t>
  </si>
  <si>
    <t>Cantidad mínima de operarios calculada antes de resolver</t>
  </si>
  <si>
    <t xml:space="preserve">horas efectivas de trabajo. Deben ser las que incluya Jorge </t>
  </si>
  <si>
    <t>Temos Resuelta</t>
  </si>
  <si>
    <t>La ha encontrado</t>
  </si>
  <si>
    <t>Lower bound</t>
  </si>
  <si>
    <t>der soportes electricos</t>
  </si>
  <si>
    <t xml:space="preserve">Modos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</si>
</sst>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2" borderId="1" xfId="0" applyFont="1" applyFill="1" applyBorder="1" applyAlignment="1"/>
    <xf numFmtId="0" fontId="0" fillId="0" borderId="1" xfId="0" applyBorder="1" applyAlignment="1"/>
    <xf numFmtId="0" fontId="0" fillId="0" borderId="1" xfId="0" applyFill="1" applyBorder="1" applyAlignment="1"/>
    <xf numFmtId="0" fontId="0" fillId="0" borderId="2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/>
    <xf numFmtId="0" fontId="0" fillId="2" borderId="0" xfId="0" applyFill="1"/>
    <xf numFmtId="0" fontId="0" fillId="5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4" fillId="3" borderId="0" xfId="0" applyFont="1" applyFill="1" applyAlignment="1">
      <alignment horizontal="center" wrapText="1"/>
    </xf>
    <xf numFmtId="0" fontId="4" fillId="3" borderId="1" xfId="0" applyFont="1" applyFill="1" applyBorder="1" applyAlignment="1">
      <alignment horizontal="center"/>
    </xf>
    <xf numFmtId="0" fontId="4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2:Q36"/>
  <sheetViews>
    <sheetView tabSelected="1" topLeftCell="D9" zoomScaleNormal="100" workbookViewId="0">
      <selection activeCell="G20" sqref="G20"/>
    </sheetView>
  </sheetViews>
  <sheetFormatPr baseColWidth="10" defaultColWidth="9.109375" defaultRowHeight="14.4" x14ac:dyDescent="0.3"/>
  <cols>
    <col min="2" max="3" width="43.6640625" bestFit="1" customWidth="1"/>
    <col min="4" max="4" width="67.5546875" bestFit="1" customWidth="1"/>
    <col min="5" max="5" width="27.44140625" bestFit="1" customWidth="1"/>
    <col min="6" max="6" width="24.88671875" bestFit="1" customWidth="1"/>
    <col min="7" max="7" width="34" bestFit="1" customWidth="1"/>
    <col min="8" max="8" width="13.6640625" style="9" bestFit="1" customWidth="1"/>
    <col min="9" max="9" width="30.88671875" style="9" bestFit="1" customWidth="1"/>
    <col min="10" max="10" width="15.109375" style="9" bestFit="1" customWidth="1"/>
    <col min="11" max="11" width="12" style="9" bestFit="1" customWidth="1"/>
    <col min="12" max="12" width="20.6640625" style="9" bestFit="1" customWidth="1"/>
  </cols>
  <sheetData>
    <row r="2" spans="1:13" ht="28.8" x14ac:dyDescent="0.3">
      <c r="I2" s="9" t="s">
        <v>98</v>
      </c>
      <c r="J2" s="17" t="s">
        <v>10</v>
      </c>
      <c r="K2" s="9" t="s">
        <v>11</v>
      </c>
      <c r="L2" s="9" t="s">
        <v>97</v>
      </c>
    </row>
    <row r="3" spans="1:13" x14ac:dyDescent="0.3">
      <c r="B3" s="4" t="s">
        <v>81</v>
      </c>
      <c r="C3" s="4" t="s">
        <v>0</v>
      </c>
      <c r="D3" s="4" t="s">
        <v>1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16" t="s">
        <v>8</v>
      </c>
      <c r="K3" s="2" t="s">
        <v>9</v>
      </c>
      <c r="L3" s="2" t="s">
        <v>12</v>
      </c>
    </row>
    <row r="4" spans="1:13" x14ac:dyDescent="0.3">
      <c r="B4" s="5"/>
      <c r="C4" s="5" t="s">
        <v>2</v>
      </c>
      <c r="D4" s="5" t="s">
        <v>2</v>
      </c>
      <c r="E4" s="1">
        <v>437</v>
      </c>
      <c r="F4" s="1">
        <v>3405</v>
      </c>
      <c r="G4" s="1">
        <v>4134</v>
      </c>
      <c r="H4" s="1">
        <v>1</v>
      </c>
      <c r="I4" s="1">
        <v>11</v>
      </c>
      <c r="J4" s="18">
        <f>50*8</f>
        <v>400</v>
      </c>
      <c r="K4" s="1">
        <f>50*24</f>
        <v>1200</v>
      </c>
      <c r="L4" s="1">
        <v>11</v>
      </c>
    </row>
    <row r="5" spans="1:13" x14ac:dyDescent="0.3">
      <c r="B5" s="5"/>
      <c r="C5" s="5" t="s">
        <v>13</v>
      </c>
      <c r="D5" s="5" t="s">
        <v>13</v>
      </c>
      <c r="E5" s="1">
        <v>346</v>
      </c>
      <c r="F5" s="1">
        <v>3221</v>
      </c>
      <c r="G5" s="1" t="s">
        <v>14</v>
      </c>
      <c r="H5" s="1">
        <v>2</v>
      </c>
      <c r="I5" s="1" t="s">
        <v>15</v>
      </c>
      <c r="J5" s="18">
        <v>900</v>
      </c>
      <c r="K5" s="1">
        <f>900/16*24</f>
        <v>1350</v>
      </c>
      <c r="L5" s="1" t="s">
        <v>15</v>
      </c>
    </row>
    <row r="6" spans="1:13" x14ac:dyDescent="0.3">
      <c r="B6" s="5"/>
      <c r="C6" s="5" t="s">
        <v>16</v>
      </c>
      <c r="D6" s="5" t="s">
        <v>16</v>
      </c>
      <c r="E6" s="1">
        <v>304</v>
      </c>
      <c r="F6" s="1">
        <v>3199</v>
      </c>
      <c r="G6" s="1" t="s">
        <v>17</v>
      </c>
      <c r="H6" s="1">
        <v>2</v>
      </c>
      <c r="I6" s="1" t="s">
        <v>18</v>
      </c>
      <c r="J6" s="18">
        <v>900</v>
      </c>
      <c r="K6" s="1">
        <f>900/16*24</f>
        <v>1350</v>
      </c>
      <c r="L6" s="1" t="s">
        <v>19</v>
      </c>
    </row>
    <row r="7" spans="1:13" x14ac:dyDescent="0.3">
      <c r="B7" s="5"/>
      <c r="C7" s="5" t="s">
        <v>20</v>
      </c>
      <c r="D7" s="5" t="s">
        <v>20</v>
      </c>
      <c r="E7" s="1">
        <v>677</v>
      </c>
      <c r="F7" s="1">
        <v>761</v>
      </c>
      <c r="G7" s="1" t="s">
        <v>21</v>
      </c>
      <c r="H7" s="1">
        <v>2</v>
      </c>
      <c r="I7" s="1" t="s">
        <v>22</v>
      </c>
      <c r="J7" s="18">
        <v>960</v>
      </c>
      <c r="K7" s="1">
        <v>960</v>
      </c>
      <c r="L7" s="1" t="s">
        <v>23</v>
      </c>
    </row>
    <row r="8" spans="1:13" x14ac:dyDescent="0.3">
      <c r="B8" s="5"/>
      <c r="C8" s="5" t="s">
        <v>24</v>
      </c>
      <c r="D8" s="5" t="s">
        <v>24</v>
      </c>
      <c r="E8" s="3" t="s">
        <v>29</v>
      </c>
      <c r="F8" s="3" t="s">
        <v>30</v>
      </c>
      <c r="G8" s="1" t="s">
        <v>17</v>
      </c>
      <c r="H8" s="1">
        <v>2</v>
      </c>
      <c r="I8" s="1" t="s">
        <v>18</v>
      </c>
      <c r="J8" s="18">
        <v>900</v>
      </c>
      <c r="K8" s="1">
        <f>900/16*24</f>
        <v>1350</v>
      </c>
      <c r="L8" s="1" t="s">
        <v>19</v>
      </c>
      <c r="M8" t="s">
        <v>25</v>
      </c>
    </row>
    <row r="9" spans="1:13" x14ac:dyDescent="0.3">
      <c r="B9" s="5" t="s">
        <v>96</v>
      </c>
      <c r="C9" s="5" t="s">
        <v>24</v>
      </c>
      <c r="D9" s="5" t="s">
        <v>24</v>
      </c>
      <c r="E9" s="3">
        <v>204</v>
      </c>
      <c r="F9" s="3">
        <v>198</v>
      </c>
      <c r="G9" s="1">
        <v>5757</v>
      </c>
      <c r="H9" s="1">
        <v>1</v>
      </c>
      <c r="I9" s="1">
        <v>7</v>
      </c>
      <c r="J9" s="18">
        <v>900</v>
      </c>
      <c r="K9" s="1">
        <f>900/16*24</f>
        <v>1350</v>
      </c>
      <c r="L9" s="1">
        <v>7</v>
      </c>
      <c r="M9" t="s">
        <v>28</v>
      </c>
    </row>
    <row r="10" spans="1:13" x14ac:dyDescent="0.3">
      <c r="A10" s="14">
        <v>1</v>
      </c>
      <c r="B10" s="5" t="s">
        <v>31</v>
      </c>
      <c r="C10" s="5" t="s">
        <v>31</v>
      </c>
      <c r="D10" s="13" t="s">
        <v>31</v>
      </c>
      <c r="E10" s="3">
        <v>123</v>
      </c>
      <c r="F10" s="3">
        <v>116</v>
      </c>
      <c r="G10" s="15">
        <v>3989</v>
      </c>
      <c r="H10" s="1">
        <v>1</v>
      </c>
      <c r="I10" s="1">
        <v>5</v>
      </c>
      <c r="J10" s="18">
        <v>900</v>
      </c>
      <c r="K10" s="1">
        <f>900/16*24</f>
        <v>1350</v>
      </c>
      <c r="L10" s="1">
        <v>5</v>
      </c>
      <c r="M10" t="s">
        <v>32</v>
      </c>
    </row>
    <row r="11" spans="1:13" x14ac:dyDescent="0.3">
      <c r="A11" s="14">
        <v>2</v>
      </c>
      <c r="B11" s="5" t="s">
        <v>33</v>
      </c>
      <c r="C11" s="5" t="s">
        <v>33</v>
      </c>
      <c r="D11" s="13" t="s">
        <v>33</v>
      </c>
      <c r="E11" s="3">
        <v>81</v>
      </c>
      <c r="F11" s="3">
        <v>82</v>
      </c>
      <c r="G11" s="15">
        <v>1776</v>
      </c>
      <c r="H11" s="1">
        <v>1</v>
      </c>
      <c r="I11" s="1">
        <v>2</v>
      </c>
      <c r="J11" s="18">
        <v>900</v>
      </c>
      <c r="K11" s="1">
        <f>900/16*24</f>
        <v>1350</v>
      </c>
      <c r="L11" s="1">
        <v>3</v>
      </c>
      <c r="M11" t="s">
        <v>34</v>
      </c>
    </row>
    <row r="12" spans="1:13" x14ac:dyDescent="0.3">
      <c r="B12" s="5"/>
      <c r="C12" s="5" t="s">
        <v>40</v>
      </c>
      <c r="D12" s="5" t="s">
        <v>36</v>
      </c>
      <c r="E12" s="1">
        <v>677</v>
      </c>
      <c r="F12" s="1">
        <v>761</v>
      </c>
      <c r="G12" s="1" t="s">
        <v>37</v>
      </c>
      <c r="H12" s="1">
        <v>3</v>
      </c>
      <c r="I12" s="1" t="s">
        <v>38</v>
      </c>
      <c r="J12" s="18">
        <v>960</v>
      </c>
      <c r="K12" s="1">
        <v>960</v>
      </c>
      <c r="L12" s="1" t="s">
        <v>39</v>
      </c>
      <c r="M12" t="s">
        <v>35</v>
      </c>
    </row>
    <row r="13" spans="1:13" x14ac:dyDescent="0.3">
      <c r="B13" s="5"/>
      <c r="C13" s="5" t="s">
        <v>41</v>
      </c>
      <c r="D13" s="6" t="s">
        <v>42</v>
      </c>
      <c r="E13" s="1">
        <v>85</v>
      </c>
      <c r="F13" s="1">
        <v>0</v>
      </c>
      <c r="G13" s="1">
        <v>3142</v>
      </c>
      <c r="H13" s="1">
        <v>1</v>
      </c>
      <c r="I13" s="1">
        <v>4</v>
      </c>
      <c r="J13" s="18">
        <v>960</v>
      </c>
      <c r="K13" s="7">
        <v>960</v>
      </c>
      <c r="L13" s="1">
        <v>4</v>
      </c>
    </row>
    <row r="14" spans="1:13" x14ac:dyDescent="0.3">
      <c r="B14" s="5"/>
      <c r="C14" s="5" t="s">
        <v>48</v>
      </c>
      <c r="D14" s="6" t="s">
        <v>43</v>
      </c>
      <c r="E14" s="1" t="s">
        <v>44</v>
      </c>
      <c r="F14" s="1">
        <v>605</v>
      </c>
      <c r="G14" s="1" t="s">
        <v>45</v>
      </c>
      <c r="H14" s="1">
        <v>2</v>
      </c>
      <c r="I14" s="1" t="s">
        <v>46</v>
      </c>
      <c r="J14" s="18">
        <v>960</v>
      </c>
      <c r="K14" s="7">
        <v>960</v>
      </c>
      <c r="L14" s="1" t="s">
        <v>47</v>
      </c>
      <c r="M14" t="s">
        <v>49</v>
      </c>
    </row>
    <row r="15" spans="1:13" x14ac:dyDescent="0.3">
      <c r="B15" s="8"/>
      <c r="C15" s="8" t="s">
        <v>50</v>
      </c>
      <c r="D15" s="6" t="s">
        <v>51</v>
      </c>
      <c r="E15" s="1" t="s">
        <v>52</v>
      </c>
      <c r="F15" s="1">
        <v>600</v>
      </c>
      <c r="G15" s="8" t="s">
        <v>53</v>
      </c>
      <c r="H15" s="1">
        <v>5</v>
      </c>
      <c r="I15" s="1" t="s">
        <v>54</v>
      </c>
      <c r="J15" s="18">
        <v>960</v>
      </c>
      <c r="K15" s="1">
        <v>960</v>
      </c>
      <c r="L15" s="1" t="s">
        <v>55</v>
      </c>
      <c r="M15" t="s">
        <v>56</v>
      </c>
    </row>
    <row r="16" spans="1:13" x14ac:dyDescent="0.3">
      <c r="B16" s="10"/>
      <c r="C16" s="10" t="s">
        <v>57</v>
      </c>
      <c r="D16" s="10" t="s">
        <v>57</v>
      </c>
      <c r="E16" s="11">
        <v>71</v>
      </c>
      <c r="F16" s="11">
        <v>66</v>
      </c>
      <c r="G16" s="11">
        <v>1485</v>
      </c>
      <c r="H16" s="11">
        <v>1</v>
      </c>
      <c r="I16" s="11">
        <v>2</v>
      </c>
      <c r="J16" s="18">
        <v>960</v>
      </c>
      <c r="K16" s="11">
        <v>960</v>
      </c>
      <c r="L16" s="11">
        <v>2</v>
      </c>
      <c r="M16" t="s">
        <v>62</v>
      </c>
    </row>
    <row r="17" spans="1:13" x14ac:dyDescent="0.3">
      <c r="B17" s="10"/>
      <c r="C17" s="10" t="s">
        <v>58</v>
      </c>
      <c r="D17" s="10" t="s">
        <v>58</v>
      </c>
      <c r="E17" s="11">
        <v>123</v>
      </c>
      <c r="F17" s="11">
        <v>134</v>
      </c>
      <c r="G17" s="11">
        <v>1789</v>
      </c>
      <c r="H17" s="11">
        <v>1</v>
      </c>
      <c r="I17" s="11">
        <v>2</v>
      </c>
      <c r="J17" s="18">
        <v>960</v>
      </c>
      <c r="K17" s="11">
        <v>960</v>
      </c>
      <c r="L17" s="11">
        <v>2</v>
      </c>
      <c r="M17" t="s">
        <v>62</v>
      </c>
    </row>
    <row r="18" spans="1:13" x14ac:dyDescent="0.3">
      <c r="B18" s="8"/>
      <c r="C18" s="8" t="s">
        <v>63</v>
      </c>
      <c r="D18" s="8" t="s">
        <v>63</v>
      </c>
      <c r="E18" s="1">
        <v>194</v>
      </c>
      <c r="F18" s="1">
        <v>195</v>
      </c>
      <c r="G18" s="1" t="s">
        <v>64</v>
      </c>
      <c r="H18" s="1">
        <v>2</v>
      </c>
      <c r="I18" s="1" t="s">
        <v>65</v>
      </c>
      <c r="J18" s="18">
        <v>960</v>
      </c>
      <c r="K18" s="1">
        <v>960</v>
      </c>
      <c r="L18" s="1">
        <v>4</v>
      </c>
    </row>
    <row r="19" spans="1:13" x14ac:dyDescent="0.3">
      <c r="B19" s="10"/>
      <c r="C19" s="10" t="s">
        <v>59</v>
      </c>
      <c r="D19" s="10" t="s">
        <v>59</v>
      </c>
      <c r="E19" s="10"/>
      <c r="F19" s="10"/>
      <c r="G19" s="10"/>
      <c r="H19" s="10"/>
      <c r="I19" s="10"/>
      <c r="J19" s="19"/>
      <c r="K19" s="10"/>
      <c r="L19" s="10"/>
    </row>
    <row r="20" spans="1:13" x14ac:dyDescent="0.3">
      <c r="B20" s="10"/>
      <c r="C20" s="10" t="s">
        <v>60</v>
      </c>
      <c r="D20" s="10" t="s">
        <v>60</v>
      </c>
      <c r="E20" s="10"/>
      <c r="F20" s="10"/>
      <c r="G20" s="10"/>
      <c r="H20" s="10"/>
      <c r="I20" s="10"/>
      <c r="J20" s="19"/>
      <c r="K20" s="10"/>
      <c r="L20" s="10"/>
    </row>
    <row r="21" spans="1:13" x14ac:dyDescent="0.3">
      <c r="B21" s="10"/>
      <c r="C21" s="10" t="s">
        <v>61</v>
      </c>
      <c r="D21" s="10" t="s">
        <v>61</v>
      </c>
      <c r="E21" s="10"/>
      <c r="F21" s="10"/>
      <c r="G21" s="10"/>
      <c r="H21" s="10"/>
      <c r="I21" s="10"/>
      <c r="J21" s="19"/>
      <c r="K21" s="10"/>
      <c r="L21" s="10"/>
    </row>
    <row r="22" spans="1:13" x14ac:dyDescent="0.3">
      <c r="B22" s="5"/>
      <c r="C22" s="5" t="s">
        <v>70</v>
      </c>
      <c r="D22" s="5" t="s">
        <v>70</v>
      </c>
      <c r="E22" s="1">
        <v>677</v>
      </c>
      <c r="F22" s="1">
        <v>761</v>
      </c>
      <c r="G22" s="1" t="s">
        <v>71</v>
      </c>
      <c r="H22" s="1">
        <v>2</v>
      </c>
      <c r="I22" s="1" t="s">
        <v>22</v>
      </c>
      <c r="J22" s="18">
        <v>960</v>
      </c>
      <c r="K22" s="1">
        <v>960</v>
      </c>
      <c r="L22" s="1" t="s">
        <v>23</v>
      </c>
      <c r="M22" t="s">
        <v>77</v>
      </c>
    </row>
    <row r="23" spans="1:13" x14ac:dyDescent="0.3">
      <c r="A23" s="14">
        <v>4</v>
      </c>
      <c r="B23" s="5" t="s">
        <v>66</v>
      </c>
      <c r="C23" s="5" t="s">
        <v>66</v>
      </c>
      <c r="D23" s="12" t="s">
        <v>66</v>
      </c>
      <c r="E23" s="1">
        <v>91</v>
      </c>
      <c r="F23" s="1">
        <v>62</v>
      </c>
      <c r="G23" s="1" t="s">
        <v>82</v>
      </c>
      <c r="H23" s="1">
        <v>2</v>
      </c>
      <c r="I23" s="1" t="s">
        <v>65</v>
      </c>
      <c r="J23" s="18">
        <v>960</v>
      </c>
      <c r="K23" s="1">
        <v>960</v>
      </c>
      <c r="L23" s="1" t="s">
        <v>65</v>
      </c>
      <c r="M23" t="s">
        <v>72</v>
      </c>
    </row>
    <row r="24" spans="1:13" x14ac:dyDescent="0.3">
      <c r="A24" s="14">
        <v>3</v>
      </c>
      <c r="B24" s="8" t="s">
        <v>67</v>
      </c>
      <c r="C24" s="8" t="s">
        <v>67</v>
      </c>
      <c r="D24" s="12" t="s">
        <v>67</v>
      </c>
      <c r="E24" s="1">
        <v>165</v>
      </c>
      <c r="F24" s="1">
        <v>135</v>
      </c>
      <c r="G24" s="1" t="s">
        <v>83</v>
      </c>
      <c r="H24" s="1">
        <v>2</v>
      </c>
      <c r="I24" s="1" t="s">
        <v>65</v>
      </c>
      <c r="J24" s="18">
        <v>960</v>
      </c>
      <c r="K24" s="1">
        <v>960</v>
      </c>
      <c r="L24" s="1" t="s">
        <v>65</v>
      </c>
      <c r="M24" t="s">
        <v>78</v>
      </c>
    </row>
    <row r="25" spans="1:13" x14ac:dyDescent="0.3">
      <c r="A25" s="14">
        <v>5</v>
      </c>
      <c r="B25" s="8" t="s">
        <v>73</v>
      </c>
      <c r="C25" s="8" t="s">
        <v>73</v>
      </c>
      <c r="D25" s="12" t="s">
        <v>73</v>
      </c>
      <c r="E25" s="1">
        <v>159</v>
      </c>
      <c r="F25" s="1">
        <v>142</v>
      </c>
      <c r="G25" s="1" t="s">
        <v>85</v>
      </c>
      <c r="H25" s="1">
        <v>2</v>
      </c>
      <c r="I25" s="1" t="s">
        <v>74</v>
      </c>
      <c r="J25" s="18">
        <v>960</v>
      </c>
      <c r="K25" s="1">
        <v>960</v>
      </c>
      <c r="L25" s="1" t="s">
        <v>75</v>
      </c>
      <c r="M25" t="s">
        <v>79</v>
      </c>
    </row>
    <row r="26" spans="1:13" x14ac:dyDescent="0.3">
      <c r="A26" s="14">
        <v>6</v>
      </c>
      <c r="B26" s="8" t="s">
        <v>68</v>
      </c>
      <c r="C26" s="8" t="s">
        <v>68</v>
      </c>
      <c r="D26" s="12" t="s">
        <v>68</v>
      </c>
      <c r="E26" s="1">
        <v>131</v>
      </c>
      <c r="F26" s="1">
        <v>136</v>
      </c>
      <c r="G26" s="1" t="s">
        <v>84</v>
      </c>
      <c r="H26" s="1">
        <v>2</v>
      </c>
      <c r="I26" s="1" t="s">
        <v>18</v>
      </c>
      <c r="J26" s="18">
        <v>960</v>
      </c>
      <c r="K26" s="1">
        <v>960</v>
      </c>
      <c r="L26" s="1" t="s">
        <v>76</v>
      </c>
      <c r="M26" t="s">
        <v>80</v>
      </c>
    </row>
    <row r="27" spans="1:13" x14ac:dyDescent="0.3">
      <c r="A27" s="14">
        <v>7</v>
      </c>
      <c r="B27" s="8" t="s">
        <v>69</v>
      </c>
      <c r="C27" s="8" t="s">
        <v>69</v>
      </c>
      <c r="D27" s="12" t="s">
        <v>69</v>
      </c>
      <c r="E27" s="1">
        <v>131</v>
      </c>
      <c r="F27" s="1">
        <v>124</v>
      </c>
      <c r="G27" s="1" t="s">
        <v>86</v>
      </c>
      <c r="H27" s="1">
        <v>2</v>
      </c>
      <c r="I27" s="1" t="s">
        <v>74</v>
      </c>
      <c r="J27" s="18">
        <v>960</v>
      </c>
      <c r="K27" s="1">
        <v>960</v>
      </c>
      <c r="L27" s="1" t="s">
        <v>75</v>
      </c>
      <c r="M27" t="s">
        <v>80</v>
      </c>
    </row>
    <row r="28" spans="1:13" x14ac:dyDescent="0.3">
      <c r="L28" s="9">
        <v>4</v>
      </c>
    </row>
    <row r="29" spans="1:13" x14ac:dyDescent="0.3">
      <c r="L29" s="9">
        <v>4</v>
      </c>
    </row>
    <row r="30" spans="1:13" x14ac:dyDescent="0.3">
      <c r="L30" s="9">
        <v>6</v>
      </c>
    </row>
    <row r="31" spans="1:13" x14ac:dyDescent="0.3">
      <c r="L31" s="9">
        <v>8</v>
      </c>
    </row>
    <row r="32" spans="1:13" x14ac:dyDescent="0.3">
      <c r="G32">
        <v>5700</v>
      </c>
      <c r="I32" s="9">
        <v>6</v>
      </c>
      <c r="J32" s="9">
        <f>G32/I32</f>
        <v>950</v>
      </c>
      <c r="K32" s="9">
        <f>J32/0.9</f>
        <v>1055.5555555555554</v>
      </c>
      <c r="L32" s="9">
        <v>6</v>
      </c>
    </row>
    <row r="34" spans="7:17" x14ac:dyDescent="0.3">
      <c r="G34">
        <v>5700</v>
      </c>
      <c r="I34" s="9">
        <v>900</v>
      </c>
      <c r="J34" s="9">
        <f>G34/I34</f>
        <v>6.333333333333333</v>
      </c>
    </row>
    <row r="36" spans="7:17" x14ac:dyDescent="0.3">
      <c r="L36" s="9" t="s">
        <v>99</v>
      </c>
      <c r="Q36" t="s">
        <v>100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B4:E15"/>
  <sheetViews>
    <sheetView workbookViewId="0">
      <selection activeCell="E13" sqref="E13"/>
    </sheetView>
  </sheetViews>
  <sheetFormatPr baseColWidth="10" defaultColWidth="9.109375" defaultRowHeight="14.4" x14ac:dyDescent="0.3"/>
  <cols>
    <col min="2" max="2" width="23.109375" bestFit="1" customWidth="1"/>
    <col min="4" max="4" width="21.5546875" bestFit="1" customWidth="1"/>
    <col min="5" max="5" width="59.6640625" bestFit="1" customWidth="1"/>
  </cols>
  <sheetData>
    <row r="4" spans="2:5" x14ac:dyDescent="0.3">
      <c r="B4" t="s">
        <v>26</v>
      </c>
    </row>
    <row r="5" spans="2:5" x14ac:dyDescent="0.3">
      <c r="B5" t="s">
        <v>27</v>
      </c>
      <c r="D5" t="s">
        <v>81</v>
      </c>
      <c r="E5" t="s">
        <v>87</v>
      </c>
    </row>
    <row r="6" spans="2:5" x14ac:dyDescent="0.3">
      <c r="D6" t="s">
        <v>0</v>
      </c>
      <c r="E6" t="s">
        <v>88</v>
      </c>
    </row>
    <row r="7" spans="2:5" x14ac:dyDescent="0.3">
      <c r="D7" t="s">
        <v>1</v>
      </c>
      <c r="E7" t="s">
        <v>89</v>
      </c>
    </row>
    <row r="8" spans="2:5" x14ac:dyDescent="0.3">
      <c r="D8" t="s">
        <v>3</v>
      </c>
      <c r="E8" t="s">
        <v>90</v>
      </c>
    </row>
    <row r="9" spans="2:5" x14ac:dyDescent="0.3">
      <c r="D9" t="s">
        <v>4</v>
      </c>
      <c r="E9" t="s">
        <v>91</v>
      </c>
    </row>
    <row r="10" spans="2:5" x14ac:dyDescent="0.3">
      <c r="D10" t="s">
        <v>5</v>
      </c>
      <c r="E10" t="s">
        <v>92</v>
      </c>
    </row>
    <row r="11" spans="2:5" x14ac:dyDescent="0.3">
      <c r="D11" t="s">
        <v>6</v>
      </c>
      <c r="E11" t="s">
        <v>93</v>
      </c>
    </row>
    <row r="12" spans="2:5" x14ac:dyDescent="0.3">
      <c r="D12" t="s">
        <v>7</v>
      </c>
      <c r="E12" t="s">
        <v>94</v>
      </c>
    </row>
    <row r="13" spans="2:5" x14ac:dyDescent="0.3">
      <c r="D13" t="s">
        <v>8</v>
      </c>
      <c r="E13" t="s">
        <v>95</v>
      </c>
    </row>
    <row r="14" spans="2:5" x14ac:dyDescent="0.3">
      <c r="D14" t="s">
        <v>9</v>
      </c>
    </row>
    <row r="15" spans="2:5" x14ac:dyDescent="0.3">
      <c r="D15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"/>
  <sheetViews>
    <sheetView workbookViewId="0"/>
  </sheetViews>
  <sheetFormatPr baseColWidth="10" defaultColWidth="9.109375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��  
</file>

<file path=customXml/item2.xml><?xml version="1.0" encoding="utf-8"?>
<versions xmlns="http://schemas.microsoft.com/SolverFoundationForExcel/Version">
  <addinversion>3.1</addinversion>
</versions>
</file>

<file path=customXml/itemProps1.xml><?xml version="1.0" encoding="utf-8"?>
<ds:datastoreItem xmlns:ds="http://schemas.openxmlformats.org/officeDocument/2006/customXml" ds:itemID="{A613C989-5FA2-49A8-A8A7-A9BFA8F675AC}">
  <ds:schemaRefs>
    <ds:schemaRef ds:uri="http://schemas.microsoft.com/SolverFoundation/"/>
    <ds:schemaRef ds:uri="http://www.w3.org/2001/XMLSchema"/>
  </ds:schemaRefs>
</ds:datastoreItem>
</file>

<file path=customXml/itemProps2.xml><?xml version="1.0" encoding="utf-8"?>
<ds:datastoreItem xmlns:ds="http://schemas.openxmlformats.org/officeDocument/2006/customXml" ds:itemID="{895FF3ED-03F0-4FB9-963D-ADF982E848B5}">
  <ds:schemaRefs>
    <ds:schemaRef ds:uri="http://schemas.microsoft.com/SolverFoundationForExcel/Vers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2016-11-29T16:15:16Z</dcterms:modified>
</cp:coreProperties>
</file>