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oe365-my.sharepoint.com/personal/jurado-garciaj_msoe_edu/Documents/Documents/MSOE_COURSES/EE_COURSES/EE4999/"/>
    </mc:Choice>
  </mc:AlternateContent>
  <xr:revisionPtr revIDLastSave="159" documentId="8_{E032BF41-ACAD-4328-AA64-53C56553A08E}" xr6:coauthVersionLast="47" xr6:coauthVersionMax="47" xr10:uidLastSave="{5F2539CF-B1C6-462C-8B0E-226273F708E8}"/>
  <bookViews>
    <workbookView xWindow="9650" yWindow="5420" windowWidth="14400" windowHeight="8110" xr2:uid="{49D78451-BDFE-4F7E-A3C1-5E6FBC4837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R6" i="1" s="1"/>
  <c r="P7" i="1" s="1"/>
  <c r="R7" i="1" s="1"/>
  <c r="P8" i="1" s="1"/>
  <c r="E6" i="1"/>
  <c r="I6" i="1" s="1"/>
  <c r="T6" i="1" l="1"/>
  <c r="T7" i="1" s="1"/>
  <c r="T8" i="1" s="1"/>
  <c r="G6" i="1"/>
  <c r="E7" i="1" s="1"/>
  <c r="G7" i="1" s="1"/>
  <c r="E8" i="1" s="1"/>
  <c r="G8" i="1" s="1"/>
  <c r="E9" i="1" s="1"/>
  <c r="G9" i="1" s="1"/>
  <c r="E10" i="1" s="1"/>
  <c r="G10" i="1" s="1"/>
  <c r="R8" i="1" l="1"/>
  <c r="P9" i="1" s="1"/>
  <c r="T9" i="1" s="1"/>
  <c r="I7" i="1"/>
  <c r="I8" i="1" s="1"/>
  <c r="I9" i="1" s="1"/>
  <c r="I10" i="1" s="1"/>
  <c r="R9" i="1" l="1"/>
  <c r="P10" i="1" s="1"/>
  <c r="T10" i="1" s="1"/>
  <c r="R10" i="1" l="1"/>
  <c r="P11" i="1" s="1"/>
  <c r="T11" i="1" s="1"/>
  <c r="R11" i="1" l="1"/>
  <c r="P12" i="1" s="1"/>
  <c r="T12" i="1" s="1"/>
  <c r="R12" i="1" l="1"/>
  <c r="P13" i="1" s="1"/>
  <c r="T13" i="1" s="1"/>
  <c r="R13" i="1" l="1"/>
  <c r="P14" i="1" s="1"/>
  <c r="T14" i="1" s="1"/>
  <c r="R14" i="1" l="1"/>
  <c r="P15" i="1" s="1"/>
  <c r="T15" i="1" s="1"/>
  <c r="R15" i="1" l="1"/>
  <c r="P16" i="1" l="1"/>
  <c r="T16" i="1" s="1"/>
  <c r="R16" i="1" l="1"/>
</calcChain>
</file>

<file path=xl/sharedStrings.xml><?xml version="1.0" encoding="utf-8"?>
<sst xmlns="http://schemas.openxmlformats.org/spreadsheetml/2006/main" count="26" uniqueCount="15">
  <si>
    <t>Initial Estimate</t>
  </si>
  <si>
    <t>Initial MEA</t>
  </si>
  <si>
    <t>Initial Error in Estimate</t>
  </si>
  <si>
    <t>Error in MEA</t>
  </si>
  <si>
    <t>Time</t>
  </si>
  <si>
    <t>Kalman Gain</t>
  </si>
  <si>
    <t>Error in Measurement</t>
  </si>
  <si>
    <t>Measurement</t>
  </si>
  <si>
    <t>Error in  Estimate</t>
  </si>
  <si>
    <t>Estimate</t>
  </si>
  <si>
    <t>True Temperature Celius</t>
  </si>
  <si>
    <t>Time (Seconds)</t>
  </si>
  <si>
    <t>TRUE Value</t>
  </si>
  <si>
    <t>Noisy Coefficient</t>
  </si>
  <si>
    <t>True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</si>
</sst>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0" fontId="1" fillId="2" borderId="0" xfId="0" applyFont="1" applyFill="1" applyBorder="1" applyAlignment="1">
      <alignment vertical="center"/>
    </xf>
    <xf numFmtId="0" fontId="1" fillId="3" borderId="2" xfId="0" applyFont="1" applyFill="1" applyBorder="1" applyAlignment="1"/>
    <xf numFmtId="0" fontId="1" fillId="3" borderId="0" xfId="0" applyFont="1" applyFill="1" applyBorder="1" applyAlignment="1"/>
    <xf numFmtId="0" fontId="0" fillId="0" borderId="4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/>
    <xf numFmtId="0" fontId="1" fillId="3" borderId="4" xfId="0" applyFont="1" applyFill="1" applyBorder="1" applyAlignment="1">
      <alignment horizontal="center"/>
    </xf>
    <xf numFmtId="4" fontId="1" fillId="3" borderId="4" xfId="0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Valued Kalamna Filter Based for Temp.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Sheet1!$B$6:$B$10</c:f>
              <c:numCache>
                <c:formatCode>General</c:formatCode>
                <c:ptCount val="5"/>
                <c:pt idx="0">
                  <c:v>75</c:v>
                </c:pt>
                <c:pt idx="1">
                  <c:v>73</c:v>
                </c:pt>
                <c:pt idx="2">
                  <c:v>71</c:v>
                </c:pt>
                <c:pt idx="3">
                  <c:v>75</c:v>
                </c:pt>
                <c:pt idx="4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B-4A19-B52E-430C2595616D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Sheet1!$A$6:$A$10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Sheet1!$I$6:$I$10</c:f>
              <c:numCache>
                <c:formatCode>0.00</c:formatCode>
                <c:ptCount val="5"/>
                <c:pt idx="0">
                  <c:v>70.333333333333329</c:v>
                </c:pt>
                <c:pt idx="1">
                  <c:v>71</c:v>
                </c:pt>
                <c:pt idx="2">
                  <c:v>71</c:v>
                </c:pt>
                <c:pt idx="3">
                  <c:v>71.666666666666671</c:v>
                </c:pt>
                <c:pt idx="4">
                  <c:v>71.857142857142861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4B-4A19-B52E-430C2595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499679"/>
        <c:axId val="825292927"/>
      </c:scatterChart>
      <c:valAx>
        <c:axId val="96449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</a:t>
                </a:r>
                <a:r>
                  <a:rPr lang="en-US" baseline="0"/>
                  <a:t>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2927"/>
        <c:crosses val="autoZero"/>
        <c:crossBetween val="midCat"/>
      </c:valAx>
      <c:valAx>
        <c:axId val="82529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(Celius)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9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</a:t>
            </a:r>
            <a:r>
              <a:rPr lang="en-US" baseline="0"/>
              <a:t>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TRUE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Sheet1!$A$13:$A$23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Sheet1!$B$13:$B$23</c:f>
              <c:numCache>
                <c:formatCode>General</c:formatCode>
                <c:ptCount val="11"/>
                <c:pt idx="0">
                  <c:v>34.9</c:v>
                </c:pt>
                <c:pt idx="1">
                  <c:v>35.1</c:v>
                </c:pt>
                <c:pt idx="2">
                  <c:v>34.85</c:v>
                </c:pt>
                <c:pt idx="3">
                  <c:v>35.01</c:v>
                </c:pt>
                <c:pt idx="4">
                  <c:v>34.99</c:v>
                </c:pt>
                <c:pt idx="5">
                  <c:v>34.5</c:v>
                </c:pt>
                <c:pt idx="6">
                  <c:v>35.299999999999997</c:v>
                </c:pt>
                <c:pt idx="7">
                  <c:v>35.200000000000003</c:v>
                </c:pt>
                <c:pt idx="8">
                  <c:v>35.6</c:v>
                </c:pt>
                <c:pt idx="9">
                  <c:v>34.6</c:v>
                </c:pt>
                <c:pt idx="10">
                  <c:v>34.1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1E-43B5-8815-16608821BFB0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Measurement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Sheet1!$A$13:$A$23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Sheet1!$C$13:$C$23</c:f>
              <c:numCache>
                <c:formatCode>General</c:formatCode>
                <c:ptCount val="11"/>
                <c:pt idx="0">
                  <c:v>31</c:v>
                </c:pt>
                <c:pt idx="1">
                  <c:v>39</c:v>
                </c:pt>
                <c:pt idx="2">
                  <c:v>32</c:v>
                </c:pt>
                <c:pt idx="3">
                  <c:v>37</c:v>
                </c:pt>
                <c:pt idx="4">
                  <c:v>34</c:v>
                </c:pt>
                <c:pt idx="5">
                  <c:v>36</c:v>
                </c:pt>
                <c:pt idx="6">
                  <c:v>35</c:v>
                </c:pt>
                <c:pt idx="7">
                  <c:v>31</c:v>
                </c:pt>
                <c:pt idx="8">
                  <c:v>39</c:v>
                </c:pt>
                <c:pt idx="9">
                  <c:v>38</c:v>
                </c:pt>
                <c:pt idx="10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1E-43B5-8815-16608821B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308367"/>
        <c:axId val="2105308783"/>
      </c:scatterChart>
      <c:valAx>
        <c:axId val="210530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[Sec]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08783"/>
        <c:crosses val="autoZero"/>
        <c:crossBetween val="midCat"/>
      </c:valAx>
      <c:valAx>
        <c:axId val="21053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0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Comparison</a:t>
            </a:r>
            <a:r>
              <a:rPr lang="en-US" baseline="0"/>
              <a:t> of Measured, True Value, and Estimated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Measurement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Sheet1!$L$5:$L$16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Sheet1!$M$5:$M$16</c:f>
              <c:numCache>
                <c:formatCode>General</c:formatCode>
                <c:ptCount val="12"/>
                <c:pt idx="1">
                  <c:v>31</c:v>
                </c:pt>
                <c:pt idx="2">
                  <c:v>39</c:v>
                </c:pt>
                <c:pt idx="3">
                  <c:v>32</c:v>
                </c:pt>
                <c:pt idx="4">
                  <c:v>37</c:v>
                </c:pt>
                <c:pt idx="5">
                  <c:v>34</c:v>
                </c:pt>
                <c:pt idx="6">
                  <c:v>36</c:v>
                </c:pt>
                <c:pt idx="7">
                  <c:v>35</c:v>
                </c:pt>
                <c:pt idx="8">
                  <c:v>31</c:v>
                </c:pt>
                <c:pt idx="9">
                  <c:v>39</c:v>
                </c:pt>
                <c:pt idx="10">
                  <c:v>38</c:v>
                </c:pt>
                <c:pt idx="11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58-4F19-8C21-6DC55C6B286B}"/>
            </c:ext>
          </c:extLst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True 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Sheet1!$L$5:$L$16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Sheet1!$N$5:$N$16</c:f>
              <c:numCache>
                <c:formatCode>General</c:formatCode>
                <c:ptCount val="12"/>
                <c:pt idx="1">
                  <c:v>34.9</c:v>
                </c:pt>
                <c:pt idx="2">
                  <c:v>35.1</c:v>
                </c:pt>
                <c:pt idx="3">
                  <c:v>34.85</c:v>
                </c:pt>
                <c:pt idx="4">
                  <c:v>35.01</c:v>
                </c:pt>
                <c:pt idx="5">
                  <c:v>34.99</c:v>
                </c:pt>
                <c:pt idx="6">
                  <c:v>34.5</c:v>
                </c:pt>
                <c:pt idx="7">
                  <c:v>35.299999999999997</c:v>
                </c:pt>
                <c:pt idx="8">
                  <c:v>35.200000000000003</c:v>
                </c:pt>
                <c:pt idx="9">
                  <c:v>35.6</c:v>
                </c:pt>
                <c:pt idx="10">
                  <c:v>34.6</c:v>
                </c:pt>
                <c:pt idx="11">
                  <c:v>34.1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58-4F19-8C21-6DC55C6B286B}"/>
            </c:ext>
          </c:extLst>
        </c:ser>
        <c:ser>
          <c:idx val="2"/>
          <c:order val="2"/>
          <c:tx>
            <c:strRef>
              <c:f>Sheet1!$T$4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Sheet1!$L$5:$L$16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Sheet1!$T$5:$T$16</c:f>
              <c:numCache>
                <c:formatCode>0.00</c:formatCode>
                <c:ptCount val="12"/>
                <c:pt idx="0">
                  <c:v>90</c:v>
                </c:pt>
                <c:pt idx="1">
                  <c:v>31.080659770176929</c:v>
                </c:pt>
                <c:pt idx="2">
                  <c:v>35.052050335290915</c:v>
                </c:pt>
                <c:pt idx="3">
                  <c:v>34.022853610598311</c:v>
                </c:pt>
                <c:pt idx="4">
                  <c:v>34.785717146460655</c:v>
                </c:pt>
                <c:pt idx="5">
                  <c:v>34.621835778734372</c:v>
                </c:pt>
                <c:pt idx="6">
                  <c:v>34.866529529717582</c:v>
                </c:pt>
                <c:pt idx="7">
                  <c:v>34.887352917915806</c:v>
                </c:pt>
                <c:pt idx="8">
                  <c:v>34.341603710969629</c:v>
                </c:pt>
                <c:pt idx="9">
                  <c:v>34.94108712729772</c:v>
                </c:pt>
                <c:pt idx="10">
                  <c:v>35.307279360476024</c:v>
                </c:pt>
                <c:pt idx="11">
                  <c:v>35.047243057607936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58-4F19-8C21-6DC55C6B2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567071"/>
        <c:axId val="2111574559"/>
      </c:scatterChart>
      <c:valAx>
        <c:axId val="2111567071"/>
        <c:scaling>
          <c:orientation val="minMax"/>
          <c:max val="10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74559"/>
        <c:crosses val="autoZero"/>
        <c:crossBetween val="midCat"/>
      </c:valAx>
      <c:valAx>
        <c:axId val="2111574559"/>
        <c:scaling>
          <c:orientation val="minMax"/>
          <c:max val="9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(Celsius)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6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417738</xdr:colOff>
      <xdr:row>25</xdr:row>
      <xdr:rowOff>104019</xdr:rowOff>
    </xdr:from>
    <xdr:to>
      <xdr:col>6</xdr:col>
      <xdr:colOff>500993</xdr:colOff>
      <xdr:row>40</xdr:row>
      <xdr:rowOff>84969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EC6982-3167-39C7-8D96-3D7457F76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159205</xdr:colOff>
      <xdr:row>10</xdr:row>
      <xdr:rowOff>116567</xdr:rowOff>
    </xdr:from>
    <xdr:to>
      <xdr:col>8</xdr:col>
      <xdr:colOff>536576</xdr:colOff>
      <xdr:row>25</xdr:row>
      <xdr:rowOff>97518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BC364-0FB9-53A6-D9A3-2D04FD62A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380999</xdr:colOff>
      <xdr:row>18</xdr:row>
      <xdr:rowOff>117121</xdr:rowOff>
    </xdr:from>
    <xdr:to>
      <xdr:col>19</xdr:col>
      <xdr:colOff>677331</xdr:colOff>
      <xdr:row>37</xdr:row>
      <xdr:rowOff>14110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DBBAE7-78FA-3364-209F-1083D9668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6412-44E1-4A8E-B2DA-357DE98F0153}">
  <dimension ref="A1:T24"/>
  <sheetViews>
    <sheetView tabSelected="1" topLeftCell="D1" zoomScale="40" zoomScaleNormal="40" workbookViewId="0">
      <selection activeCell="J36" sqref="J36"/>
    </sheetView>
  </sheetViews>
  <sheetFormatPr defaultRowHeight="14.5" x14ac:dyDescent="0.35"/>
  <cols>
    <col min="1" max="1" width="13.54296875" bestFit="1" customWidth="1"/>
    <col min="2" max="2" width="12.54296875" bestFit="1" customWidth="1"/>
    <col min="3" max="3" width="19.453125" bestFit="1" customWidth="1"/>
    <col min="5" max="5" width="11.26953125" bestFit="1" customWidth="1"/>
    <col min="6" max="6" width="14.81640625" bestFit="1" customWidth="1"/>
    <col min="8" max="8" width="16.36328125" customWidth="1"/>
    <col min="9" max="9" width="11.453125" bestFit="1" customWidth="1"/>
    <col min="13" max="13" width="12.6328125" bestFit="1" customWidth="1"/>
    <col min="14" max="14" width="10.08984375" bestFit="1" customWidth="1"/>
    <col min="15" max="15" width="19.81640625" bestFit="1" customWidth="1"/>
    <col min="17" max="17" width="11.7265625" customWidth="1"/>
    <col min="20" max="20" width="13.6328125" customWidth="1"/>
  </cols>
  <sheetData>
    <row r="1" spans="1:20" x14ac:dyDescent="0.35">
      <c r="A1" s="10" t="s">
        <v>10</v>
      </c>
      <c r="B1" s="11"/>
      <c r="C1" s="11" t="s">
        <v>0</v>
      </c>
      <c r="D1" s="11"/>
      <c r="E1" s="11" t="s">
        <v>2</v>
      </c>
      <c r="F1" s="11"/>
      <c r="G1" s="11" t="s">
        <v>1</v>
      </c>
      <c r="H1" s="11"/>
      <c r="I1" s="6" t="s">
        <v>3</v>
      </c>
      <c r="L1" s="28" t="s">
        <v>13</v>
      </c>
      <c r="M1" s="29"/>
      <c r="N1" s="29" t="s">
        <v>0</v>
      </c>
      <c r="O1" s="29"/>
      <c r="P1" s="29" t="s">
        <v>2</v>
      </c>
      <c r="Q1" s="29"/>
      <c r="R1" s="29" t="s">
        <v>1</v>
      </c>
      <c r="S1" s="29"/>
      <c r="T1" s="30" t="s">
        <v>3</v>
      </c>
    </row>
    <row r="2" spans="1:20" x14ac:dyDescent="0.35">
      <c r="A2" s="12">
        <v>72</v>
      </c>
      <c r="B2" s="13"/>
      <c r="C2" s="13">
        <v>68</v>
      </c>
      <c r="D2" s="13"/>
      <c r="E2" s="13">
        <v>2</v>
      </c>
      <c r="F2" s="13"/>
      <c r="G2" s="13">
        <v>75</v>
      </c>
      <c r="H2" s="13"/>
      <c r="I2" s="7">
        <v>4</v>
      </c>
      <c r="L2" s="31">
        <v>0.1</v>
      </c>
      <c r="M2" s="23"/>
      <c r="N2" s="23">
        <v>90</v>
      </c>
      <c r="O2" s="23"/>
      <c r="P2" s="24">
        <v>10000.1</v>
      </c>
      <c r="Q2" s="23"/>
      <c r="R2" s="23">
        <v>31</v>
      </c>
      <c r="S2" s="23"/>
      <c r="T2" s="32">
        <v>13.69</v>
      </c>
    </row>
    <row r="3" spans="1:20" x14ac:dyDescent="0.35">
      <c r="A3" s="15"/>
      <c r="B3" s="16"/>
      <c r="C3" s="16"/>
      <c r="D3" s="16"/>
      <c r="E3" s="16"/>
      <c r="F3" s="16"/>
      <c r="G3" s="16"/>
      <c r="H3" s="16"/>
      <c r="I3" s="16"/>
      <c r="L3" s="33"/>
      <c r="M3" s="25"/>
      <c r="N3" s="25"/>
      <c r="O3" s="25"/>
      <c r="P3" s="25"/>
      <c r="Q3" s="25"/>
      <c r="R3" s="25"/>
      <c r="S3" s="25"/>
      <c r="T3" s="34"/>
    </row>
    <row r="4" spans="1:20" x14ac:dyDescent="0.35">
      <c r="A4" s="1" t="s">
        <v>4</v>
      </c>
      <c r="B4" s="2" t="s">
        <v>7</v>
      </c>
      <c r="C4" s="9" t="s">
        <v>6</v>
      </c>
      <c r="D4" s="9"/>
      <c r="E4" s="9" t="s">
        <v>5</v>
      </c>
      <c r="F4" s="9"/>
      <c r="G4" s="9" t="s">
        <v>8</v>
      </c>
      <c r="H4" s="9"/>
      <c r="I4" s="5" t="s">
        <v>9</v>
      </c>
      <c r="L4" s="35" t="s">
        <v>4</v>
      </c>
      <c r="M4" s="19" t="s">
        <v>7</v>
      </c>
      <c r="N4" s="26" t="s">
        <v>14</v>
      </c>
      <c r="O4" s="26" t="s">
        <v>6</v>
      </c>
      <c r="P4" s="27" t="s">
        <v>5</v>
      </c>
      <c r="Q4" s="27"/>
      <c r="R4" s="27" t="s">
        <v>8</v>
      </c>
      <c r="S4" s="27"/>
      <c r="T4" s="36" t="s">
        <v>9</v>
      </c>
    </row>
    <row r="5" spans="1:20" x14ac:dyDescent="0.35">
      <c r="A5" s="3">
        <v>-1</v>
      </c>
      <c r="B5" s="3">
        <v>0</v>
      </c>
      <c r="C5" s="17">
        <v>0</v>
      </c>
      <c r="D5" s="17"/>
      <c r="E5" s="14">
        <v>0</v>
      </c>
      <c r="F5" s="14"/>
      <c r="G5" s="14">
        <v>2</v>
      </c>
      <c r="H5" s="14"/>
      <c r="I5" s="4">
        <v>68</v>
      </c>
      <c r="L5" s="37">
        <v>-1</v>
      </c>
      <c r="M5" s="8"/>
      <c r="N5" s="22"/>
      <c r="O5" s="22"/>
      <c r="P5" s="42"/>
      <c r="Q5" s="42"/>
      <c r="R5" s="43">
        <v>10000.1</v>
      </c>
      <c r="S5" s="44"/>
      <c r="T5" s="38">
        <v>90</v>
      </c>
    </row>
    <row r="6" spans="1:20" x14ac:dyDescent="0.35">
      <c r="A6" s="3">
        <v>0</v>
      </c>
      <c r="B6" s="3">
        <v>75</v>
      </c>
      <c r="C6" s="17">
        <v>4</v>
      </c>
      <c r="D6" s="17"/>
      <c r="E6" s="14">
        <f>G5/(G5+C6)</f>
        <v>0.33333333333333331</v>
      </c>
      <c r="F6" s="14"/>
      <c r="G6" s="14">
        <f>(1-E6)*G5</f>
        <v>1.3333333333333335</v>
      </c>
      <c r="H6" s="14"/>
      <c r="I6" s="4">
        <f>I5+E6*(B6-I5)</f>
        <v>70.333333333333329</v>
      </c>
      <c r="L6" s="37">
        <v>0</v>
      </c>
      <c r="M6" s="8">
        <v>31</v>
      </c>
      <c r="N6" s="22">
        <v>34.9</v>
      </c>
      <c r="O6" s="22">
        <v>13.69</v>
      </c>
      <c r="P6" s="42">
        <f>R5/(R5+O6)</f>
        <v>0.9986328852512385</v>
      </c>
      <c r="Q6" s="42"/>
      <c r="R6" s="14">
        <f>(1-P6)*R5+$L$2</f>
        <v>13.771284199089875</v>
      </c>
      <c r="S6" s="14"/>
      <c r="T6" s="38">
        <f>T5+P6*(M6-T5)</f>
        <v>31.080659770176929</v>
      </c>
    </row>
    <row r="7" spans="1:20" x14ac:dyDescent="0.35">
      <c r="A7" s="3">
        <v>1</v>
      </c>
      <c r="B7" s="3">
        <v>73</v>
      </c>
      <c r="C7" s="17">
        <v>4</v>
      </c>
      <c r="D7" s="17"/>
      <c r="E7" s="14">
        <f t="shared" ref="E7:E9" si="0">G6/(G6+C7)</f>
        <v>0.25</v>
      </c>
      <c r="F7" s="14"/>
      <c r="G7" s="14">
        <f t="shared" ref="G7:G9" si="1">(1-E7)*G6</f>
        <v>1</v>
      </c>
      <c r="H7" s="14"/>
      <c r="I7" s="4">
        <f t="shared" ref="I7:I9" si="2">I6+E7*(B7-I6)</f>
        <v>71</v>
      </c>
      <c r="L7" s="37">
        <v>1</v>
      </c>
      <c r="M7" s="8">
        <v>39</v>
      </c>
      <c r="N7" s="22">
        <v>35.1</v>
      </c>
      <c r="O7" s="22">
        <v>13.69</v>
      </c>
      <c r="P7" s="42">
        <f t="shared" ref="P7:P16" si="3">R6/(R6+O7)</f>
        <v>0.50147997811210465</v>
      </c>
      <c r="Q7" s="42"/>
      <c r="R7" s="14">
        <f t="shared" ref="R7:R16" si="4">(1-P7)*R6+$L$2</f>
        <v>6.9652609003547115</v>
      </c>
      <c r="S7" s="14"/>
      <c r="T7" s="38">
        <f t="shared" ref="T7:T16" si="5">T6+P7*(M7-T6)</f>
        <v>35.052050335290915</v>
      </c>
    </row>
    <row r="8" spans="1:20" x14ac:dyDescent="0.35">
      <c r="A8" s="3">
        <v>2</v>
      </c>
      <c r="B8" s="3">
        <v>71</v>
      </c>
      <c r="C8" s="17">
        <v>4</v>
      </c>
      <c r="D8" s="17"/>
      <c r="E8" s="14">
        <f t="shared" si="0"/>
        <v>0.2</v>
      </c>
      <c r="F8" s="14"/>
      <c r="G8" s="14">
        <f t="shared" si="1"/>
        <v>0.8</v>
      </c>
      <c r="H8" s="14"/>
      <c r="I8" s="4">
        <f t="shared" si="2"/>
        <v>71</v>
      </c>
      <c r="L8" s="37">
        <v>2</v>
      </c>
      <c r="M8" s="8">
        <v>32</v>
      </c>
      <c r="N8" s="22">
        <v>34.85</v>
      </c>
      <c r="O8" s="22">
        <v>13.69</v>
      </c>
      <c r="P8" s="42">
        <f t="shared" si="3"/>
        <v>0.33721485939860957</v>
      </c>
      <c r="Q8" s="42"/>
      <c r="R8" s="14">
        <f t="shared" si="4"/>
        <v>4.716471425166965</v>
      </c>
      <c r="S8" s="14"/>
      <c r="T8" s="38">
        <f t="shared" si="5"/>
        <v>34.022853610598311</v>
      </c>
    </row>
    <row r="9" spans="1:20" x14ac:dyDescent="0.35">
      <c r="A9" s="3">
        <v>3</v>
      </c>
      <c r="B9" s="3">
        <v>75</v>
      </c>
      <c r="C9" s="17">
        <v>4</v>
      </c>
      <c r="D9" s="17"/>
      <c r="E9" s="14">
        <f t="shared" si="0"/>
        <v>0.16666666666666669</v>
      </c>
      <c r="F9" s="14"/>
      <c r="G9" s="14">
        <f t="shared" si="1"/>
        <v>0.66666666666666663</v>
      </c>
      <c r="H9" s="14"/>
      <c r="I9" s="4">
        <f t="shared" si="2"/>
        <v>71.666666666666671</v>
      </c>
      <c r="L9" s="37">
        <v>3</v>
      </c>
      <c r="M9" s="8">
        <v>37</v>
      </c>
      <c r="N9" s="22">
        <v>35.01</v>
      </c>
      <c r="O9" s="22">
        <v>13.69</v>
      </c>
      <c r="P9" s="42">
        <f t="shared" si="3"/>
        <v>0.2562398471832133</v>
      </c>
      <c r="Q9" s="42"/>
      <c r="R9" s="14">
        <f t="shared" si="4"/>
        <v>3.6079235079381902</v>
      </c>
      <c r="S9" s="14"/>
      <c r="T9" s="38">
        <f t="shared" si="5"/>
        <v>34.785717146460655</v>
      </c>
    </row>
    <row r="10" spans="1:20" x14ac:dyDescent="0.35">
      <c r="A10" s="3">
        <v>4</v>
      </c>
      <c r="B10" s="3">
        <v>73</v>
      </c>
      <c r="C10" s="17">
        <v>4</v>
      </c>
      <c r="D10" s="17"/>
      <c r="E10" s="14">
        <f>G9/(G9+C10)</f>
        <v>0.14285714285714285</v>
      </c>
      <c r="F10" s="14"/>
      <c r="G10" s="14">
        <f>(1-E10)*G9</f>
        <v>0.5714285714285714</v>
      </c>
      <c r="H10" s="14"/>
      <c r="I10" s="4">
        <f>I9+E10*(B10-I9)</f>
        <v>71.857142857142861</v>
      </c>
      <c r="L10" s="37">
        <v>4</v>
      </c>
      <c r="M10" s="8">
        <v>34</v>
      </c>
      <c r="N10" s="22">
        <v>34.99</v>
      </c>
      <c r="O10" s="22">
        <v>13.69</v>
      </c>
      <c r="P10" s="42">
        <f t="shared" si="3"/>
        <v>0.20857552678403729</v>
      </c>
      <c r="Q10" s="42"/>
      <c r="R10" s="14">
        <f t="shared" si="4"/>
        <v>2.9553989616734708</v>
      </c>
      <c r="S10" s="14"/>
      <c r="T10" s="38">
        <f t="shared" si="5"/>
        <v>34.621835778734372</v>
      </c>
    </row>
    <row r="11" spans="1:20" x14ac:dyDescent="0.35">
      <c r="L11" s="37">
        <v>5</v>
      </c>
      <c r="M11" s="8">
        <v>36</v>
      </c>
      <c r="N11" s="21">
        <v>34.5</v>
      </c>
      <c r="O11" s="22">
        <v>13.69</v>
      </c>
      <c r="P11" s="42">
        <f t="shared" si="3"/>
        <v>0.17755050320382018</v>
      </c>
      <c r="Q11" s="42"/>
      <c r="R11" s="14">
        <f t="shared" si="4"/>
        <v>2.5306663888602987</v>
      </c>
      <c r="S11" s="14"/>
      <c r="T11" s="38">
        <f t="shared" si="5"/>
        <v>34.866529529717582</v>
      </c>
    </row>
    <row r="12" spans="1:20" x14ac:dyDescent="0.35">
      <c r="A12" s="19" t="s">
        <v>11</v>
      </c>
      <c r="B12" s="19" t="s">
        <v>12</v>
      </c>
      <c r="C12" s="19" t="s">
        <v>7</v>
      </c>
      <c r="L12" s="37">
        <v>6</v>
      </c>
      <c r="M12" s="8">
        <v>35</v>
      </c>
      <c r="N12" s="21">
        <v>35.299999999999997</v>
      </c>
      <c r="O12" s="22">
        <v>13.69</v>
      </c>
      <c r="P12" s="42">
        <f t="shared" si="3"/>
        <v>0.15601494588399023</v>
      </c>
      <c r="Q12" s="42"/>
      <c r="R12" s="14">
        <f t="shared" si="4"/>
        <v>2.2358446091518265</v>
      </c>
      <c r="S12" s="14"/>
      <c r="T12" s="38">
        <f t="shared" si="5"/>
        <v>34.887352917915806</v>
      </c>
    </row>
    <row r="13" spans="1:20" x14ac:dyDescent="0.35">
      <c r="A13" s="20">
        <v>0</v>
      </c>
      <c r="B13" s="20">
        <v>34.9</v>
      </c>
      <c r="C13" s="21">
        <v>31</v>
      </c>
      <c r="L13" s="37">
        <v>7</v>
      </c>
      <c r="M13" s="8">
        <v>31</v>
      </c>
      <c r="N13" s="21">
        <v>35.200000000000003</v>
      </c>
      <c r="O13" s="22">
        <v>13.69</v>
      </c>
      <c r="P13" s="42">
        <f t="shared" si="3"/>
        <v>0.14039095972762367</v>
      </c>
      <c r="Q13" s="42"/>
      <c r="R13" s="14">
        <f t="shared" si="4"/>
        <v>2.0219522386711679</v>
      </c>
      <c r="S13" s="14"/>
      <c r="T13" s="38">
        <f t="shared" si="5"/>
        <v>34.341603710969629</v>
      </c>
    </row>
    <row r="14" spans="1:20" x14ac:dyDescent="0.35">
      <c r="A14" s="20">
        <v>1</v>
      </c>
      <c r="B14" s="20">
        <v>35.1</v>
      </c>
      <c r="C14" s="21">
        <v>39</v>
      </c>
      <c r="L14" s="37">
        <v>8</v>
      </c>
      <c r="M14" s="8">
        <v>39</v>
      </c>
      <c r="N14" s="21">
        <v>35.6</v>
      </c>
      <c r="O14" s="22">
        <v>13.69</v>
      </c>
      <c r="P14" s="42">
        <f t="shared" si="3"/>
        <v>0.12868879741720587</v>
      </c>
      <c r="Q14" s="42"/>
      <c r="R14" s="14">
        <f t="shared" si="4"/>
        <v>1.8617496366415482</v>
      </c>
      <c r="S14" s="14"/>
      <c r="T14" s="38">
        <f t="shared" si="5"/>
        <v>34.94108712729772</v>
      </c>
    </row>
    <row r="15" spans="1:20" x14ac:dyDescent="0.35">
      <c r="A15" s="20">
        <v>2</v>
      </c>
      <c r="B15" s="20">
        <v>34.85</v>
      </c>
      <c r="C15" s="21">
        <v>32</v>
      </c>
      <c r="L15" s="37">
        <v>9</v>
      </c>
      <c r="M15" s="8">
        <v>38</v>
      </c>
      <c r="N15" s="21">
        <v>34.6</v>
      </c>
      <c r="O15" s="22">
        <v>13.69</v>
      </c>
      <c r="P15" s="42">
        <f t="shared" si="3"/>
        <v>0.11971319498708181</v>
      </c>
      <c r="Q15" s="42"/>
      <c r="R15" s="14">
        <f t="shared" si="4"/>
        <v>1.7388736393731501</v>
      </c>
      <c r="S15" s="14"/>
      <c r="T15" s="38">
        <f t="shared" si="5"/>
        <v>35.307279360476024</v>
      </c>
    </row>
    <row r="16" spans="1:20" ht="15" thickBot="1" x14ac:dyDescent="0.4">
      <c r="A16" s="20">
        <v>3</v>
      </c>
      <c r="B16" s="20">
        <v>35.01</v>
      </c>
      <c r="C16" s="21">
        <v>37</v>
      </c>
      <c r="L16" s="39">
        <v>10</v>
      </c>
      <c r="M16" s="41">
        <v>33</v>
      </c>
      <c r="N16" s="40">
        <v>34.1</v>
      </c>
      <c r="O16" s="22">
        <v>13.69</v>
      </c>
      <c r="P16" s="42">
        <f t="shared" si="3"/>
        <v>0.11270256533410807</v>
      </c>
      <c r="Q16" s="42"/>
      <c r="R16" s="14">
        <f t="shared" si="4"/>
        <v>1.6428981194239396</v>
      </c>
      <c r="S16" s="14"/>
      <c r="T16" s="38">
        <f t="shared" si="5"/>
        <v>35.047243057607936</v>
      </c>
    </row>
    <row r="17" spans="1:3" x14ac:dyDescent="0.35">
      <c r="A17" s="20">
        <v>4</v>
      </c>
      <c r="B17" s="20">
        <v>34.99</v>
      </c>
      <c r="C17" s="21">
        <v>34</v>
      </c>
    </row>
    <row r="18" spans="1:3" x14ac:dyDescent="0.35">
      <c r="A18" s="20">
        <v>5</v>
      </c>
      <c r="B18" s="20">
        <v>34.5</v>
      </c>
      <c r="C18" s="21">
        <v>36</v>
      </c>
    </row>
    <row r="19" spans="1:3" x14ac:dyDescent="0.35">
      <c r="A19" s="20">
        <v>6</v>
      </c>
      <c r="B19" s="20">
        <v>35.299999999999997</v>
      </c>
      <c r="C19" s="21">
        <v>35</v>
      </c>
    </row>
    <row r="20" spans="1:3" x14ac:dyDescent="0.35">
      <c r="A20" s="20">
        <v>7</v>
      </c>
      <c r="B20" s="20">
        <v>35.200000000000003</v>
      </c>
      <c r="C20" s="21">
        <v>31</v>
      </c>
    </row>
    <row r="21" spans="1:3" x14ac:dyDescent="0.35">
      <c r="A21" s="20">
        <v>8</v>
      </c>
      <c r="B21" s="20">
        <v>35.6</v>
      </c>
      <c r="C21" s="21">
        <v>39</v>
      </c>
    </row>
    <row r="22" spans="1:3" x14ac:dyDescent="0.35">
      <c r="A22" s="20">
        <v>9</v>
      </c>
      <c r="B22" s="20">
        <v>34.6</v>
      </c>
      <c r="C22" s="21">
        <v>38</v>
      </c>
    </row>
    <row r="23" spans="1:3" x14ac:dyDescent="0.35">
      <c r="A23" s="20">
        <v>10</v>
      </c>
      <c r="B23" s="20">
        <v>34.1</v>
      </c>
      <c r="C23" s="21">
        <v>33</v>
      </c>
    </row>
    <row r="24" spans="1:3" x14ac:dyDescent="0.35">
      <c r="B24" s="18"/>
    </row>
  </sheetData>
  <mergeCells count="65">
    <mergeCell ref="P14:Q14"/>
    <mergeCell ref="P15:Q15"/>
    <mergeCell ref="P16:Q16"/>
    <mergeCell ref="R11:S11"/>
    <mergeCell ref="R12:S12"/>
    <mergeCell ref="R13:S13"/>
    <mergeCell ref="R14:S14"/>
    <mergeCell ref="R15:S15"/>
    <mergeCell ref="R16:S16"/>
    <mergeCell ref="P11:Q11"/>
    <mergeCell ref="P12:Q12"/>
    <mergeCell ref="P13:Q13"/>
    <mergeCell ref="P10:Q10"/>
    <mergeCell ref="R10:S10"/>
    <mergeCell ref="P8:Q8"/>
    <mergeCell ref="R8:S8"/>
    <mergeCell ref="P9:Q9"/>
    <mergeCell ref="R9:S9"/>
    <mergeCell ref="P6:Q6"/>
    <mergeCell ref="R6:S6"/>
    <mergeCell ref="P7:Q7"/>
    <mergeCell ref="R7:S7"/>
    <mergeCell ref="L3:T3"/>
    <mergeCell ref="P4:Q4"/>
    <mergeCell ref="R4:S4"/>
    <mergeCell ref="P5:Q5"/>
    <mergeCell ref="R5:S5"/>
    <mergeCell ref="L1:M1"/>
    <mergeCell ref="N1:O1"/>
    <mergeCell ref="P1:Q1"/>
    <mergeCell ref="R1:S1"/>
    <mergeCell ref="L2:M2"/>
    <mergeCell ref="N2:O2"/>
    <mergeCell ref="P2:Q2"/>
    <mergeCell ref="R2:S2"/>
    <mergeCell ref="E8:F8"/>
    <mergeCell ref="E9:F9"/>
    <mergeCell ref="E10:F10"/>
    <mergeCell ref="C10:D10"/>
    <mergeCell ref="G6:H6"/>
    <mergeCell ref="G7:H7"/>
    <mergeCell ref="G8:H8"/>
    <mergeCell ref="G9:H9"/>
    <mergeCell ref="G10:H10"/>
    <mergeCell ref="C6:D6"/>
    <mergeCell ref="C7:D7"/>
    <mergeCell ref="C8:D8"/>
    <mergeCell ref="C9:D9"/>
    <mergeCell ref="E5:F5"/>
    <mergeCell ref="E6:F6"/>
    <mergeCell ref="E7:F7"/>
    <mergeCell ref="G1:H1"/>
    <mergeCell ref="G2:H2"/>
    <mergeCell ref="A3:I3"/>
    <mergeCell ref="C5:D5"/>
    <mergeCell ref="G5:H5"/>
    <mergeCell ref="C4:D4"/>
    <mergeCell ref="G4:H4"/>
    <mergeCell ref="E4:F4"/>
    <mergeCell ref="A1:B1"/>
    <mergeCell ref="A2:B2"/>
    <mergeCell ref="C1:D1"/>
    <mergeCell ref="C2:D2"/>
    <mergeCell ref="E1:F1"/>
    <mergeCell ref="E2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Jurado-Garcia, Jorge</dc:creator>
  <cp:lastModifiedBy>Jurado-Garcia, Jorge</cp:lastModifiedBy>
  <dcterms:created xsi:type="dcterms:W3CDTF">2022-10-18T13:23:14Z</dcterms:created>
  <dcterms:modified xsi:type="dcterms:W3CDTF">2022-10-18T18:47:06Z</dcterms:modified>
</cp:coreProperties>
</file>