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608" windowHeight="7056"/>
  </bookViews>
  <sheets>
    <sheet name="DIARIO" sheetId="1" r:id="rId1"/>
    <sheet name="MAYORES" sheetId="3" r:id="rId2"/>
    <sheet name="BALANCE" sheetId="5" r:id="rId3"/>
    <sheet name="Estado Sit. Patrim y Resultados" sheetId="6" r:id="rId4"/>
  </sheets>
  <definedNames>
    <definedName name="_xlnm.Print_Area" localSheetId="2">BALANCE!$B$1:$J$29</definedName>
    <definedName name="_xlnm.Print_Area" localSheetId="0">DIARIO!$A$1:$F$55</definedName>
    <definedName name="_xlnm.Print_Area" localSheetId="3">'Estado Sit. Patrim y Resultados'!$A$2:$G$14</definedName>
    <definedName name="_xlnm.Print_Area" localSheetId="1">MAYORES!$B$3:$I$55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5" l="1"/>
  <c r="C20" i="5"/>
  <c r="C18" i="5"/>
  <c r="C16" i="5"/>
  <c r="I8" i="3"/>
  <c r="D14" i="5" s="1"/>
  <c r="F14" i="5" s="1"/>
  <c r="H14" i="5" s="1"/>
  <c r="D11" i="6" s="1"/>
  <c r="C14" i="5"/>
  <c r="D6" i="5"/>
  <c r="C6" i="5"/>
  <c r="D5" i="5"/>
  <c r="F29" i="1"/>
  <c r="E55" i="1"/>
  <c r="F46" i="3"/>
  <c r="D21" i="5" s="1"/>
  <c r="E46" i="3"/>
  <c r="C21" i="5" s="1"/>
  <c r="F38" i="1"/>
  <c r="C46" i="3"/>
  <c r="D15" i="5" s="1"/>
  <c r="F15" i="5" s="1"/>
  <c r="B46" i="3"/>
  <c r="C15" i="5" s="1"/>
  <c r="I32" i="3"/>
  <c r="H32" i="3"/>
  <c r="I39" i="3"/>
  <c r="D19" i="5" s="1"/>
  <c r="H39" i="3"/>
  <c r="I40" i="3" s="1"/>
  <c r="F39" i="3"/>
  <c r="D18" i="5" s="1"/>
  <c r="E39" i="3"/>
  <c r="C39" i="3"/>
  <c r="D12" i="5" s="1"/>
  <c r="B39" i="3"/>
  <c r="C40" i="3" s="1"/>
  <c r="I23" i="3"/>
  <c r="D20" i="5" s="1"/>
  <c r="H23" i="3"/>
  <c r="F23" i="3"/>
  <c r="D7" i="5" s="1"/>
  <c r="E23" i="3"/>
  <c r="C7" i="5" s="1"/>
  <c r="E7" i="5" s="1"/>
  <c r="G7" i="5" s="1"/>
  <c r="B5" i="6" s="1"/>
  <c r="B23" i="3"/>
  <c r="C23" i="3"/>
  <c r="D16" i="5" s="1"/>
  <c r="F16" i="5" s="1"/>
  <c r="H16" i="5" s="1"/>
  <c r="D5" i="6" s="1"/>
  <c r="I16" i="3"/>
  <c r="D13" i="5" s="1"/>
  <c r="H16" i="3"/>
  <c r="C13" i="5" s="1"/>
  <c r="E13" i="5" s="1"/>
  <c r="G13" i="5" s="1"/>
  <c r="B9" i="6" s="1"/>
  <c r="H8" i="3"/>
  <c r="F35" i="1"/>
  <c r="F32" i="1"/>
  <c r="F26" i="1"/>
  <c r="F22" i="1"/>
  <c r="F19" i="1"/>
  <c r="F10" i="1"/>
  <c r="F6" i="1"/>
  <c r="F55" i="1" l="1"/>
  <c r="H15" i="5"/>
  <c r="D4" i="6" s="1"/>
  <c r="E20" i="5"/>
  <c r="I20" i="5" s="1"/>
  <c r="G6" i="6" s="1"/>
  <c r="E21" i="5"/>
  <c r="C12" i="5"/>
  <c r="E12" i="5" s="1"/>
  <c r="G12" i="5" s="1"/>
  <c r="B8" i="6" s="1"/>
  <c r="C19" i="5"/>
  <c r="E19" i="5" s="1"/>
  <c r="F47" i="3"/>
  <c r="C47" i="3"/>
  <c r="I17" i="3"/>
  <c r="F40" i="3"/>
  <c r="C24" i="3"/>
  <c r="I9" i="3"/>
  <c r="E8" i="3" l="1"/>
  <c r="C9" i="5" s="1"/>
  <c r="F32" i="3" l="1"/>
  <c r="D17" i="5" s="1"/>
  <c r="E32" i="3"/>
  <c r="C17" i="5" s="1"/>
  <c r="C32" i="3"/>
  <c r="D10" i="5" s="1"/>
  <c r="B32" i="3"/>
  <c r="C10" i="5" s="1"/>
  <c r="E10" i="5" l="1"/>
  <c r="G10" i="5" s="1"/>
  <c r="B6" i="6" s="1"/>
  <c r="F17" i="5"/>
  <c r="C33" i="3"/>
  <c r="C8" i="3"/>
  <c r="D8" i="5" s="1"/>
  <c r="F33" i="3"/>
  <c r="F16" i="3"/>
  <c r="C16" i="3"/>
  <c r="D11" i="5" s="1"/>
  <c r="B16" i="3"/>
  <c r="C11" i="5" s="1"/>
  <c r="E11" i="5" s="1"/>
  <c r="G11" i="5" s="1"/>
  <c r="B7" i="6" s="1"/>
  <c r="H17" i="5" l="1"/>
  <c r="C17" i="3"/>
  <c r="I33" i="3"/>
  <c r="B8" i="3"/>
  <c r="C8" i="5" s="1"/>
  <c r="E8" i="5" s="1"/>
  <c r="G8" i="5" s="1"/>
  <c r="E16" i="3"/>
  <c r="C5" i="5" s="1"/>
  <c r="I21" i="5"/>
  <c r="G7" i="6" s="1"/>
  <c r="F8" i="3"/>
  <c r="D9" i="5" s="1"/>
  <c r="E9" i="5" s="1"/>
  <c r="G9" i="5" l="1"/>
  <c r="E5" i="5"/>
  <c r="E22" i="5" s="1"/>
  <c r="C22" i="5"/>
  <c r="D6" i="6"/>
  <c r="D8" i="6" s="1"/>
  <c r="H22" i="5"/>
  <c r="I19" i="5"/>
  <c r="G4" i="6" s="1"/>
  <c r="D22" i="5"/>
  <c r="C9" i="3"/>
  <c r="G6" i="5"/>
  <c r="F9" i="3"/>
  <c r="F18" i="5"/>
  <c r="F17" i="3"/>
  <c r="I24" i="3"/>
  <c r="F24" i="3"/>
  <c r="J18" i="5" l="1"/>
  <c r="G3" i="6" s="1"/>
  <c r="F22" i="5"/>
  <c r="G5" i="5"/>
  <c r="J22" i="5"/>
  <c r="E27" i="5" s="1"/>
  <c r="I22" i="5"/>
  <c r="E28" i="5" s="1"/>
  <c r="G22" i="5" l="1"/>
  <c r="G24" i="5" s="1"/>
  <c r="B4" i="6"/>
  <c r="B14" i="6" s="1"/>
  <c r="G5" i="6"/>
  <c r="E29" i="5"/>
  <c r="H23" i="5" s="1"/>
  <c r="H24" i="5" s="1"/>
  <c r="G8" i="6" l="1"/>
  <c r="D12" i="6" s="1"/>
  <c r="D13" i="6" s="1"/>
  <c r="D14" i="6" s="1"/>
</calcChain>
</file>

<file path=xl/sharedStrings.xml><?xml version="1.0" encoding="utf-8"?>
<sst xmlns="http://schemas.openxmlformats.org/spreadsheetml/2006/main" count="223" uniqueCount="103">
  <si>
    <t>LIBRO DIARIO</t>
  </si>
  <si>
    <t>MAYORES</t>
  </si>
  <si>
    <t>Caja</t>
  </si>
  <si>
    <t>Debe</t>
  </si>
  <si>
    <t>Haber</t>
  </si>
  <si>
    <t>Fecha</t>
  </si>
  <si>
    <t>VP</t>
  </si>
  <si>
    <t>DEBE</t>
  </si>
  <si>
    <t>HABER</t>
  </si>
  <si>
    <t>S. Deudor</t>
  </si>
  <si>
    <t>Ventas</t>
  </si>
  <si>
    <t>CMV</t>
  </si>
  <si>
    <t>S. Acreedor</t>
  </si>
  <si>
    <t>BALANCE (de 8 columnas)</t>
  </si>
  <si>
    <t>CUENTAS</t>
  </si>
  <si>
    <t>SUMAS</t>
  </si>
  <si>
    <t>SALDOS</t>
  </si>
  <si>
    <t>CUENTAS PATRIMONIALES</t>
  </si>
  <si>
    <t>CUENTAS DE RESULTADOS</t>
  </si>
  <si>
    <t>DEUDOR</t>
  </si>
  <si>
    <t>ACREEDOR</t>
  </si>
  <si>
    <t>ACTIVO</t>
  </si>
  <si>
    <t>PASIVO / PN</t>
  </si>
  <si>
    <t>NEGATIVO</t>
  </si>
  <si>
    <t>POSITIVO</t>
  </si>
  <si>
    <t>SUBTOTALES</t>
  </si>
  <si>
    <t>Resultado del Ejercicio</t>
  </si>
  <si>
    <t>TOTALES</t>
  </si>
  <si>
    <t>Resultados Positivos</t>
  </si>
  <si>
    <t>Resultados Negativos</t>
  </si>
  <si>
    <t>a Ventas</t>
  </si>
  <si>
    <t>a Capital Social</t>
  </si>
  <si>
    <t>Rodados</t>
  </si>
  <si>
    <t>Capital Social</t>
  </si>
  <si>
    <t>Activo</t>
  </si>
  <si>
    <t>Pasivo</t>
  </si>
  <si>
    <t>Patrimonio Neto</t>
  </si>
  <si>
    <t>Total PN</t>
  </si>
  <si>
    <t>Estado de Resultados al 30/06/2020</t>
  </si>
  <si>
    <t>Mercaderías</t>
  </si>
  <si>
    <t>Según Venta de mercaderías</t>
  </si>
  <si>
    <t>Según costo mercadería vendida</t>
  </si>
  <si>
    <t>a Mercaderías</t>
  </si>
  <si>
    <t>Valores a depositar</t>
  </si>
  <si>
    <t>Cheques diferidos a cobrar</t>
  </si>
  <si>
    <t>Control suma columna "Debe" y "Haber"</t>
  </si>
  <si>
    <t xml:space="preserve"> </t>
  </si>
  <si>
    <t>Mercaderias</t>
  </si>
  <si>
    <t>Estado de Situación Patrimonial  al 30/06/2020</t>
  </si>
  <si>
    <t>Resultado Bruto</t>
  </si>
  <si>
    <t>Total Pasivo</t>
  </si>
  <si>
    <t>Resultado del ejercicio</t>
  </si>
  <si>
    <t>TOTAL ACTIVO</t>
  </si>
  <si>
    <t>TOTAL P y PN</t>
  </si>
  <si>
    <t xml:space="preserve">Saldo Mayor Mercaderías </t>
  </si>
  <si>
    <t>Existencia Final Bienes de Cambio (Inventario físico)</t>
  </si>
  <si>
    <t>Análisis de Existencia Final de Bienes de Cambio al 30/6/2020</t>
  </si>
  <si>
    <t>Resolución Ejercicio Guía TP N° 32    "LAS CALAS S.R.L."</t>
  </si>
  <si>
    <t>"LAS CALAS S.R.L."</t>
  </si>
  <si>
    <t>+ A</t>
  </si>
  <si>
    <t>+ PN</t>
  </si>
  <si>
    <t>Según suscripción del capital social</t>
  </si>
  <si>
    <t>Socia Sara Castelo cuenta aporte</t>
  </si>
  <si>
    <t>Socio Juan Ramon Castro cuenta aporte</t>
  </si>
  <si>
    <t>- A</t>
  </si>
  <si>
    <t>+ P</t>
  </si>
  <si>
    <t>a Socio Juan Ramon Castro cuenta aporte</t>
  </si>
  <si>
    <t>Según integración del socip Juan Ramón Castro</t>
  </si>
  <si>
    <t>a Prenda a pagar</t>
  </si>
  <si>
    <t>a Socia Sara Castelo cuenta aporte</t>
  </si>
  <si>
    <t>Según integración de la socia Sara Castelo</t>
  </si>
  <si>
    <t>+ RN</t>
  </si>
  <si>
    <t>Gastos bancarios</t>
  </si>
  <si>
    <t>Banco Galicia cta. Cte.</t>
  </si>
  <si>
    <t>Según apertura cuenta bancaria</t>
  </si>
  <si>
    <t>Muebles y Utiles</t>
  </si>
  <si>
    <t>Según compra de bienes de uso</t>
  </si>
  <si>
    <t>a Cheques diferidos a pagar</t>
  </si>
  <si>
    <t>+ RP</t>
  </si>
  <si>
    <t>a Valores a depositar</t>
  </si>
  <si>
    <t>Según depósito de cheques en cartera</t>
  </si>
  <si>
    <t>Según compra de mercaderías</t>
  </si>
  <si>
    <t>a Proveedores</t>
  </si>
  <si>
    <t>Alquileres pagados</t>
  </si>
  <si>
    <t>a Banco Galicia cta. Cte.</t>
  </si>
  <si>
    <t>Según pago del alquiler del corriente mes</t>
  </si>
  <si>
    <t>Socia Sara Castelo cta aporte</t>
  </si>
  <si>
    <t>Socio Juan R. Castro cta aporte</t>
  </si>
  <si>
    <t>Prenda a pagar</t>
  </si>
  <si>
    <t>Banco Galicia cta.cte.</t>
  </si>
  <si>
    <t>Cheques diferidos a pagar</t>
  </si>
  <si>
    <t>Proveedores</t>
  </si>
  <si>
    <t>de la cuenta mercaderias y la existencia fisica de bienes de cambio</t>
  </si>
  <si>
    <t>No debemos realizar el ajuste ya que no hay diferencia entre el saldo</t>
  </si>
  <si>
    <t>CMV = EI +COMPRAS - EF</t>
  </si>
  <si>
    <t>Alquileres Pagados</t>
  </si>
  <si>
    <t>RN</t>
  </si>
  <si>
    <t>Banco</t>
  </si>
  <si>
    <t>Alquileres Pagados x Adelantado</t>
  </si>
  <si>
    <t>A+ CR</t>
  </si>
  <si>
    <t>29.05.21</t>
  </si>
  <si>
    <t>29.06.21</t>
  </si>
  <si>
    <t>29.07.21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</si>
</sst>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-* #,##0_-;\-* #,##0_-;_-* &quot;-&quot;??_-;_-@_-"/>
    <numFmt numFmtId="166" formatCode="dd/mm/yy;@"/>
    <numFmt numFmtId="167" formatCode="_-* #,##0.0_-;\-* #,##0.0_-;_-* &quot;-&quot;??_-;_-@_-"/>
    <numFmt numFmtId="168" formatCode="_ * #,##0_ ;_ * \-#,##0_ ;_ * &quot;-&quot;??_ ;_ @_ 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4">
    <xf numFmtId="0" fontId="0" fillId="0" borderId="0" xfId="0"/>
    <xf numFmtId="165" fontId="2" fillId="2" borderId="7" xfId="0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0" fillId="0" borderId="10" xfId="0" applyNumberFormat="1" applyBorder="1"/>
    <xf numFmtId="165" fontId="0" fillId="0" borderId="11" xfId="0" applyNumberFormat="1" applyBorder="1"/>
    <xf numFmtId="165" fontId="0" fillId="0" borderId="0" xfId="0" applyNumberFormat="1"/>
    <xf numFmtId="49" fontId="0" fillId="0" borderId="13" xfId="0" applyNumberFormat="1" applyBorder="1"/>
    <xf numFmtId="165" fontId="2" fillId="2" borderId="5" xfId="0" applyNumberFormat="1" applyFont="1" applyFill="1" applyBorder="1"/>
    <xf numFmtId="49" fontId="0" fillId="0" borderId="14" xfId="0" applyNumberFormat="1" applyBorder="1"/>
    <xf numFmtId="165" fontId="2" fillId="2" borderId="18" xfId="0" applyNumberFormat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4" xfId="0" applyBorder="1"/>
    <xf numFmtId="49" fontId="0" fillId="0" borderId="26" xfId="0" applyNumberFormat="1" applyBorder="1"/>
    <xf numFmtId="49" fontId="0" fillId="0" borderId="27" xfId="0" applyNumberFormat="1" applyBorder="1"/>
    <xf numFmtId="3" fontId="0" fillId="0" borderId="25" xfId="0" applyNumberFormat="1" applyBorder="1"/>
    <xf numFmtId="165" fontId="2" fillId="0" borderId="4" xfId="0" applyNumberFormat="1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165" fontId="0" fillId="0" borderId="28" xfId="0" applyNumberFormat="1" applyBorder="1"/>
    <xf numFmtId="165" fontId="0" fillId="0" borderId="29" xfId="0" applyNumberFormat="1" applyBorder="1"/>
    <xf numFmtId="165" fontId="0" fillId="0" borderId="30" xfId="0" applyNumberFormat="1" applyBorder="1"/>
    <xf numFmtId="165" fontId="2" fillId="0" borderId="18" xfId="0" applyNumberFormat="1" applyFont="1" applyFill="1" applyBorder="1"/>
    <xf numFmtId="3" fontId="0" fillId="0" borderId="0" xfId="0" applyNumberFormat="1"/>
    <xf numFmtId="0" fontId="2" fillId="0" borderId="0" xfId="0" applyFont="1" applyBorder="1" applyAlignment="1">
      <alignment vertical="center"/>
    </xf>
    <xf numFmtId="0" fontId="2" fillId="0" borderId="0" xfId="0" applyFont="1"/>
    <xf numFmtId="3" fontId="2" fillId="0" borderId="25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3" fontId="2" fillId="0" borderId="25" xfId="0" applyNumberFormat="1" applyFont="1" applyBorder="1"/>
    <xf numFmtId="3" fontId="2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24" xfId="0" applyNumberFormat="1" applyFont="1" applyBorder="1"/>
    <xf numFmtId="3" fontId="0" fillId="0" borderId="24" xfId="0" applyNumberFormat="1" applyFont="1" applyBorder="1" applyAlignment="1">
      <alignment horizontal="right"/>
    </xf>
    <xf numFmtId="14" fontId="0" fillId="0" borderId="0" xfId="0" applyNumberFormat="1"/>
    <xf numFmtId="0" fontId="0" fillId="0" borderId="23" xfId="0" applyFill="1" applyBorder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horizontal="left"/>
    </xf>
    <xf numFmtId="168" fontId="0" fillId="0" borderId="0" xfId="1" applyNumberFormat="1" applyFont="1" applyAlignment="1">
      <alignment horizontal="left"/>
    </xf>
    <xf numFmtId="168" fontId="0" fillId="0" borderId="0" xfId="1" applyNumberFormat="1" applyFont="1" applyFill="1" applyAlignment="1">
      <alignment horizontal="center"/>
    </xf>
    <xf numFmtId="165" fontId="0" fillId="0" borderId="0" xfId="0" applyNumberFormat="1" applyFill="1"/>
    <xf numFmtId="49" fontId="0" fillId="0" borderId="26" xfId="0" applyNumberFormat="1" applyFill="1" applyBorder="1"/>
    <xf numFmtId="49" fontId="0" fillId="0" borderId="27" xfId="0" applyNumberFormat="1" applyFill="1" applyBorder="1"/>
    <xf numFmtId="165" fontId="0" fillId="0" borderId="4" xfId="0" applyNumberFormat="1" applyBorder="1"/>
    <xf numFmtId="165" fontId="2" fillId="0" borderId="30" xfId="0" applyNumberFormat="1" applyFont="1" applyFill="1" applyBorder="1"/>
    <xf numFmtId="0" fontId="0" fillId="0" borderId="30" xfId="0" applyBorder="1"/>
    <xf numFmtId="166" fontId="0" fillId="0" borderId="10" xfId="0" applyNumberFormat="1" applyBorder="1"/>
    <xf numFmtId="166" fontId="0" fillId="0" borderId="33" xfId="0" applyNumberFormat="1" applyBorder="1"/>
    <xf numFmtId="0" fontId="0" fillId="0" borderId="10" xfId="0" applyBorder="1"/>
    <xf numFmtId="166" fontId="0" fillId="0" borderId="34" xfId="0" applyNumberFormat="1" applyBorder="1"/>
    <xf numFmtId="166" fontId="0" fillId="0" borderId="35" xfId="0" applyNumberFormat="1" applyBorder="1"/>
    <xf numFmtId="166" fontId="0" fillId="0" borderId="36" xfId="0" applyNumberFormat="1" applyBorder="1"/>
    <xf numFmtId="0" fontId="0" fillId="0" borderId="17" xfId="0" applyFill="1" applyBorder="1"/>
    <xf numFmtId="166" fontId="0" fillId="0" borderId="36" xfId="0" applyNumberFormat="1" applyFill="1" applyBorder="1"/>
    <xf numFmtId="166" fontId="0" fillId="0" borderId="10" xfId="0" applyNumberFormat="1" applyFill="1" applyBorder="1"/>
    <xf numFmtId="0" fontId="0" fillId="0" borderId="4" xfId="0" applyFill="1" applyBorder="1"/>
    <xf numFmtId="0" fontId="0" fillId="0" borderId="37" xfId="0" applyFill="1" applyBorder="1"/>
    <xf numFmtId="0" fontId="0" fillId="0" borderId="39" xfId="0" applyFill="1" applyBorder="1"/>
    <xf numFmtId="0" fontId="0" fillId="0" borderId="38" xfId="0" applyFill="1" applyBorder="1"/>
    <xf numFmtId="0" fontId="0" fillId="0" borderId="40" xfId="0" applyFill="1" applyBorder="1"/>
    <xf numFmtId="165" fontId="0" fillId="0" borderId="0" xfId="0" applyNumberFormat="1" applyFill="1" applyBorder="1"/>
    <xf numFmtId="165" fontId="2" fillId="0" borderId="4" xfId="0" applyNumberFormat="1" applyFont="1" applyBorder="1"/>
    <xf numFmtId="165" fontId="2" fillId="0" borderId="18" xfId="0" applyNumberFormat="1" applyFont="1" applyBorder="1"/>
    <xf numFmtId="0" fontId="9" fillId="0" borderId="1" xfId="0" applyFont="1" applyFill="1" applyBorder="1"/>
    <xf numFmtId="164" fontId="2" fillId="0" borderId="3" xfId="1" applyFont="1" applyFill="1" applyBorder="1"/>
    <xf numFmtId="164" fontId="0" fillId="0" borderId="3" xfId="1" applyFont="1" applyFill="1" applyBorder="1"/>
    <xf numFmtId="0" fontId="0" fillId="0" borderId="10" xfId="0" applyFill="1" applyBorder="1"/>
    <xf numFmtId="168" fontId="0" fillId="0" borderId="31" xfId="1" applyNumberFormat="1" applyFont="1" applyFill="1" applyBorder="1"/>
    <xf numFmtId="168" fontId="0" fillId="0" borderId="10" xfId="0" applyNumberFormat="1" applyFill="1" applyBorder="1"/>
    <xf numFmtId="0" fontId="0" fillId="0" borderId="1" xfId="0" applyFill="1" applyBorder="1"/>
    <xf numFmtId="168" fontId="2" fillId="0" borderId="42" xfId="0" applyNumberFormat="1" applyFont="1" applyFill="1" applyBorder="1"/>
    <xf numFmtId="168" fontId="2" fillId="0" borderId="43" xfId="1" applyNumberFormat="1" applyFont="1" applyFill="1" applyBorder="1"/>
    <xf numFmtId="0" fontId="0" fillId="0" borderId="5" xfId="0" applyFill="1" applyBorder="1"/>
    <xf numFmtId="3" fontId="2" fillId="0" borderId="6" xfId="0" applyNumberFormat="1" applyFont="1" applyFill="1" applyBorder="1"/>
    <xf numFmtId="168" fontId="2" fillId="0" borderId="10" xfId="0" applyNumberFormat="1" applyFont="1" applyFill="1" applyBorder="1"/>
    <xf numFmtId="168" fontId="2" fillId="0" borderId="33" xfId="0" applyNumberFormat="1" applyFont="1" applyFill="1" applyBorder="1"/>
    <xf numFmtId="0" fontId="0" fillId="0" borderId="33" xfId="0" applyFill="1" applyBorder="1"/>
    <xf numFmtId="168" fontId="0" fillId="0" borderId="32" xfId="1" applyNumberFormat="1" applyFont="1" applyFill="1" applyBorder="1"/>
    <xf numFmtId="0" fontId="2" fillId="0" borderId="4" xfId="0" applyFont="1" applyFill="1" applyBorder="1"/>
    <xf numFmtId="168" fontId="2" fillId="0" borderId="41" xfId="1" applyNumberFormat="1" applyFont="1" applyFill="1" applyBorder="1"/>
    <xf numFmtId="168" fontId="2" fillId="0" borderId="4" xfId="0" applyNumberFormat="1" applyFont="1" applyFill="1" applyBorder="1"/>
    <xf numFmtId="165" fontId="0" fillId="0" borderId="28" xfId="0" applyNumberFormat="1" applyFill="1" applyBorder="1"/>
    <xf numFmtId="165" fontId="0" fillId="0" borderId="0" xfId="0" applyNumberFormat="1" applyAlignment="1">
      <alignment horizontal="right"/>
    </xf>
    <xf numFmtId="0" fontId="9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44" xfId="0" applyFont="1" applyFill="1" applyBorder="1" applyAlignment="1">
      <alignment horizontal="center"/>
    </xf>
    <xf numFmtId="49" fontId="2" fillId="2" borderId="45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0" fontId="2" fillId="2" borderId="45" xfId="0" applyFont="1" applyFill="1" applyBorder="1" applyAlignment="1">
      <alignment horizontal="center"/>
    </xf>
    <xf numFmtId="165" fontId="2" fillId="2" borderId="46" xfId="1" applyNumberFormat="1" applyFont="1" applyFill="1" applyBorder="1" applyAlignment="1">
      <alignment horizontal="center"/>
    </xf>
    <xf numFmtId="165" fontId="2" fillId="2" borderId="12" xfId="1" applyNumberFormat="1" applyFont="1" applyFill="1" applyBorder="1" applyAlignment="1">
      <alignment horizontal="center"/>
    </xf>
    <xf numFmtId="165" fontId="0" fillId="0" borderId="47" xfId="0" applyNumberFormat="1" applyBorder="1"/>
    <xf numFmtId="0" fontId="2" fillId="2" borderId="12" xfId="0" applyFont="1" applyFill="1" applyBorder="1" applyAlignment="1">
      <alignment horizontal="center"/>
    </xf>
    <xf numFmtId="3" fontId="9" fillId="0" borderId="10" xfId="0" applyNumberFormat="1" applyFont="1" applyBorder="1"/>
    <xf numFmtId="0" fontId="0" fillId="0" borderId="10" xfId="0" applyNumberFormat="1" applyFill="1" applyBorder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Border="1" applyAlignment="1">
      <alignment horizontal="left"/>
    </xf>
    <xf numFmtId="0" fontId="0" fillId="4" borderId="13" xfId="0" applyFill="1" applyBorder="1"/>
    <xf numFmtId="49" fontId="0" fillId="4" borderId="0" xfId="0" applyNumberFormat="1" applyFill="1" applyBorder="1"/>
    <xf numFmtId="0" fontId="0" fillId="4" borderId="0" xfId="0" applyFill="1" applyBorder="1"/>
    <xf numFmtId="49" fontId="0" fillId="4" borderId="23" xfId="0" applyNumberFormat="1" applyFill="1" applyBorder="1"/>
    <xf numFmtId="0" fontId="0" fillId="4" borderId="23" xfId="0" applyFont="1" applyFill="1" applyBorder="1"/>
    <xf numFmtId="0" fontId="4" fillId="4" borderId="23" xfId="0" applyFont="1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3" xfId="0" applyFill="1" applyBorder="1"/>
    <xf numFmtId="49" fontId="0" fillId="0" borderId="0" xfId="0" applyNumberFormat="1" applyFill="1" applyBorder="1"/>
    <xf numFmtId="165" fontId="7" fillId="0" borderId="23" xfId="1" applyNumberFormat="1" applyFont="1" applyFill="1" applyBorder="1"/>
    <xf numFmtId="165" fontId="0" fillId="0" borderId="11" xfId="1" applyNumberFormat="1" applyFont="1" applyFill="1" applyBorder="1"/>
    <xf numFmtId="165" fontId="7" fillId="0" borderId="22" xfId="1" applyNumberFormat="1" applyFont="1" applyFill="1" applyBorder="1"/>
    <xf numFmtId="165" fontId="0" fillId="0" borderId="19" xfId="1" applyNumberFormat="1" applyFont="1" applyFill="1" applyBorder="1"/>
    <xf numFmtId="0" fontId="0" fillId="4" borderId="25" xfId="0" applyFill="1" applyBorder="1"/>
    <xf numFmtId="3" fontId="0" fillId="4" borderId="25" xfId="0" applyNumberFormat="1" applyFill="1" applyBorder="1"/>
    <xf numFmtId="49" fontId="0" fillId="4" borderId="25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5" fontId="2" fillId="2" borderId="5" xfId="0" applyNumberFormat="1" applyFont="1" applyFill="1" applyBorder="1" applyAlignment="1">
      <alignment horizontal="center"/>
    </xf>
    <xf numFmtId="165" fontId="2" fillId="2" borderId="6" xfId="0" applyNumberFormat="1" applyFont="1" applyFill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3" fontId="2" fillId="0" borderId="25" xfId="0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3" xfId="0" applyFill="1" applyBorder="1"/>
    <xf numFmtId="165" fontId="0" fillId="0" borderId="13" xfId="1" applyNumberFormat="1" applyFont="1" applyFill="1" applyBorder="1"/>
    <xf numFmtId="0" fontId="0" fillId="0" borderId="31" xfId="0" applyFill="1" applyBorder="1"/>
    <xf numFmtId="0" fontId="4" fillId="0" borderId="15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165" fontId="0" fillId="0" borderId="14" xfId="1" applyNumberFormat="1" applyFont="1" applyFill="1" applyBorder="1"/>
    <xf numFmtId="165" fontId="0" fillId="0" borderId="32" xfId="1" applyNumberFormat="1" applyFont="1" applyFill="1" applyBorder="1"/>
    <xf numFmtId="165" fontId="0" fillId="0" borderId="27" xfId="1" applyNumberFormat="1" applyFont="1" applyFill="1" applyBorder="1"/>
    <xf numFmtId="165" fontId="0" fillId="0" borderId="31" xfId="1" applyNumberFormat="1" applyFont="1" applyFill="1" applyBorder="1"/>
    <xf numFmtId="167" fontId="0" fillId="0" borderId="27" xfId="1" applyNumberFormat="1" applyFont="1" applyFill="1" applyBorder="1"/>
    <xf numFmtId="167" fontId="0" fillId="0" borderId="14" xfId="1" applyNumberFormat="1" applyFont="1" applyFill="1" applyBorder="1"/>
    <xf numFmtId="165" fontId="0" fillId="0" borderId="17" xfId="1" applyNumberFormat="1" applyFont="1" applyFill="1" applyBorder="1"/>
    <xf numFmtId="165" fontId="0" fillId="0" borderId="16" xfId="1" applyNumberFormat="1" applyFont="1" applyFill="1" applyBorder="1"/>
    <xf numFmtId="49" fontId="4" fillId="0" borderId="15" xfId="0" applyNumberFormat="1" applyFont="1" applyFill="1" applyBorder="1"/>
    <xf numFmtId="0" fontId="3" fillId="0" borderId="16" xfId="0" applyFont="1" applyFill="1" applyBorder="1" applyAlignment="1">
      <alignment horizontal="left"/>
    </xf>
    <xf numFmtId="0" fontId="8" fillId="0" borderId="24" xfId="0" applyFont="1" applyFill="1" applyBorder="1"/>
    <xf numFmtId="0" fontId="6" fillId="0" borderId="15" xfId="0" applyFont="1" applyFill="1" applyBorder="1"/>
    <xf numFmtId="165" fontId="7" fillId="0" borderId="26" xfId="1" applyNumberFormat="1" applyFont="1" applyFill="1" applyBorder="1"/>
    <xf numFmtId="165" fontId="7" fillId="0" borderId="27" xfId="1" applyNumberFormat="1" applyFont="1" applyFill="1" applyBorder="1"/>
    <xf numFmtId="0" fontId="0" fillId="0" borderId="24" xfId="0" applyFill="1" applyBorder="1"/>
    <xf numFmtId="0" fontId="0" fillId="0" borderId="14" xfId="0" applyFill="1" applyBorder="1"/>
    <xf numFmtId="0" fontId="0" fillId="0" borderId="11" xfId="0" applyFill="1" applyBorder="1"/>
    <xf numFmtId="168" fontId="0" fillId="0" borderId="23" xfId="1" applyNumberFormat="1" applyFont="1" applyFill="1" applyBorder="1"/>
    <xf numFmtId="168" fontId="0" fillId="0" borderId="19" xfId="1" applyNumberFormat="1" applyFont="1" applyFill="1" applyBorder="1"/>
    <xf numFmtId="168" fontId="0" fillId="0" borderId="11" xfId="1" applyNumberFormat="1" applyFont="1" applyFill="1" applyBorder="1"/>
    <xf numFmtId="165" fontId="0" fillId="0" borderId="22" xfId="0" applyNumberFormat="1" applyFill="1" applyBorder="1"/>
    <xf numFmtId="164" fontId="0" fillId="0" borderId="19" xfId="1" applyFont="1" applyFill="1" applyBorder="1"/>
    <xf numFmtId="165" fontId="0" fillId="0" borderId="23" xfId="0" applyNumberFormat="1" applyFill="1" applyBorder="1"/>
    <xf numFmtId="49" fontId="4" fillId="0" borderId="38" xfId="0" applyNumberFormat="1" applyFont="1" applyFill="1" applyBorder="1"/>
    <xf numFmtId="49" fontId="4" fillId="0" borderId="0" xfId="0" applyNumberFormat="1" applyFont="1" applyFill="1" applyBorder="1"/>
    <xf numFmtId="49" fontId="10" fillId="0" borderId="0" xfId="0" applyNumberFormat="1" applyFont="1" applyFill="1" applyBorder="1"/>
    <xf numFmtId="0" fontId="0" fillId="0" borderId="0" xfId="0" applyFill="1" applyAlignment="1">
      <alignment horizontal="right"/>
    </xf>
    <xf numFmtId="165" fontId="2" fillId="0" borderId="0" xfId="0" applyNumberFormat="1" applyFont="1" applyFill="1"/>
    <xf numFmtId="0" fontId="10" fillId="0" borderId="0" xfId="0" applyFont="1" applyFill="1" applyBorder="1"/>
    <xf numFmtId="0" fontId="10" fillId="0" borderId="0" xfId="0" applyFont="1" applyFill="1"/>
    <xf numFmtId="165" fontId="0" fillId="4" borderId="1" xfId="0" applyNumberFormat="1" applyFill="1" applyBorder="1"/>
    <xf numFmtId="165" fontId="0" fillId="4" borderId="11" xfId="0" applyNumberFormat="1" applyFill="1" applyBorder="1"/>
    <xf numFmtId="165" fontId="2" fillId="4" borderId="18" xfId="0" applyNumberFormat="1" applyFont="1" applyFill="1" applyBorder="1"/>
    <xf numFmtId="3" fontId="0" fillId="0" borderId="25" xfId="0" applyNumberFormat="1" applyFill="1" applyBorder="1"/>
    <xf numFmtId="3" fontId="2" fillId="5" borderId="25" xfId="0" applyNumberFormat="1" applyFont="1" applyFill="1" applyBorder="1"/>
    <xf numFmtId="168" fontId="0" fillId="5" borderId="31" xfId="1" applyNumberFormat="1" applyFont="1" applyFill="1" applyBorder="1"/>
    <xf numFmtId="3" fontId="2" fillId="6" borderId="25" xfId="0" applyNumberFormat="1" applyFont="1" applyFill="1" applyBorder="1" applyAlignment="1">
      <alignment horizontal="center"/>
    </xf>
    <xf numFmtId="3" fontId="2" fillId="6" borderId="25" xfId="0" applyNumberFormat="1" applyFont="1" applyFill="1" applyBorder="1" applyAlignment="1">
      <alignment horizontal="center"/>
    </xf>
    <xf numFmtId="3" fontId="0" fillId="6" borderId="25" xfId="0" applyNumberFormat="1" applyFill="1" applyBorder="1"/>
    <xf numFmtId="3" fontId="2" fillId="6" borderId="25" xfId="0" applyNumberFormat="1" applyFont="1" applyFill="1" applyBorder="1"/>
    <xf numFmtId="0" fontId="0" fillId="6" borderId="0" xfId="0" applyFill="1"/>
    <xf numFmtId="3" fontId="0" fillId="5" borderId="31" xfId="0" applyNumberFormat="1" applyFill="1" applyBorder="1"/>
    <xf numFmtId="168" fontId="2" fillId="5" borderId="43" xfId="1" applyNumberFormat="1" applyFont="1" applyFill="1" applyBorder="1"/>
    <xf numFmtId="168" fontId="2" fillId="5" borderId="32" xfId="1" applyNumberFormat="1" applyFont="1" applyFill="1" applyBorder="1"/>
    <xf numFmtId="3" fontId="0" fillId="5" borderId="3" xfId="0" applyNumberFormat="1" applyFill="1" applyBorder="1"/>
    <xf numFmtId="3" fontId="0" fillId="5" borderId="41" xfId="0" applyNumberFormat="1" applyFill="1" applyBorder="1"/>
    <xf numFmtId="0" fontId="10" fillId="5" borderId="0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22</xdr:row>
      <xdr:rowOff>95250</xdr:rowOff>
    </xdr:from>
    <xdr:to>
      <xdr:col>9</xdr:col>
      <xdr:colOff>771524</xdr:colOff>
      <xdr:row>24</xdr:row>
      <xdr:rowOff>195263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 rot="5400000">
          <a:off x="6655593" y="3983832"/>
          <a:ext cx="471488" cy="1457324"/>
        </a:xfrm>
        <a:prstGeom prst="rightBrace">
          <a:avLst>
            <a:gd name="adj1" fmla="val 8333"/>
            <a:gd name="adj2" fmla="val 506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8</xdr:col>
      <xdr:colOff>833445</xdr:colOff>
      <xdr:row>24</xdr:row>
      <xdr:rowOff>195264</xdr:rowOff>
    </xdr:from>
    <xdr:to>
      <xdr:col>8</xdr:col>
      <xdr:colOff>838200</xdr:colOff>
      <xdr:row>27</xdr:row>
      <xdr:rowOff>28575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>
          <a:stCxn id="2" idx="1"/>
        </xdr:cNvCxnSpPr>
      </xdr:nvCxnSpPr>
      <xdr:spPr>
        <a:xfrm>
          <a:off x="6853245" y="4948239"/>
          <a:ext cx="4755" cy="414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314325</xdr:colOff>
      <xdr:row>27</xdr:row>
      <xdr:rowOff>0</xdr:rowOff>
    </xdr:from>
    <xdr:to>
      <xdr:col>8</xdr:col>
      <xdr:colOff>838200</xdr:colOff>
      <xdr:row>27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 flipH="1" flipV="1">
          <a:off x="4124325" y="5334000"/>
          <a:ext cx="2733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view="pageBreakPreview" topLeftCell="A16" zoomScaleNormal="100" zoomScaleSheetLayoutView="100" workbookViewId="0">
      <selection activeCell="D32" sqref="D32"/>
    </sheetView>
  </sheetViews>
  <sheetFormatPr baseColWidth="10" defaultColWidth="11.44140625" defaultRowHeight="14.4" x14ac:dyDescent="0.3"/>
  <cols>
    <col min="1" max="1" width="11.5546875" customWidth="1"/>
    <col min="2" max="2" width="7.44140625" customWidth="1"/>
    <col min="3" max="3" width="12.33203125" customWidth="1"/>
    <col min="4" max="4" width="37.109375" customWidth="1"/>
    <col min="5" max="5" width="13.6640625" customWidth="1"/>
    <col min="6" max="6" width="13.109375" customWidth="1"/>
    <col min="7" max="7" width="3.5546875" customWidth="1"/>
    <col min="8" max="8" width="40.5546875" customWidth="1"/>
    <col min="9" max="9" width="11.6640625" customWidth="1"/>
    <col min="12" max="12" width="3.5546875" customWidth="1"/>
    <col min="14" max="14" width="37.5546875" customWidth="1"/>
  </cols>
  <sheetData>
    <row r="1" spans="1:14" s="96" customFormat="1" ht="28.5" customHeight="1" thickBot="1" x14ac:dyDescent="0.35">
      <c r="A1" s="95" t="s">
        <v>57</v>
      </c>
      <c r="E1" s="97"/>
    </row>
    <row r="2" spans="1:14" ht="14.1" customHeight="1" thickBot="1" x14ac:dyDescent="0.3">
      <c r="A2" s="116" t="s">
        <v>0</v>
      </c>
      <c r="B2" s="117"/>
      <c r="C2" s="117"/>
      <c r="D2" s="117"/>
      <c r="E2" s="117"/>
      <c r="F2" s="118"/>
      <c r="H2" s="39"/>
      <c r="I2" s="35"/>
      <c r="J2" s="35"/>
      <c r="K2" s="35"/>
      <c r="L2" s="35"/>
      <c r="M2" s="35"/>
      <c r="N2" s="35"/>
    </row>
    <row r="3" spans="1:14" ht="14.1" customHeight="1" thickBot="1" x14ac:dyDescent="0.3">
      <c r="A3" s="85" t="s">
        <v>5</v>
      </c>
      <c r="B3" s="86" t="s">
        <v>6</v>
      </c>
      <c r="C3" s="87"/>
      <c r="D3" s="88"/>
      <c r="E3" s="89" t="s">
        <v>7</v>
      </c>
      <c r="F3" s="90" t="s">
        <v>8</v>
      </c>
      <c r="H3" s="35"/>
      <c r="I3" s="35"/>
      <c r="J3" s="35"/>
      <c r="K3" s="35"/>
      <c r="L3" s="35"/>
      <c r="M3" s="35"/>
      <c r="N3" s="35"/>
    </row>
    <row r="4" spans="1:14" ht="14.1" customHeight="1" x14ac:dyDescent="0.25">
      <c r="A4" s="46">
        <v>43983</v>
      </c>
      <c r="B4" s="14" t="s">
        <v>59</v>
      </c>
      <c r="C4" s="131" t="s">
        <v>62</v>
      </c>
      <c r="D4" s="132"/>
      <c r="E4" s="133">
        <v>200000</v>
      </c>
      <c r="F4" s="134"/>
      <c r="H4" s="35"/>
      <c r="I4" s="35"/>
      <c r="J4" s="35"/>
      <c r="K4" s="35"/>
      <c r="L4" s="35"/>
      <c r="M4" s="35"/>
      <c r="N4" s="35"/>
    </row>
    <row r="5" spans="1:14" ht="14.1" customHeight="1" x14ac:dyDescent="0.25">
      <c r="A5" s="46"/>
      <c r="B5" s="14" t="s">
        <v>59</v>
      </c>
      <c r="C5" s="131" t="s">
        <v>63</v>
      </c>
      <c r="D5" s="132"/>
      <c r="E5" s="133">
        <v>100000</v>
      </c>
      <c r="F5" s="67"/>
      <c r="H5" s="36"/>
      <c r="I5" s="35"/>
      <c r="J5" s="35"/>
      <c r="K5" s="35"/>
      <c r="L5" s="35"/>
      <c r="M5" s="35"/>
      <c r="N5" s="35"/>
    </row>
    <row r="6" spans="1:14" ht="14.1" customHeight="1" x14ac:dyDescent="0.25">
      <c r="A6" s="46"/>
      <c r="B6" s="14" t="s">
        <v>60</v>
      </c>
      <c r="C6" s="131"/>
      <c r="D6" s="132" t="s">
        <v>31</v>
      </c>
      <c r="E6" s="133"/>
      <c r="F6" s="67">
        <f>SUM(E4:E5)</f>
        <v>300000</v>
      </c>
      <c r="H6" s="36"/>
      <c r="I6" s="35"/>
      <c r="J6" s="35"/>
      <c r="K6" s="35"/>
      <c r="L6" s="35"/>
      <c r="M6" s="35"/>
      <c r="N6" s="35"/>
    </row>
    <row r="7" spans="1:14" ht="14.1" customHeight="1" x14ac:dyDescent="0.3">
      <c r="A7" s="47"/>
      <c r="B7" s="8"/>
      <c r="C7" s="135" t="s">
        <v>61</v>
      </c>
      <c r="D7" s="136"/>
      <c r="E7" s="137"/>
      <c r="F7" s="138"/>
      <c r="H7" s="35"/>
      <c r="I7" s="35"/>
      <c r="J7" s="35"/>
      <c r="K7" s="35"/>
      <c r="L7" s="35"/>
      <c r="M7" s="35"/>
      <c r="N7" s="35"/>
    </row>
    <row r="8" spans="1:14" ht="14.1" customHeight="1" x14ac:dyDescent="0.3">
      <c r="A8" s="46">
        <v>43984</v>
      </c>
      <c r="B8" s="13" t="s">
        <v>59</v>
      </c>
      <c r="C8" s="98" t="s">
        <v>39</v>
      </c>
      <c r="D8" s="132"/>
      <c r="E8" s="139">
        <v>50000</v>
      </c>
      <c r="F8" s="140"/>
      <c r="H8" s="35"/>
      <c r="I8" s="35"/>
      <c r="J8" s="35"/>
      <c r="K8" s="35"/>
      <c r="L8" s="35"/>
      <c r="M8" s="35"/>
      <c r="N8" s="35"/>
    </row>
    <row r="9" spans="1:14" ht="14.1" customHeight="1" x14ac:dyDescent="0.25">
      <c r="A9" s="46"/>
      <c r="B9" s="14" t="s">
        <v>59</v>
      </c>
      <c r="C9" s="98" t="s">
        <v>2</v>
      </c>
      <c r="D9" s="132"/>
      <c r="E9" s="139">
        <v>50000</v>
      </c>
      <c r="F9" s="140"/>
      <c r="H9" s="35"/>
      <c r="I9" s="35"/>
      <c r="J9" s="35"/>
      <c r="K9" s="35"/>
      <c r="L9" s="35"/>
      <c r="M9" s="35"/>
      <c r="N9" s="35"/>
    </row>
    <row r="10" spans="1:14" ht="14.1" customHeight="1" x14ac:dyDescent="0.25">
      <c r="A10" s="48"/>
      <c r="B10" s="14" t="s">
        <v>64</v>
      </c>
      <c r="C10" s="131"/>
      <c r="D10" s="99" t="s">
        <v>66</v>
      </c>
      <c r="E10" s="141"/>
      <c r="F10" s="110">
        <f>SUM(E8:E9)</f>
        <v>100000</v>
      </c>
      <c r="H10" s="35"/>
      <c r="I10" s="35"/>
      <c r="J10" s="35"/>
      <c r="K10" s="35"/>
      <c r="L10" s="35"/>
      <c r="M10" s="35"/>
      <c r="N10" s="35"/>
    </row>
    <row r="11" spans="1:14" ht="14.1" customHeight="1" x14ac:dyDescent="0.3">
      <c r="A11" s="47"/>
      <c r="B11" s="8"/>
      <c r="C11" s="135" t="s">
        <v>67</v>
      </c>
      <c r="D11" s="136"/>
      <c r="E11" s="142"/>
      <c r="F11" s="143"/>
      <c r="H11" s="35"/>
      <c r="I11" s="35"/>
      <c r="J11" s="35"/>
      <c r="K11" s="35"/>
      <c r="L11" s="35"/>
      <c r="M11" s="35"/>
      <c r="N11" s="35"/>
    </row>
    <row r="12" spans="1:14" ht="14.1" customHeight="1" x14ac:dyDescent="0.3">
      <c r="A12" s="46">
        <v>43985</v>
      </c>
      <c r="B12" s="13" t="s">
        <v>59</v>
      </c>
      <c r="C12" s="98" t="s">
        <v>39</v>
      </c>
      <c r="D12" s="132"/>
      <c r="E12" s="139">
        <v>100000</v>
      </c>
      <c r="F12" s="140"/>
      <c r="H12" s="35"/>
      <c r="I12" s="35"/>
      <c r="J12" s="35"/>
      <c r="K12" s="35"/>
      <c r="L12" s="35"/>
      <c r="M12" s="35"/>
      <c r="N12" s="35"/>
    </row>
    <row r="13" spans="1:14" ht="14.1" customHeight="1" x14ac:dyDescent="0.25">
      <c r="A13" s="46"/>
      <c r="B13" s="14" t="s">
        <v>59</v>
      </c>
      <c r="C13" s="98" t="s">
        <v>32</v>
      </c>
      <c r="D13" s="132"/>
      <c r="E13" s="139">
        <v>150000</v>
      </c>
      <c r="F13" s="140"/>
      <c r="H13" s="35"/>
      <c r="I13" s="35"/>
      <c r="J13" s="35"/>
      <c r="K13" s="35"/>
      <c r="L13" s="35"/>
      <c r="M13" s="35"/>
      <c r="N13" s="35"/>
    </row>
    <row r="14" spans="1:14" ht="14.1" customHeight="1" x14ac:dyDescent="0.25">
      <c r="A14" s="48"/>
      <c r="B14" s="14" t="s">
        <v>65</v>
      </c>
      <c r="C14" s="131"/>
      <c r="D14" s="99" t="s">
        <v>68</v>
      </c>
      <c r="E14" s="141"/>
      <c r="F14" s="110">
        <v>50000</v>
      </c>
      <c r="H14" s="35"/>
      <c r="I14" s="35"/>
      <c r="J14" s="35"/>
      <c r="K14" s="35"/>
      <c r="L14" s="35"/>
      <c r="M14" s="35"/>
      <c r="N14" s="35"/>
    </row>
    <row r="15" spans="1:14" ht="14.1" customHeight="1" x14ac:dyDescent="0.25">
      <c r="A15" s="48"/>
      <c r="B15" s="14" t="s">
        <v>64</v>
      </c>
      <c r="C15" s="131"/>
      <c r="D15" s="99" t="s">
        <v>69</v>
      </c>
      <c r="E15" s="141"/>
      <c r="F15" s="110">
        <v>200000</v>
      </c>
      <c r="H15" s="35"/>
      <c r="I15" s="35"/>
      <c r="J15" s="35"/>
      <c r="K15" s="35"/>
      <c r="L15" s="35"/>
      <c r="M15" s="35"/>
      <c r="N15" s="35"/>
    </row>
    <row r="16" spans="1:14" ht="14.1" customHeight="1" x14ac:dyDescent="0.3">
      <c r="A16" s="47"/>
      <c r="B16" s="8"/>
      <c r="C16" s="135" t="s">
        <v>70</v>
      </c>
      <c r="D16" s="136"/>
      <c r="E16" s="142"/>
      <c r="F16" s="143"/>
      <c r="H16" s="35"/>
      <c r="I16" s="35"/>
      <c r="J16" s="35"/>
      <c r="K16" s="35"/>
      <c r="L16" s="35"/>
      <c r="M16" s="35"/>
      <c r="N16" s="35"/>
    </row>
    <row r="17" spans="1:14" ht="14.1" customHeight="1" x14ac:dyDescent="0.3">
      <c r="A17" s="46">
        <v>43994</v>
      </c>
      <c r="B17" s="13" t="s">
        <v>59</v>
      </c>
      <c r="C17" s="100" t="s">
        <v>73</v>
      </c>
      <c r="D17" s="99"/>
      <c r="E17" s="133">
        <v>29700</v>
      </c>
      <c r="F17" s="110"/>
      <c r="H17" s="40"/>
      <c r="I17" s="35"/>
      <c r="J17" s="35"/>
      <c r="K17" s="35"/>
      <c r="L17" s="35"/>
      <c r="M17" s="35"/>
      <c r="N17" s="35"/>
    </row>
    <row r="18" spans="1:14" ht="14.1" customHeight="1" x14ac:dyDescent="0.3">
      <c r="A18" s="49"/>
      <c r="B18" s="6" t="s">
        <v>71</v>
      </c>
      <c r="C18" s="100" t="s">
        <v>72</v>
      </c>
      <c r="D18" s="99"/>
      <c r="E18" s="133">
        <v>300</v>
      </c>
      <c r="F18" s="110"/>
      <c r="H18" s="35"/>
      <c r="I18" s="35"/>
      <c r="J18" s="35"/>
      <c r="K18" s="35"/>
      <c r="L18" s="35"/>
      <c r="M18" s="35"/>
      <c r="N18" s="35"/>
    </row>
    <row r="19" spans="1:14" ht="14.1" customHeight="1" x14ac:dyDescent="0.3">
      <c r="A19" s="49"/>
      <c r="B19" s="14" t="s">
        <v>64</v>
      </c>
      <c r="C19" s="108"/>
      <c r="D19" s="99" t="s">
        <v>2</v>
      </c>
      <c r="E19" s="133"/>
      <c r="F19" s="110">
        <f>SUM(E17:E18)</f>
        <v>30000</v>
      </c>
      <c r="H19" s="35"/>
      <c r="I19" s="35"/>
      <c r="J19" s="35"/>
      <c r="K19" s="35"/>
      <c r="L19" s="35"/>
      <c r="M19" s="35"/>
      <c r="N19" s="35"/>
    </row>
    <row r="20" spans="1:14" ht="14.1" customHeight="1" x14ac:dyDescent="0.3">
      <c r="A20" s="50"/>
      <c r="B20" s="8"/>
      <c r="C20" s="135" t="s">
        <v>74</v>
      </c>
      <c r="D20" s="136"/>
      <c r="E20" s="144"/>
      <c r="F20" s="143"/>
      <c r="H20" s="35"/>
      <c r="I20" s="35"/>
      <c r="J20" s="35"/>
      <c r="K20" s="35"/>
      <c r="L20" s="35"/>
      <c r="M20" s="35"/>
      <c r="N20" s="35"/>
    </row>
    <row r="21" spans="1:14" ht="14.1" customHeight="1" x14ac:dyDescent="0.25">
      <c r="A21" s="49">
        <v>43997</v>
      </c>
      <c r="B21" s="6" t="s">
        <v>59</v>
      </c>
      <c r="C21" s="108" t="s">
        <v>75</v>
      </c>
      <c r="D21" s="132"/>
      <c r="E21" s="133">
        <v>10000</v>
      </c>
      <c r="F21" s="110"/>
      <c r="H21" s="35"/>
      <c r="I21" s="35"/>
      <c r="J21" s="35"/>
      <c r="K21" s="35"/>
      <c r="L21" s="35"/>
      <c r="M21" s="35"/>
      <c r="N21" s="35"/>
    </row>
    <row r="22" spans="1:14" ht="14.1" customHeight="1" x14ac:dyDescent="0.25">
      <c r="A22" s="49"/>
      <c r="B22" s="6" t="s">
        <v>65</v>
      </c>
      <c r="C22" s="108"/>
      <c r="D22" s="132" t="s">
        <v>77</v>
      </c>
      <c r="E22" s="133"/>
      <c r="F22" s="110">
        <f>+E21</f>
        <v>10000</v>
      </c>
      <c r="H22" s="35"/>
      <c r="I22" s="35"/>
      <c r="J22" s="35"/>
      <c r="K22" s="35"/>
      <c r="L22" s="35"/>
      <c r="M22" s="35"/>
      <c r="N22" s="35"/>
    </row>
    <row r="23" spans="1:14" ht="14.1" customHeight="1" x14ac:dyDescent="0.3">
      <c r="A23" s="50"/>
      <c r="B23" s="8"/>
      <c r="C23" s="145" t="s">
        <v>76</v>
      </c>
      <c r="D23" s="146"/>
      <c r="E23" s="144"/>
      <c r="F23" s="143"/>
      <c r="H23" s="35"/>
      <c r="I23" s="35"/>
      <c r="J23" s="35"/>
      <c r="K23" s="35"/>
      <c r="L23" s="35"/>
      <c r="M23" s="35"/>
      <c r="N23" s="35"/>
    </row>
    <row r="24" spans="1:14" ht="14.1" customHeight="1" x14ac:dyDescent="0.25">
      <c r="A24" s="46">
        <v>44002</v>
      </c>
      <c r="B24" s="13" t="s">
        <v>59</v>
      </c>
      <c r="C24" s="108" t="s">
        <v>43</v>
      </c>
      <c r="D24" s="11"/>
      <c r="E24" s="111">
        <v>30000</v>
      </c>
      <c r="F24" s="112"/>
      <c r="H24" s="36"/>
      <c r="I24" s="35"/>
      <c r="J24" s="35"/>
      <c r="K24" s="35"/>
      <c r="L24" s="35"/>
      <c r="M24" s="35"/>
      <c r="N24" s="35"/>
    </row>
    <row r="25" spans="1:14" ht="14.1" customHeight="1" x14ac:dyDescent="0.25">
      <c r="A25" s="46"/>
      <c r="B25" s="14" t="s">
        <v>59</v>
      </c>
      <c r="C25" s="108" t="s">
        <v>44</v>
      </c>
      <c r="D25" s="11"/>
      <c r="E25" s="109">
        <v>30000</v>
      </c>
      <c r="F25" s="110"/>
      <c r="H25" s="35"/>
      <c r="I25" s="35"/>
      <c r="J25" s="35"/>
      <c r="K25" s="35"/>
      <c r="L25" s="35"/>
      <c r="M25" s="35"/>
      <c r="N25" s="35"/>
    </row>
    <row r="26" spans="1:14" ht="14.1" customHeight="1" x14ac:dyDescent="0.25">
      <c r="A26" s="46"/>
      <c r="B26" s="14" t="s">
        <v>78</v>
      </c>
      <c r="C26" s="100"/>
      <c r="D26" s="100" t="s">
        <v>30</v>
      </c>
      <c r="E26" s="109"/>
      <c r="F26" s="110">
        <f>SUM(E24:E25)</f>
        <v>60000</v>
      </c>
      <c r="H26" s="35"/>
      <c r="I26" s="35"/>
      <c r="J26" s="35"/>
      <c r="K26" s="35"/>
      <c r="L26" s="35"/>
      <c r="M26" s="35"/>
      <c r="N26" s="35"/>
    </row>
    <row r="27" spans="1:14" ht="14.1" customHeight="1" x14ac:dyDescent="0.3">
      <c r="A27" s="47"/>
      <c r="B27" s="8"/>
      <c r="C27" s="145" t="s">
        <v>40</v>
      </c>
      <c r="D27" s="147"/>
      <c r="E27" s="148"/>
      <c r="F27" s="52"/>
      <c r="H27" s="35"/>
      <c r="I27" s="35"/>
      <c r="J27" s="35"/>
      <c r="K27" s="35"/>
      <c r="L27" s="35"/>
      <c r="M27" s="35"/>
      <c r="N27" s="35"/>
    </row>
    <row r="28" spans="1:14" ht="14.1" customHeight="1" x14ac:dyDescent="0.25">
      <c r="A28" s="46">
        <v>44002</v>
      </c>
      <c r="B28" s="14" t="s">
        <v>71</v>
      </c>
      <c r="C28" s="102" t="s">
        <v>11</v>
      </c>
      <c r="D28" s="99"/>
      <c r="E28" s="133">
        <v>40000</v>
      </c>
      <c r="F28" s="112"/>
      <c r="H28" s="35"/>
      <c r="I28" s="35"/>
      <c r="J28" s="35"/>
      <c r="K28" s="35"/>
      <c r="L28" s="35"/>
      <c r="M28" s="35"/>
      <c r="N28" s="35"/>
    </row>
    <row r="29" spans="1:14" ht="14.1" customHeight="1" x14ac:dyDescent="0.3">
      <c r="A29" s="46"/>
      <c r="B29" s="14" t="s">
        <v>64</v>
      </c>
      <c r="C29" s="102"/>
      <c r="D29" s="99" t="s">
        <v>42</v>
      </c>
      <c r="E29" s="133"/>
      <c r="F29" s="110">
        <f>+E28</f>
        <v>40000</v>
      </c>
      <c r="H29" s="35"/>
      <c r="I29" s="35"/>
      <c r="J29" s="35"/>
      <c r="K29" s="35"/>
      <c r="L29" s="35"/>
      <c r="M29" s="35"/>
      <c r="N29" s="35"/>
    </row>
    <row r="30" spans="1:14" ht="14.1" customHeight="1" x14ac:dyDescent="0.3">
      <c r="A30" s="46"/>
      <c r="B30" s="8"/>
      <c r="C30" s="145" t="s">
        <v>41</v>
      </c>
      <c r="D30" s="132"/>
      <c r="E30" s="133"/>
      <c r="F30" s="143"/>
      <c r="H30" s="35"/>
      <c r="I30" s="35"/>
      <c r="J30" s="35"/>
      <c r="K30" s="35"/>
      <c r="L30" s="35"/>
      <c r="M30" s="35"/>
      <c r="N30" s="35"/>
    </row>
    <row r="31" spans="1:14" ht="14.1" customHeight="1" x14ac:dyDescent="0.25">
      <c r="A31" s="51">
        <v>44010</v>
      </c>
      <c r="B31" s="14" t="s">
        <v>59</v>
      </c>
      <c r="C31" s="100" t="s">
        <v>73</v>
      </c>
      <c r="D31" s="106"/>
      <c r="E31" s="149">
        <v>30000</v>
      </c>
      <c r="F31" s="112"/>
      <c r="H31" s="35"/>
      <c r="I31" s="35"/>
      <c r="J31" s="35"/>
      <c r="K31" s="35"/>
      <c r="L31" s="35"/>
      <c r="M31" s="35"/>
      <c r="N31" s="35"/>
    </row>
    <row r="32" spans="1:14" ht="14.1" customHeight="1" x14ac:dyDescent="0.3">
      <c r="A32" s="46"/>
      <c r="B32" s="14" t="s">
        <v>64</v>
      </c>
      <c r="C32" s="100"/>
      <c r="D32" s="11" t="s">
        <v>79</v>
      </c>
      <c r="E32" s="150"/>
      <c r="F32" s="110">
        <f>+E31</f>
        <v>30000</v>
      </c>
      <c r="H32" s="35"/>
      <c r="I32" s="35"/>
      <c r="J32" s="35"/>
      <c r="K32" s="35"/>
      <c r="L32" s="35"/>
      <c r="M32" s="35"/>
      <c r="N32" s="35"/>
    </row>
    <row r="33" spans="1:14" ht="14.1" customHeight="1" x14ac:dyDescent="0.3">
      <c r="A33" s="47"/>
      <c r="B33" s="12"/>
      <c r="C33" s="145" t="s">
        <v>80</v>
      </c>
      <c r="D33" s="151"/>
      <c r="E33" s="152"/>
      <c r="F33" s="153"/>
      <c r="H33" s="35"/>
      <c r="I33" s="35"/>
      <c r="J33" s="35"/>
      <c r="K33" s="35"/>
      <c r="L33" s="35"/>
      <c r="M33" s="35"/>
      <c r="N33" s="35"/>
    </row>
    <row r="34" spans="1:14" ht="14.1" customHeight="1" x14ac:dyDescent="0.3">
      <c r="A34" s="46">
        <v>44011</v>
      </c>
      <c r="B34" s="13" t="s">
        <v>59</v>
      </c>
      <c r="C34" s="103" t="s">
        <v>39</v>
      </c>
      <c r="D34" s="101"/>
      <c r="E34" s="154">
        <v>80000</v>
      </c>
      <c r="F34" s="155"/>
      <c r="H34" s="35"/>
      <c r="I34" s="35"/>
      <c r="J34" s="35"/>
      <c r="K34" s="35"/>
      <c r="L34" s="35"/>
      <c r="M34" s="35"/>
      <c r="N34" s="35"/>
    </row>
    <row r="35" spans="1:14" ht="14.1" customHeight="1" x14ac:dyDescent="0.3">
      <c r="A35" s="46"/>
      <c r="B35" s="14" t="s">
        <v>65</v>
      </c>
      <c r="C35" s="104"/>
      <c r="D35" s="101" t="s">
        <v>82</v>
      </c>
      <c r="E35" s="154"/>
      <c r="F35" s="156">
        <f>+E34</f>
        <v>80000</v>
      </c>
      <c r="H35" s="35"/>
      <c r="I35" s="35"/>
      <c r="J35" s="35"/>
      <c r="K35" s="35"/>
      <c r="L35" s="35"/>
      <c r="M35" s="35"/>
      <c r="N35" s="35"/>
    </row>
    <row r="36" spans="1:14" ht="14.1" customHeight="1" x14ac:dyDescent="0.3">
      <c r="A36" s="46"/>
      <c r="B36" s="12"/>
      <c r="C36" s="145" t="s">
        <v>81</v>
      </c>
      <c r="D36" s="11"/>
      <c r="E36" s="34"/>
      <c r="F36" s="52"/>
      <c r="H36" s="35"/>
      <c r="I36" s="35"/>
      <c r="J36" s="35"/>
      <c r="K36" s="35"/>
      <c r="L36" s="35"/>
      <c r="M36" s="35"/>
      <c r="N36" s="35"/>
    </row>
    <row r="37" spans="1:14" s="35" customFormat="1" ht="14.1" customHeight="1" x14ac:dyDescent="0.3">
      <c r="A37" s="53">
        <v>44012</v>
      </c>
      <c r="B37" s="41" t="s">
        <v>71</v>
      </c>
      <c r="C37" s="105" t="s">
        <v>83</v>
      </c>
      <c r="D37" s="106"/>
      <c r="E37" s="157">
        <v>4000</v>
      </c>
      <c r="F37" s="158"/>
    </row>
    <row r="38" spans="1:14" s="35" customFormat="1" ht="14.1" customHeight="1" x14ac:dyDescent="0.3">
      <c r="A38" s="54"/>
      <c r="B38" s="42" t="s">
        <v>64</v>
      </c>
      <c r="C38" s="107"/>
      <c r="D38" s="99" t="s">
        <v>84</v>
      </c>
      <c r="E38" s="159"/>
      <c r="F38" s="156">
        <f>+E37</f>
        <v>4000</v>
      </c>
    </row>
    <row r="39" spans="1:14" s="35" customFormat="1" ht="14.1" customHeight="1" thickBot="1" x14ac:dyDescent="0.35">
      <c r="A39" s="55"/>
      <c r="B39" s="56"/>
      <c r="C39" s="160" t="s">
        <v>85</v>
      </c>
      <c r="D39" s="57"/>
      <c r="E39" s="58"/>
      <c r="F39" s="59"/>
    </row>
    <row r="40" spans="1:14" s="35" customFormat="1" ht="14.1" customHeight="1" x14ac:dyDescent="0.3">
      <c r="A40" s="11"/>
      <c r="B40" s="11"/>
      <c r="C40" s="161"/>
      <c r="D40" s="11"/>
      <c r="E40" s="11"/>
      <c r="F40" s="11"/>
    </row>
    <row r="41" spans="1:14" s="35" customFormat="1" ht="14.1" customHeight="1" x14ac:dyDescent="0.35">
      <c r="A41" s="11"/>
      <c r="B41" s="11"/>
      <c r="C41" s="162" t="s">
        <v>94</v>
      </c>
      <c r="D41" s="11"/>
      <c r="E41" s="11"/>
      <c r="F41" s="11"/>
    </row>
    <row r="42" spans="1:14" s="35" customFormat="1" ht="14.1" customHeight="1" x14ac:dyDescent="0.35">
      <c r="A42" s="11"/>
      <c r="B42" s="11"/>
      <c r="C42" s="162"/>
      <c r="D42" s="11"/>
      <c r="E42" s="11"/>
      <c r="F42" s="11"/>
    </row>
    <row r="43" spans="1:14" s="35" customFormat="1" ht="14.1" customHeight="1" x14ac:dyDescent="0.35">
      <c r="A43" s="11" t="s">
        <v>100</v>
      </c>
      <c r="B43" s="165" t="s">
        <v>96</v>
      </c>
      <c r="C43" s="162" t="s">
        <v>95</v>
      </c>
      <c r="D43" s="11"/>
      <c r="E43" s="165">
        <v>4000</v>
      </c>
      <c r="F43" s="165"/>
    </row>
    <row r="44" spans="1:14" s="35" customFormat="1" ht="14.1" customHeight="1" x14ac:dyDescent="0.35">
      <c r="A44" s="11"/>
      <c r="B44" s="165" t="s">
        <v>99</v>
      </c>
      <c r="C44" s="162" t="s">
        <v>98</v>
      </c>
      <c r="D44" s="11"/>
      <c r="E44" s="165">
        <v>20000</v>
      </c>
      <c r="F44" s="166"/>
    </row>
    <row r="45" spans="1:14" s="35" customFormat="1" ht="14.1" customHeight="1" x14ac:dyDescent="0.35">
      <c r="A45" s="11"/>
      <c r="B45" s="11"/>
      <c r="C45" s="162"/>
      <c r="D45" s="183" t="s">
        <v>97</v>
      </c>
      <c r="E45" s="165"/>
      <c r="F45" s="183">
        <v>24000</v>
      </c>
    </row>
    <row r="46" spans="1:14" s="35" customFormat="1" ht="14.1" customHeight="1" x14ac:dyDescent="0.35">
      <c r="A46" s="11"/>
      <c r="B46" s="11"/>
      <c r="C46" s="162"/>
      <c r="D46" s="165"/>
      <c r="E46" s="165"/>
      <c r="F46" s="165"/>
    </row>
    <row r="47" spans="1:14" s="35" customFormat="1" ht="14.1" customHeight="1" x14ac:dyDescent="0.35">
      <c r="A47" s="11" t="s">
        <v>101</v>
      </c>
      <c r="B47" s="165" t="s">
        <v>96</v>
      </c>
      <c r="C47" s="162" t="s">
        <v>95</v>
      </c>
      <c r="D47" s="11"/>
      <c r="E47" s="165">
        <v>4000</v>
      </c>
      <c r="F47" s="165"/>
    </row>
    <row r="48" spans="1:14" s="35" customFormat="1" ht="14.1" customHeight="1" x14ac:dyDescent="0.35">
      <c r="A48" s="11"/>
      <c r="B48" s="11"/>
      <c r="C48" s="162"/>
      <c r="D48" s="162" t="s">
        <v>98</v>
      </c>
      <c r="E48" s="11"/>
      <c r="F48" s="165">
        <v>4000</v>
      </c>
    </row>
    <row r="49" spans="1:14" s="35" customFormat="1" ht="14.1" customHeight="1" x14ac:dyDescent="0.35">
      <c r="A49" s="11"/>
      <c r="B49" s="11"/>
      <c r="C49" s="162"/>
      <c r="D49" s="162"/>
      <c r="E49" s="11"/>
      <c r="F49" s="165"/>
    </row>
    <row r="50" spans="1:14" s="35" customFormat="1" ht="14.1" customHeight="1" x14ac:dyDescent="0.35">
      <c r="A50" s="11" t="s">
        <v>102</v>
      </c>
      <c r="B50" s="165" t="s">
        <v>96</v>
      </c>
      <c r="C50" s="162" t="s">
        <v>95</v>
      </c>
      <c r="D50" s="11"/>
      <c r="E50" s="165">
        <v>4000</v>
      </c>
      <c r="F50" s="165"/>
    </row>
    <row r="51" spans="1:14" s="35" customFormat="1" ht="14.1" customHeight="1" x14ac:dyDescent="0.35">
      <c r="A51" s="11"/>
      <c r="B51" s="11"/>
      <c r="C51" s="162"/>
      <c r="D51" s="162" t="s">
        <v>98</v>
      </c>
      <c r="E51" s="11"/>
      <c r="F51" s="165">
        <v>4000</v>
      </c>
    </row>
    <row r="52" spans="1:14" s="35" customFormat="1" ht="14.1" customHeight="1" x14ac:dyDescent="0.35">
      <c r="A52" s="11"/>
      <c r="B52" s="11"/>
      <c r="C52" s="162"/>
      <c r="D52" s="165"/>
      <c r="E52" s="165"/>
      <c r="F52" s="165"/>
    </row>
    <row r="53" spans="1:14" s="35" customFormat="1" ht="14.1" customHeight="1" x14ac:dyDescent="0.35">
      <c r="A53" s="11"/>
      <c r="B53" s="11"/>
      <c r="C53" s="162"/>
      <c r="D53" s="11"/>
      <c r="E53" s="11"/>
      <c r="F53" s="11"/>
    </row>
    <row r="54" spans="1:14" s="35" customFormat="1" ht="14.1" customHeight="1" x14ac:dyDescent="0.35">
      <c r="A54" s="11"/>
      <c r="B54" s="11"/>
      <c r="C54" s="162"/>
      <c r="D54" s="11"/>
      <c r="E54" s="11"/>
      <c r="F54" s="11"/>
    </row>
    <row r="55" spans="1:14" ht="14.1" customHeight="1" x14ac:dyDescent="0.3">
      <c r="A55" s="33"/>
      <c r="C55" s="35"/>
      <c r="D55" s="163" t="s">
        <v>45</v>
      </c>
      <c r="E55" s="60">
        <f>SUM(E4:E39)</f>
        <v>904000</v>
      </c>
      <c r="F55" s="60">
        <f>SUM(F4:F39)</f>
        <v>904000</v>
      </c>
      <c r="H55" s="35"/>
      <c r="I55" s="35"/>
      <c r="J55" s="35"/>
      <c r="K55" s="35"/>
      <c r="L55" s="35"/>
      <c r="M55" s="35"/>
      <c r="N55" s="35"/>
    </row>
    <row r="56" spans="1:14" ht="14.1" customHeight="1" x14ac:dyDescent="0.3">
      <c r="A56" s="33"/>
      <c r="C56" s="11"/>
      <c r="D56" s="35"/>
      <c r="E56" s="164"/>
      <c r="F56" s="164"/>
      <c r="H56" s="35"/>
      <c r="I56" s="35"/>
      <c r="J56" s="35"/>
      <c r="K56" s="35"/>
      <c r="L56" s="35"/>
      <c r="M56" s="35"/>
      <c r="N56" s="35"/>
    </row>
    <row r="57" spans="1:14" ht="14.1" customHeight="1" x14ac:dyDescent="0.3">
      <c r="A57" s="33"/>
      <c r="C57" s="11"/>
      <c r="D57" s="35"/>
      <c r="E57" s="164"/>
      <c r="F57" s="164"/>
      <c r="H57" s="35"/>
      <c r="I57" s="35"/>
      <c r="J57" s="35"/>
      <c r="K57" s="35"/>
      <c r="L57" s="35"/>
      <c r="M57" s="35"/>
      <c r="N57" s="35"/>
    </row>
    <row r="58" spans="1:14" x14ac:dyDescent="0.3">
      <c r="A58" s="33"/>
      <c r="C58" s="11"/>
      <c r="D58" s="35"/>
      <c r="E58" s="164"/>
      <c r="F58" s="164"/>
      <c r="H58" s="35"/>
      <c r="I58" s="35"/>
      <c r="J58" s="35"/>
      <c r="K58" s="35"/>
      <c r="L58" s="35"/>
      <c r="M58" s="35"/>
      <c r="N58" s="35"/>
    </row>
    <row r="59" spans="1:14" x14ac:dyDescent="0.3">
      <c r="A59" s="33"/>
      <c r="C59" s="11"/>
      <c r="D59" s="35"/>
      <c r="E59" s="164"/>
      <c r="F59" s="164"/>
    </row>
    <row r="60" spans="1:14" x14ac:dyDescent="0.3">
      <c r="A60" s="33"/>
      <c r="C60" s="11"/>
      <c r="D60" s="35"/>
      <c r="E60" s="164"/>
      <c r="F60" s="164"/>
    </row>
  </sheetData>
  <mergeCells count="5">
    <mergeCell ref="A2:F2"/>
    <mergeCell ref="C7:D7"/>
    <mergeCell ref="C11:D11"/>
    <mergeCell ref="C16:D16"/>
    <mergeCell ref="C20:D20"/>
  </mergeCells>
  <pageMargins left="0.70866141732283472" right="0.70866141732283472" top="0.15748031496062992" bottom="0.15748031496062992" header="0" footer="0"/>
  <pageSetup paperSize="9" scale="80" orientation="portrait" r:id="rId1"/>
  <rowBreaks count="1" manualBreakCount="1">
    <brk id="57" max="16383" man="1"/>
  </rowBreaks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5"/>
  <sheetViews>
    <sheetView topLeftCell="A34" workbookViewId="0">
      <selection activeCell="L14" sqref="L14"/>
    </sheetView>
  </sheetViews>
  <sheetFormatPr baseColWidth="10" defaultColWidth="11.44140625" defaultRowHeight="14.4" x14ac:dyDescent="0.3"/>
  <cols>
    <col min="2" max="2" width="15.88671875" customWidth="1"/>
    <col min="3" max="3" width="13.88671875" customWidth="1"/>
    <col min="4" max="4" width="1.88671875" customWidth="1"/>
    <col min="5" max="5" width="16.44140625" customWidth="1"/>
    <col min="7" max="7" width="2" customWidth="1"/>
    <col min="8" max="8" width="12.33203125" customWidth="1"/>
    <col min="9" max="9" width="9.88671875" customWidth="1"/>
  </cols>
  <sheetData>
    <row r="2" spans="2:9" ht="15.75" thickBot="1" x14ac:dyDescent="0.3"/>
    <row r="3" spans="2:9" ht="15.75" thickBot="1" x14ac:dyDescent="0.3">
      <c r="B3" s="121" t="s">
        <v>1</v>
      </c>
      <c r="C3" s="122"/>
      <c r="D3" s="122"/>
      <c r="E3" s="122"/>
      <c r="F3" s="122"/>
      <c r="G3" s="122"/>
      <c r="H3" s="122"/>
      <c r="I3" s="123"/>
    </row>
    <row r="4" spans="2:9" ht="15.75" thickBot="1" x14ac:dyDescent="0.3">
      <c r="B4" s="119" t="s">
        <v>86</v>
      </c>
      <c r="C4" s="120"/>
      <c r="E4" s="119" t="s">
        <v>87</v>
      </c>
      <c r="F4" s="120"/>
      <c r="H4" s="124" t="s">
        <v>33</v>
      </c>
      <c r="I4" s="125"/>
    </row>
    <row r="5" spans="2:9" ht="15.75" thickBot="1" x14ac:dyDescent="0.3">
      <c r="B5" s="17" t="s">
        <v>3</v>
      </c>
      <c r="C5" s="18" t="s">
        <v>4</v>
      </c>
      <c r="D5" s="37"/>
      <c r="E5" s="17" t="s">
        <v>3</v>
      </c>
      <c r="F5" s="18" t="s">
        <v>4</v>
      </c>
      <c r="G5" s="38"/>
      <c r="H5" s="1" t="s">
        <v>3</v>
      </c>
      <c r="I5" s="2" t="s">
        <v>4</v>
      </c>
    </row>
    <row r="6" spans="2:9" ht="15" x14ac:dyDescent="0.25">
      <c r="B6" s="167">
        <v>200000</v>
      </c>
      <c r="C6" s="81">
        <v>200000</v>
      </c>
      <c r="D6" s="37"/>
      <c r="E6" s="167">
        <v>100000</v>
      </c>
      <c r="F6" s="81">
        <v>100000</v>
      </c>
      <c r="G6" s="38"/>
      <c r="H6" s="3"/>
      <c r="I6" s="168">
        <v>300000</v>
      </c>
    </row>
    <row r="7" spans="2:9" ht="15.75" thickBot="1" x14ac:dyDescent="0.3">
      <c r="B7" s="43"/>
      <c r="C7" s="45"/>
      <c r="D7" s="5"/>
      <c r="E7" s="43"/>
      <c r="F7" s="21"/>
      <c r="G7" s="5"/>
      <c r="H7" s="91"/>
      <c r="I7" s="4"/>
    </row>
    <row r="8" spans="2:9" ht="15.75" thickBot="1" x14ac:dyDescent="0.3">
      <c r="B8" s="16">
        <f>SUM(B6:B7)</f>
        <v>200000</v>
      </c>
      <c r="C8" s="44">
        <f>SUM(C6:C6)</f>
        <v>200000</v>
      </c>
      <c r="D8" s="5"/>
      <c r="E8" s="61">
        <f>SUM(E6:E7)</f>
        <v>100000</v>
      </c>
      <c r="F8" s="62">
        <f>SUM(F6:F7)</f>
        <v>100000</v>
      </c>
      <c r="G8" s="5"/>
      <c r="H8" s="16">
        <f>SUM(H7:H7)</f>
        <v>0</v>
      </c>
      <c r="I8" s="22">
        <f>SUM(I6:I7)</f>
        <v>300000</v>
      </c>
    </row>
    <row r="9" spans="2:9" ht="15.75" thickBot="1" x14ac:dyDescent="0.3">
      <c r="B9" s="7" t="s">
        <v>9</v>
      </c>
      <c r="C9" s="9">
        <f>+B8-C8</f>
        <v>0</v>
      </c>
      <c r="D9" s="5"/>
      <c r="E9" s="7" t="s">
        <v>9</v>
      </c>
      <c r="F9" s="9">
        <f>+E8-F8</f>
        <v>0</v>
      </c>
      <c r="G9" s="5"/>
      <c r="H9" s="7" t="s">
        <v>12</v>
      </c>
      <c r="I9" s="9">
        <f>+I8-H8</f>
        <v>300000</v>
      </c>
    </row>
    <row r="10" spans="2:9" ht="15.75" thickBot="1" x14ac:dyDescent="0.3">
      <c r="D10" s="5"/>
      <c r="G10" s="5"/>
    </row>
    <row r="11" spans="2:9" ht="15.75" thickBot="1" x14ac:dyDescent="0.3">
      <c r="B11" s="119" t="s">
        <v>47</v>
      </c>
      <c r="C11" s="120"/>
      <c r="E11" s="119" t="s">
        <v>2</v>
      </c>
      <c r="F11" s="120"/>
      <c r="H11" s="119" t="s">
        <v>32</v>
      </c>
      <c r="I11" s="120"/>
    </row>
    <row r="12" spans="2:9" ht="15.75" thickBot="1" x14ac:dyDescent="0.3">
      <c r="B12" s="17" t="s">
        <v>3</v>
      </c>
      <c r="C12" s="18" t="s">
        <v>4</v>
      </c>
      <c r="E12" s="17" t="s">
        <v>3</v>
      </c>
      <c r="F12" s="18" t="s">
        <v>4</v>
      </c>
      <c r="H12" s="17" t="s">
        <v>3</v>
      </c>
      <c r="I12" s="18" t="s">
        <v>4</v>
      </c>
    </row>
    <row r="13" spans="2:9" ht="15" x14ac:dyDescent="0.25">
      <c r="B13" s="81">
        <v>50000</v>
      </c>
      <c r="C13" s="81">
        <v>40000</v>
      </c>
      <c r="E13" s="81">
        <v>50000</v>
      </c>
      <c r="F13" s="19">
        <v>30000</v>
      </c>
      <c r="H13" s="19">
        <v>150000</v>
      </c>
      <c r="I13" s="81"/>
    </row>
    <row r="14" spans="2:9" ht="15" x14ac:dyDescent="0.25">
      <c r="B14" s="20">
        <v>100000</v>
      </c>
      <c r="C14" s="20"/>
      <c r="E14" s="20"/>
      <c r="F14" s="20"/>
      <c r="H14" s="20"/>
      <c r="I14" s="20"/>
    </row>
    <row r="15" spans="2:9" ht="15.75" thickBot="1" x14ac:dyDescent="0.3">
      <c r="B15" s="21">
        <v>80000</v>
      </c>
      <c r="C15" s="21"/>
      <c r="E15" s="21"/>
      <c r="F15" s="21"/>
      <c r="H15" s="21"/>
      <c r="I15" s="21"/>
    </row>
    <row r="16" spans="2:9" ht="15.75" thickBot="1" x14ac:dyDescent="0.3">
      <c r="B16" s="16">
        <f>SUM(B13:B15)</f>
        <v>230000</v>
      </c>
      <c r="C16" s="22">
        <f>C15+C14+C13</f>
        <v>40000</v>
      </c>
      <c r="E16" s="16">
        <f>SUM(E13:E15)</f>
        <v>50000</v>
      </c>
      <c r="F16" s="22">
        <f>F15+F14+F13</f>
        <v>30000</v>
      </c>
      <c r="H16" s="16">
        <f>SUM(H13:H15)</f>
        <v>150000</v>
      </c>
      <c r="I16" s="22">
        <f>I15+I14+I13</f>
        <v>0</v>
      </c>
    </row>
    <row r="17" spans="2:9" ht="15.75" thickBot="1" x14ac:dyDescent="0.3">
      <c r="B17" s="7" t="s">
        <v>9</v>
      </c>
      <c r="C17" s="169">
        <f>B16-C16</f>
        <v>190000</v>
      </c>
      <c r="E17" s="7" t="s">
        <v>9</v>
      </c>
      <c r="F17" s="9">
        <f>E16-F16</f>
        <v>20000</v>
      </c>
      <c r="H17" s="7" t="s">
        <v>9</v>
      </c>
      <c r="I17" s="9">
        <f>H16-I16</f>
        <v>150000</v>
      </c>
    </row>
    <row r="18" spans="2:9" ht="15.75" thickBot="1" x14ac:dyDescent="0.3"/>
    <row r="19" spans="2:9" ht="15.75" thickBot="1" x14ac:dyDescent="0.3">
      <c r="B19" s="119" t="s">
        <v>88</v>
      </c>
      <c r="C19" s="120"/>
      <c r="E19" s="119" t="s">
        <v>89</v>
      </c>
      <c r="F19" s="120"/>
      <c r="H19" s="119" t="s">
        <v>72</v>
      </c>
      <c r="I19" s="120"/>
    </row>
    <row r="20" spans="2:9" ht="15.75" thickBot="1" x14ac:dyDescent="0.3">
      <c r="B20" s="17" t="s">
        <v>3</v>
      </c>
      <c r="C20" s="18" t="s">
        <v>4</v>
      </c>
      <c r="D20" s="38"/>
      <c r="E20" s="17" t="s">
        <v>3</v>
      </c>
      <c r="F20" s="18" t="s">
        <v>4</v>
      </c>
      <c r="H20" s="17" t="s">
        <v>3</v>
      </c>
      <c r="I20" s="18" t="s">
        <v>4</v>
      </c>
    </row>
    <row r="21" spans="2:9" x14ac:dyDescent="0.3">
      <c r="B21" s="81"/>
      <c r="C21" s="19">
        <v>50000</v>
      </c>
      <c r="E21" s="81">
        <v>29700</v>
      </c>
      <c r="F21" s="19">
        <v>4000</v>
      </c>
      <c r="H21" s="19">
        <v>300</v>
      </c>
      <c r="I21" s="19"/>
    </row>
    <row r="22" spans="2:9" ht="15" thickBot="1" x14ac:dyDescent="0.35">
      <c r="B22" s="20"/>
      <c r="C22" s="20"/>
      <c r="E22" s="20">
        <v>30000</v>
      </c>
      <c r="F22" s="20"/>
      <c r="H22" s="20"/>
      <c r="I22" s="20"/>
    </row>
    <row r="23" spans="2:9" ht="15" thickBot="1" x14ac:dyDescent="0.35">
      <c r="B23" s="22">
        <f>SUM(B21:B22)</f>
        <v>0</v>
      </c>
      <c r="C23" s="22">
        <f>SUM(C21:C22)</f>
        <v>50000</v>
      </c>
      <c r="E23" s="22">
        <f>SUM(E21:E22)</f>
        <v>59700</v>
      </c>
      <c r="F23" s="22">
        <f>SUM(F21:F22)</f>
        <v>4000</v>
      </c>
      <c r="H23" s="22">
        <f>SUM(H21:H22)</f>
        <v>300</v>
      </c>
      <c r="I23" s="22">
        <f>SUM(I21:I22)</f>
        <v>0</v>
      </c>
    </row>
    <row r="24" spans="2:9" ht="15" thickBot="1" x14ac:dyDescent="0.35">
      <c r="B24" s="7" t="s">
        <v>12</v>
      </c>
      <c r="C24" s="9">
        <f>+C23-B23</f>
        <v>50000</v>
      </c>
      <c r="E24" s="7" t="s">
        <v>9</v>
      </c>
      <c r="F24" s="9">
        <f>+E23-F23</f>
        <v>55700</v>
      </c>
      <c r="H24" s="7" t="s">
        <v>9</v>
      </c>
      <c r="I24" s="9">
        <f>+I23-H23</f>
        <v>-300</v>
      </c>
    </row>
    <row r="26" spans="2:9" ht="15" thickBot="1" x14ac:dyDescent="0.35"/>
    <row r="27" spans="2:9" ht="15" thickBot="1" x14ac:dyDescent="0.35">
      <c r="B27" s="119" t="s">
        <v>44</v>
      </c>
      <c r="C27" s="120"/>
      <c r="E27" s="119" t="s">
        <v>90</v>
      </c>
      <c r="F27" s="120"/>
      <c r="H27" s="119" t="s">
        <v>43</v>
      </c>
      <c r="I27" s="120"/>
    </row>
    <row r="28" spans="2:9" ht="15" thickBot="1" x14ac:dyDescent="0.35">
      <c r="B28" s="17" t="s">
        <v>3</v>
      </c>
      <c r="C28" s="18" t="s">
        <v>4</v>
      </c>
      <c r="D28" s="5"/>
      <c r="E28" s="17" t="s">
        <v>3</v>
      </c>
      <c r="F28" s="18" t="s">
        <v>4</v>
      </c>
      <c r="H28" s="17" t="s">
        <v>3</v>
      </c>
      <c r="I28" s="18" t="s">
        <v>4</v>
      </c>
    </row>
    <row r="29" spans="2:9" x14ac:dyDescent="0.3">
      <c r="B29" s="19">
        <v>30000</v>
      </c>
      <c r="C29" s="19"/>
      <c r="D29" s="5"/>
      <c r="E29" s="19"/>
      <c r="F29" s="81">
        <v>10000</v>
      </c>
      <c r="H29" s="19">
        <v>30000</v>
      </c>
      <c r="I29" s="19">
        <v>30000</v>
      </c>
    </row>
    <row r="30" spans="2:9" x14ac:dyDescent="0.3">
      <c r="B30" s="20"/>
      <c r="C30" s="20"/>
      <c r="E30" s="20"/>
      <c r="F30" s="20"/>
      <c r="H30" s="20"/>
      <c r="I30" s="20"/>
    </row>
    <row r="31" spans="2:9" ht="15" thickBot="1" x14ac:dyDescent="0.35">
      <c r="B31" s="21"/>
      <c r="C31" s="21"/>
      <c r="E31" s="21"/>
      <c r="F31" s="21"/>
      <c r="H31" s="21"/>
      <c r="I31" s="21"/>
    </row>
    <row r="32" spans="2:9" ht="15" thickBot="1" x14ac:dyDescent="0.35">
      <c r="B32" s="16">
        <f>SUM(B29:B31)</f>
        <v>30000</v>
      </c>
      <c r="C32" s="22">
        <f>C31+C30+C29</f>
        <v>0</v>
      </c>
      <c r="E32" s="16">
        <f>SUM(E29:E31)</f>
        <v>0</v>
      </c>
      <c r="F32" s="22">
        <f>F31+F30+F29</f>
        <v>10000</v>
      </c>
      <c r="H32" s="16">
        <f>SUM(H29:H31)</f>
        <v>30000</v>
      </c>
      <c r="I32" s="22">
        <f>SUM(I29:I31)</f>
        <v>30000</v>
      </c>
    </row>
    <row r="33" spans="2:9" ht="15" thickBot="1" x14ac:dyDescent="0.35">
      <c r="B33" s="7" t="s">
        <v>9</v>
      </c>
      <c r="C33" s="9">
        <f>+B32-C32</f>
        <v>30000</v>
      </c>
      <c r="E33" s="7" t="s">
        <v>12</v>
      </c>
      <c r="F33" s="9">
        <f>+F32-E32</f>
        <v>10000</v>
      </c>
      <c r="H33" s="7" t="s">
        <v>9</v>
      </c>
      <c r="I33" s="9">
        <f>+H32-I32</f>
        <v>0</v>
      </c>
    </row>
    <row r="34" spans="2:9" ht="15" thickBot="1" x14ac:dyDescent="0.35">
      <c r="C34" s="5"/>
      <c r="D34" s="5"/>
    </row>
    <row r="35" spans="2:9" ht="15" thickBot="1" x14ac:dyDescent="0.35">
      <c r="B35" s="119" t="s">
        <v>75</v>
      </c>
      <c r="C35" s="120"/>
      <c r="E35" s="119" t="s">
        <v>10</v>
      </c>
      <c r="F35" s="120"/>
      <c r="H35" s="119" t="s">
        <v>11</v>
      </c>
      <c r="I35" s="120"/>
    </row>
    <row r="36" spans="2:9" ht="15" thickBot="1" x14ac:dyDescent="0.35">
      <c r="B36" s="17" t="s">
        <v>3</v>
      </c>
      <c r="C36" s="18" t="s">
        <v>4</v>
      </c>
      <c r="E36" s="84" t="s">
        <v>3</v>
      </c>
      <c r="F36" s="92" t="s">
        <v>4</v>
      </c>
      <c r="H36" s="84" t="s">
        <v>3</v>
      </c>
      <c r="I36" s="92" t="s">
        <v>4</v>
      </c>
    </row>
    <row r="37" spans="2:9" x14ac:dyDescent="0.3">
      <c r="B37" s="19">
        <v>10000</v>
      </c>
      <c r="C37" s="81"/>
      <c r="E37" s="20"/>
      <c r="F37" s="20">
        <v>60000</v>
      </c>
      <c r="H37" s="20">
        <v>40000</v>
      </c>
      <c r="I37" s="20"/>
    </row>
    <row r="38" spans="2:9" ht="15" thickBot="1" x14ac:dyDescent="0.35">
      <c r="B38" s="21"/>
      <c r="C38" s="21"/>
      <c r="E38" s="21"/>
      <c r="F38" s="21"/>
      <c r="H38" s="21"/>
      <c r="I38" s="21"/>
    </row>
    <row r="39" spans="2:9" ht="15" thickBot="1" x14ac:dyDescent="0.35">
      <c r="B39" s="16">
        <f>SUM(B37:B38)</f>
        <v>10000</v>
      </c>
      <c r="C39" s="22">
        <f>SUM(C37:C38)</f>
        <v>0</v>
      </c>
      <c r="E39" s="16">
        <f>SUM(E37:E38)</f>
        <v>0</v>
      </c>
      <c r="F39" s="22">
        <f>SUM(F37:F38)</f>
        <v>60000</v>
      </c>
      <c r="H39" s="16">
        <f>SUM(H37:H38)</f>
        <v>40000</v>
      </c>
      <c r="I39" s="22">
        <f>SUM(I37:I38)</f>
        <v>0</v>
      </c>
    </row>
    <row r="40" spans="2:9" ht="15" thickBot="1" x14ac:dyDescent="0.35">
      <c r="B40" s="7" t="s">
        <v>9</v>
      </c>
      <c r="C40" s="9">
        <f>+B39-C39</f>
        <v>10000</v>
      </c>
      <c r="E40" s="7" t="s">
        <v>12</v>
      </c>
      <c r="F40" s="9">
        <f>+F39-E39</f>
        <v>60000</v>
      </c>
      <c r="H40" s="7" t="s">
        <v>9</v>
      </c>
      <c r="I40" s="9">
        <f>+H39-I39</f>
        <v>40000</v>
      </c>
    </row>
    <row r="41" spans="2:9" ht="15" thickBot="1" x14ac:dyDescent="0.35">
      <c r="C41" s="5"/>
    </row>
    <row r="42" spans="2:9" ht="15" thickBot="1" x14ac:dyDescent="0.35">
      <c r="B42" s="119" t="s">
        <v>91</v>
      </c>
      <c r="C42" s="120"/>
      <c r="E42" s="119" t="s">
        <v>83</v>
      </c>
      <c r="F42" s="120"/>
    </row>
    <row r="43" spans="2:9" ht="15" thickBot="1" x14ac:dyDescent="0.35">
      <c r="B43" s="84" t="s">
        <v>3</v>
      </c>
      <c r="C43" s="92" t="s">
        <v>4</v>
      </c>
      <c r="E43" s="84" t="s">
        <v>3</v>
      </c>
      <c r="F43" s="92" t="s">
        <v>4</v>
      </c>
    </row>
    <row r="44" spans="2:9" x14ac:dyDescent="0.3">
      <c r="B44" s="20"/>
      <c r="C44" s="20">
        <v>80000</v>
      </c>
      <c r="E44" s="20">
        <v>4000</v>
      </c>
      <c r="F44" s="20"/>
    </row>
    <row r="45" spans="2:9" ht="15" thickBot="1" x14ac:dyDescent="0.35">
      <c r="B45" s="21"/>
      <c r="C45" s="21"/>
      <c r="E45" s="21"/>
      <c r="F45" s="21"/>
    </row>
    <row r="46" spans="2:9" ht="15" thickBot="1" x14ac:dyDescent="0.35">
      <c r="B46" s="16">
        <f>SUM(B44:B45)</f>
        <v>0</v>
      </c>
      <c r="C46" s="22">
        <f>SUM(C44:C45)</f>
        <v>80000</v>
      </c>
      <c r="E46" s="16">
        <f>SUM(E44:E45)</f>
        <v>4000</v>
      </c>
      <c r="F46" s="22">
        <f>SUM(F44:F45)</f>
        <v>0</v>
      </c>
    </row>
    <row r="47" spans="2:9" ht="15" thickBot="1" x14ac:dyDescent="0.35">
      <c r="B47" s="7" t="s">
        <v>12</v>
      </c>
      <c r="C47" s="9">
        <f>+C46-B46</f>
        <v>80000</v>
      </c>
      <c r="E47" s="7" t="s">
        <v>9</v>
      </c>
      <c r="F47" s="9">
        <f>+E46-F46</f>
        <v>4000</v>
      </c>
    </row>
    <row r="48" spans="2:9" x14ac:dyDescent="0.3">
      <c r="C48" s="5"/>
    </row>
    <row r="49" spans="2:6" x14ac:dyDescent="0.3">
      <c r="C49" s="5"/>
      <c r="D49" s="5"/>
    </row>
    <row r="50" spans="2:6" x14ac:dyDescent="0.3">
      <c r="B50" s="83" t="s">
        <v>56</v>
      </c>
      <c r="D50" s="5"/>
    </row>
    <row r="51" spans="2:6" x14ac:dyDescent="0.3">
      <c r="E51" s="82" t="s">
        <v>54</v>
      </c>
      <c r="F51" s="5">
        <v>190000</v>
      </c>
    </row>
    <row r="52" spans="2:6" x14ac:dyDescent="0.3">
      <c r="B52" s="5"/>
      <c r="E52" s="82" t="s">
        <v>55</v>
      </c>
      <c r="F52" s="5">
        <v>190000</v>
      </c>
    </row>
    <row r="53" spans="2:6" x14ac:dyDescent="0.3">
      <c r="C53" s="5" t="s">
        <v>46</v>
      </c>
    </row>
    <row r="54" spans="2:6" x14ac:dyDescent="0.3">
      <c r="B54" t="s">
        <v>93</v>
      </c>
      <c r="C54" s="5"/>
    </row>
    <row r="55" spans="2:6" x14ac:dyDescent="0.3">
      <c r="B55" t="s">
        <v>92</v>
      </c>
    </row>
  </sheetData>
  <mergeCells count="18">
    <mergeCell ref="B3:I3"/>
    <mergeCell ref="H4:I4"/>
    <mergeCell ref="B27:C27"/>
    <mergeCell ref="E11:F11"/>
    <mergeCell ref="H19:I19"/>
    <mergeCell ref="B4:C4"/>
    <mergeCell ref="E4:F4"/>
    <mergeCell ref="B19:C19"/>
    <mergeCell ref="B11:C11"/>
    <mergeCell ref="H11:I11"/>
    <mergeCell ref="E19:F19"/>
    <mergeCell ref="E27:F27"/>
    <mergeCell ref="H27:I27"/>
    <mergeCell ref="E35:F35"/>
    <mergeCell ref="H35:I35"/>
    <mergeCell ref="B42:C42"/>
    <mergeCell ref="E42:F42"/>
    <mergeCell ref="B35:C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workbookViewId="0">
      <selection activeCell="K8" sqref="K8"/>
    </sheetView>
  </sheetViews>
  <sheetFormatPr baseColWidth="10" defaultColWidth="11.44140625" defaultRowHeight="14.4" x14ac:dyDescent="0.3"/>
  <cols>
    <col min="1" max="1" width="3.5546875" customWidth="1"/>
    <col min="2" max="2" width="31.6640625" customWidth="1"/>
    <col min="3" max="3" width="12.5546875" style="23" customWidth="1"/>
    <col min="4" max="4" width="11.33203125" style="23" customWidth="1"/>
    <col min="5" max="5" width="12" style="23" customWidth="1"/>
    <col min="6" max="6" width="10.88671875" style="23" customWidth="1"/>
    <col min="7" max="7" width="11.109375" style="23" customWidth="1"/>
    <col min="8" max="8" width="11.88671875" style="23" customWidth="1"/>
    <col min="9" max="9" width="11.33203125" style="23" customWidth="1"/>
    <col min="10" max="10" width="11.6640625" style="23" customWidth="1"/>
  </cols>
  <sheetData>
    <row r="1" spans="2:12" ht="15" x14ac:dyDescent="0.25">
      <c r="B1" s="25" t="s">
        <v>58</v>
      </c>
    </row>
    <row r="2" spans="2:12" ht="15.9" customHeight="1" x14ac:dyDescent="0.25">
      <c r="B2" s="24" t="s">
        <v>13</v>
      </c>
      <c r="C2" s="24"/>
      <c r="D2" s="24"/>
      <c r="E2" s="24"/>
      <c r="F2" s="24"/>
      <c r="G2" s="24"/>
      <c r="H2" s="24"/>
      <c r="I2" s="24"/>
      <c r="J2" s="24"/>
    </row>
    <row r="3" spans="2:12" s="25" customFormat="1" ht="15.9" customHeight="1" x14ac:dyDescent="0.3">
      <c r="B3" s="126" t="s">
        <v>14</v>
      </c>
      <c r="C3" s="127" t="s">
        <v>15</v>
      </c>
      <c r="D3" s="127"/>
      <c r="E3" s="127" t="s">
        <v>16</v>
      </c>
      <c r="F3" s="127"/>
      <c r="G3" s="173" t="s">
        <v>17</v>
      </c>
      <c r="H3" s="173"/>
      <c r="I3" s="173" t="s">
        <v>18</v>
      </c>
      <c r="J3" s="173"/>
    </row>
    <row r="4" spans="2:12" s="25" customFormat="1" ht="15.9" customHeight="1" x14ac:dyDescent="0.3">
      <c r="B4" s="126"/>
      <c r="C4" s="26" t="s">
        <v>7</v>
      </c>
      <c r="D4" s="26" t="s">
        <v>8</v>
      </c>
      <c r="E4" s="26" t="s">
        <v>19</v>
      </c>
      <c r="F4" s="26" t="s">
        <v>20</v>
      </c>
      <c r="G4" s="174" t="s">
        <v>21</v>
      </c>
      <c r="H4" s="174" t="s">
        <v>22</v>
      </c>
      <c r="I4" s="174" t="s">
        <v>23</v>
      </c>
      <c r="J4" s="174" t="s">
        <v>24</v>
      </c>
    </row>
    <row r="5" spans="2:12" ht="15.9" customHeight="1" x14ac:dyDescent="0.25">
      <c r="B5" s="113" t="s">
        <v>2</v>
      </c>
      <c r="C5" s="114">
        <f>+MAYORES!E16</f>
        <v>50000</v>
      </c>
      <c r="D5" s="170">
        <f>+MAYORES!F13</f>
        <v>30000</v>
      </c>
      <c r="E5" s="114">
        <f>+C5-D5</f>
        <v>20000</v>
      </c>
      <c r="F5" s="114"/>
      <c r="G5" s="175">
        <f>+E5</f>
        <v>20000</v>
      </c>
      <c r="H5" s="175"/>
      <c r="I5" s="175"/>
      <c r="J5" s="175"/>
      <c r="L5" s="23"/>
    </row>
    <row r="6" spans="2:12" ht="15.9" customHeight="1" x14ac:dyDescent="0.25">
      <c r="B6" s="115" t="s">
        <v>43</v>
      </c>
      <c r="C6" s="114">
        <f>+MAYORES!H29</f>
        <v>30000</v>
      </c>
      <c r="D6" s="114">
        <f>+MAYORES!I29</f>
        <v>30000</v>
      </c>
      <c r="E6" s="114">
        <f t="shared" ref="E6:E13" si="0">+C6-D6</f>
        <v>0</v>
      </c>
      <c r="F6" s="114"/>
      <c r="G6" s="175">
        <f>+E6</f>
        <v>0</v>
      </c>
      <c r="H6" s="175"/>
      <c r="I6" s="175"/>
      <c r="J6" s="175"/>
    </row>
    <row r="7" spans="2:12" ht="15.9" customHeight="1" x14ac:dyDescent="0.25">
      <c r="B7" s="115" t="s">
        <v>89</v>
      </c>
      <c r="C7" s="170">
        <f>+MAYORES!E23</f>
        <v>59700</v>
      </c>
      <c r="D7" s="114">
        <f>+MAYORES!F23</f>
        <v>4000</v>
      </c>
      <c r="E7" s="114">
        <f t="shared" si="0"/>
        <v>55700</v>
      </c>
      <c r="F7" s="114"/>
      <c r="G7" s="175">
        <f>+E7</f>
        <v>55700</v>
      </c>
      <c r="H7" s="175"/>
      <c r="I7" s="175"/>
      <c r="J7" s="175"/>
    </row>
    <row r="8" spans="2:12" ht="15.9" customHeight="1" x14ac:dyDescent="0.25">
      <c r="B8" s="113" t="s">
        <v>86</v>
      </c>
      <c r="C8" s="114">
        <f>+MAYORES!B8</f>
        <v>200000</v>
      </c>
      <c r="D8" s="114">
        <f>+MAYORES!C8</f>
        <v>200000</v>
      </c>
      <c r="E8" s="114">
        <f t="shared" si="0"/>
        <v>0</v>
      </c>
      <c r="F8" s="15"/>
      <c r="G8" s="175">
        <f t="shared" ref="G8:G13" si="1">+E8</f>
        <v>0</v>
      </c>
      <c r="H8" s="175"/>
      <c r="I8" s="175"/>
      <c r="J8" s="175"/>
    </row>
    <row r="9" spans="2:12" ht="15.9" customHeight="1" x14ac:dyDescent="0.25">
      <c r="B9" s="113" t="s">
        <v>87</v>
      </c>
      <c r="C9" s="114">
        <f>+MAYORES!E8</f>
        <v>100000</v>
      </c>
      <c r="D9" s="114">
        <f>+MAYORES!F8</f>
        <v>100000</v>
      </c>
      <c r="E9" s="114">
        <f t="shared" si="0"/>
        <v>0</v>
      </c>
      <c r="F9" s="15"/>
      <c r="G9" s="175">
        <f t="shared" si="1"/>
        <v>0</v>
      </c>
      <c r="H9" s="175"/>
      <c r="I9" s="175"/>
      <c r="J9" s="175"/>
    </row>
    <row r="10" spans="2:12" ht="15.9" customHeight="1" x14ac:dyDescent="0.25">
      <c r="B10" s="113" t="s">
        <v>44</v>
      </c>
      <c r="C10" s="114">
        <f>+MAYORES!B32</f>
        <v>30000</v>
      </c>
      <c r="D10" s="114">
        <f>+MAYORES!C32</f>
        <v>0</v>
      </c>
      <c r="E10" s="114">
        <f t="shared" si="0"/>
        <v>30000</v>
      </c>
      <c r="F10" s="114"/>
      <c r="G10" s="175">
        <f t="shared" si="1"/>
        <v>30000</v>
      </c>
      <c r="H10" s="175"/>
      <c r="I10" s="175"/>
      <c r="J10" s="175"/>
    </row>
    <row r="11" spans="2:12" ht="15.9" customHeight="1" x14ac:dyDescent="0.25">
      <c r="B11" s="113" t="s">
        <v>47</v>
      </c>
      <c r="C11" s="114">
        <f>+MAYORES!B16</f>
        <v>230000</v>
      </c>
      <c r="D11" s="114">
        <f>+MAYORES!C16</f>
        <v>40000</v>
      </c>
      <c r="E11" s="114">
        <f t="shared" si="0"/>
        <v>190000</v>
      </c>
      <c r="F11" s="114"/>
      <c r="G11" s="175">
        <f t="shared" si="1"/>
        <v>190000</v>
      </c>
      <c r="H11" s="175"/>
      <c r="I11" s="175"/>
      <c r="J11" s="175"/>
    </row>
    <row r="12" spans="2:12" ht="15.9" customHeight="1" x14ac:dyDescent="0.25">
      <c r="B12" s="113" t="s">
        <v>75</v>
      </c>
      <c r="C12" s="114">
        <f>+MAYORES!B39</f>
        <v>10000</v>
      </c>
      <c r="D12" s="114">
        <f>+MAYORES!C39</f>
        <v>0</v>
      </c>
      <c r="E12" s="114">
        <f t="shared" si="0"/>
        <v>10000</v>
      </c>
      <c r="F12" s="114"/>
      <c r="G12" s="175">
        <f t="shared" si="1"/>
        <v>10000</v>
      </c>
      <c r="H12" s="175"/>
      <c r="I12" s="175"/>
      <c r="J12" s="175"/>
    </row>
    <row r="13" spans="2:12" ht="15.9" customHeight="1" x14ac:dyDescent="0.25">
      <c r="B13" s="113" t="s">
        <v>32</v>
      </c>
      <c r="C13" s="114">
        <f>+MAYORES!H16</f>
        <v>150000</v>
      </c>
      <c r="D13" s="114">
        <f>+MAYORES!I16</f>
        <v>0</v>
      </c>
      <c r="E13" s="114">
        <f t="shared" si="0"/>
        <v>150000</v>
      </c>
      <c r="F13" s="114"/>
      <c r="G13" s="175">
        <f t="shared" si="1"/>
        <v>150000</v>
      </c>
      <c r="H13" s="175"/>
      <c r="I13" s="175"/>
      <c r="J13" s="175"/>
    </row>
    <row r="14" spans="2:12" ht="15.9" customHeight="1" x14ac:dyDescent="0.25">
      <c r="B14" s="115" t="s">
        <v>33</v>
      </c>
      <c r="C14" s="114">
        <f>+MAYORES!H8</f>
        <v>0</v>
      </c>
      <c r="D14" s="114">
        <f>+MAYORES!I8</f>
        <v>300000</v>
      </c>
      <c r="E14" s="114"/>
      <c r="F14" s="114">
        <f>+D14</f>
        <v>300000</v>
      </c>
      <c r="G14" s="175"/>
      <c r="H14" s="175">
        <f>+F14</f>
        <v>300000</v>
      </c>
      <c r="I14" s="175"/>
      <c r="J14" s="175"/>
    </row>
    <row r="15" spans="2:12" ht="15.9" customHeight="1" x14ac:dyDescent="0.25">
      <c r="B15" s="115" t="s">
        <v>91</v>
      </c>
      <c r="C15" s="114">
        <f>+MAYORES!B46</f>
        <v>0</v>
      </c>
      <c r="D15" s="114">
        <f>+MAYORES!C46</f>
        <v>80000</v>
      </c>
      <c r="E15" s="114"/>
      <c r="F15" s="114">
        <f>+D15</f>
        <v>80000</v>
      </c>
      <c r="G15" s="175"/>
      <c r="H15" s="175">
        <f>+F15</f>
        <v>80000</v>
      </c>
      <c r="I15" s="175"/>
      <c r="J15" s="175"/>
    </row>
    <row r="16" spans="2:12" ht="15.9" customHeight="1" x14ac:dyDescent="0.25">
      <c r="B16" s="115" t="s">
        <v>88</v>
      </c>
      <c r="C16" s="114">
        <f>+MAYORES!B23</f>
        <v>0</v>
      </c>
      <c r="D16" s="114">
        <f>+MAYORES!C23</f>
        <v>50000</v>
      </c>
      <c r="E16" s="114"/>
      <c r="F16" s="114">
        <f>+D16</f>
        <v>50000</v>
      </c>
      <c r="G16" s="175"/>
      <c r="H16" s="175">
        <f>+F16</f>
        <v>50000</v>
      </c>
      <c r="I16" s="175"/>
      <c r="J16" s="175"/>
    </row>
    <row r="17" spans="2:10" ht="15.9" customHeight="1" x14ac:dyDescent="0.25">
      <c r="B17" s="115" t="s">
        <v>90</v>
      </c>
      <c r="C17" s="114">
        <f>+MAYORES!E32</f>
        <v>0</v>
      </c>
      <c r="D17" s="114">
        <f>+MAYORES!F32</f>
        <v>10000</v>
      </c>
      <c r="E17" s="114"/>
      <c r="F17" s="114">
        <f>+D17</f>
        <v>10000</v>
      </c>
      <c r="G17" s="175"/>
      <c r="H17" s="175">
        <f>+F17</f>
        <v>10000</v>
      </c>
      <c r="I17" s="175"/>
      <c r="J17" s="175"/>
    </row>
    <row r="18" spans="2:10" ht="15.9" customHeight="1" x14ac:dyDescent="0.25">
      <c r="B18" s="113" t="s">
        <v>10</v>
      </c>
      <c r="C18" s="114">
        <f>+MAYORES!E39</f>
        <v>0</v>
      </c>
      <c r="D18" s="114">
        <f>+MAYORES!F39</f>
        <v>60000</v>
      </c>
      <c r="E18" s="114"/>
      <c r="F18" s="114">
        <f>+D18-C18</f>
        <v>60000</v>
      </c>
      <c r="G18" s="175"/>
      <c r="H18" s="175"/>
      <c r="I18" s="175"/>
      <c r="J18" s="175">
        <f>+F18</f>
        <v>60000</v>
      </c>
    </row>
    <row r="19" spans="2:10" ht="15.9" customHeight="1" x14ac:dyDescent="0.25">
      <c r="B19" s="115" t="s">
        <v>11</v>
      </c>
      <c r="C19" s="114">
        <f>+MAYORES!H39</f>
        <v>40000</v>
      </c>
      <c r="D19" s="114">
        <f>+MAYORES!I39</f>
        <v>0</v>
      </c>
      <c r="E19" s="114">
        <f>+C19-D19</f>
        <v>40000</v>
      </c>
      <c r="F19" s="114"/>
      <c r="G19" s="175"/>
      <c r="H19" s="175"/>
      <c r="I19" s="175">
        <f>+E19</f>
        <v>40000</v>
      </c>
      <c r="J19" s="175"/>
    </row>
    <row r="20" spans="2:10" ht="15.9" customHeight="1" x14ac:dyDescent="0.25">
      <c r="B20" s="115" t="s">
        <v>72</v>
      </c>
      <c r="C20" s="170">
        <f>+MAYORES!H23</f>
        <v>300</v>
      </c>
      <c r="D20" s="170">
        <f>+MAYORES!I23</f>
        <v>0</v>
      </c>
      <c r="E20" s="170">
        <f t="shared" ref="E20:E21" si="2">+C20-D20</f>
        <v>300</v>
      </c>
      <c r="F20" s="114"/>
      <c r="G20" s="175"/>
      <c r="H20" s="175"/>
      <c r="I20" s="175">
        <f>+E20</f>
        <v>300</v>
      </c>
      <c r="J20" s="175"/>
    </row>
    <row r="21" spans="2:10" ht="15.9" customHeight="1" x14ac:dyDescent="0.25">
      <c r="B21" s="115" t="s">
        <v>83</v>
      </c>
      <c r="C21" s="114">
        <f>+MAYORES!E46</f>
        <v>4000</v>
      </c>
      <c r="D21" s="114">
        <f>+MAYORES!F46</f>
        <v>0</v>
      </c>
      <c r="E21" s="114">
        <f t="shared" si="2"/>
        <v>4000</v>
      </c>
      <c r="F21" s="114"/>
      <c r="G21" s="175"/>
      <c r="H21" s="175"/>
      <c r="I21" s="175">
        <f>+E21</f>
        <v>4000</v>
      </c>
      <c r="J21" s="175"/>
    </row>
    <row r="22" spans="2:10" s="25" customFormat="1" ht="15.9" customHeight="1" x14ac:dyDescent="0.25">
      <c r="B22" s="27" t="s">
        <v>25</v>
      </c>
      <c r="C22" s="28">
        <f>SUM(C5:C21)</f>
        <v>904000</v>
      </c>
      <c r="D22" s="28">
        <f t="shared" ref="D22:I22" si="3">SUM(D5:D21)</f>
        <v>904000</v>
      </c>
      <c r="E22" s="171">
        <f>SUM(E5:E21)</f>
        <v>500000</v>
      </c>
      <c r="F22" s="171">
        <f>SUM(F5:F21)</f>
        <v>500000</v>
      </c>
      <c r="G22" s="176">
        <f>SUM(G5:G21)</f>
        <v>455700</v>
      </c>
      <c r="H22" s="176">
        <f>SUM(H5:H21)</f>
        <v>440000</v>
      </c>
      <c r="I22" s="176">
        <f t="shared" si="3"/>
        <v>44300</v>
      </c>
      <c r="J22" s="176">
        <f>SUM(J5:J21)</f>
        <v>60000</v>
      </c>
    </row>
    <row r="23" spans="2:10" ht="15.9" customHeight="1" x14ac:dyDescent="0.3">
      <c r="F23" s="29" t="s">
        <v>26</v>
      </c>
      <c r="G23" s="176"/>
      <c r="H23" s="176">
        <f>+E29</f>
        <v>15700</v>
      </c>
      <c r="I23" s="177"/>
      <c r="J23" s="177"/>
    </row>
    <row r="24" spans="2:10" ht="15.9" customHeight="1" x14ac:dyDescent="0.3">
      <c r="F24" s="29" t="s">
        <v>27</v>
      </c>
      <c r="G24" s="176">
        <f>SUM(G22:G23)</f>
        <v>455700</v>
      </c>
      <c r="H24" s="176">
        <f>SUM(H22:H23)</f>
        <v>455700</v>
      </c>
      <c r="I24" s="177"/>
      <c r="J24" s="177"/>
    </row>
    <row r="25" spans="2:10" ht="15.9" customHeight="1" x14ac:dyDescent="0.3"/>
    <row r="26" spans="2:10" ht="15.9" customHeight="1" x14ac:dyDescent="0.3"/>
    <row r="27" spans="2:10" x14ac:dyDescent="0.3">
      <c r="D27" s="30" t="s">
        <v>28</v>
      </c>
      <c r="E27" s="23">
        <f>+J22</f>
        <v>60000</v>
      </c>
    </row>
    <row r="28" spans="2:10" x14ac:dyDescent="0.3">
      <c r="C28" s="31"/>
      <c r="D28" s="32" t="s">
        <v>29</v>
      </c>
      <c r="E28" s="31">
        <f>+I22</f>
        <v>44300</v>
      </c>
    </row>
    <row r="29" spans="2:10" x14ac:dyDescent="0.3">
      <c r="D29" s="30" t="s">
        <v>26</v>
      </c>
      <c r="E29" s="23">
        <f>+E27-E28</f>
        <v>15700</v>
      </c>
    </row>
  </sheetData>
  <mergeCells count="5">
    <mergeCell ref="B3:B4"/>
    <mergeCell ref="C3:D3"/>
    <mergeCell ref="E3:F3"/>
    <mergeCell ref="G3:H3"/>
    <mergeCell ref="I3:J3"/>
  </mergeCells>
  <pageMargins left="0.11811023622047245" right="0.19685039370078741" top="0.74803149606299213" bottom="0.74803149606299213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3" sqref="G13"/>
    </sheetView>
  </sheetViews>
  <sheetFormatPr baseColWidth="10" defaultRowHeight="14.4" x14ac:dyDescent="0.3"/>
  <cols>
    <col min="1" max="1" width="25.88671875" customWidth="1"/>
    <col min="2" max="2" width="13.33203125" customWidth="1"/>
    <col min="3" max="3" width="24.6640625" bestFit="1" customWidth="1"/>
    <col min="4" max="4" width="10.6640625" customWidth="1"/>
    <col min="5" max="5" width="7.88671875" customWidth="1"/>
    <col min="6" max="6" width="23.5546875" customWidth="1"/>
  </cols>
  <sheetData>
    <row r="1" spans="1:7" ht="15.75" thickBot="1" x14ac:dyDescent="0.3"/>
    <row r="2" spans="1:7" ht="15" thickBot="1" x14ac:dyDescent="0.35">
      <c r="A2" s="128" t="s">
        <v>48</v>
      </c>
      <c r="B2" s="129"/>
      <c r="C2" s="129"/>
      <c r="D2" s="130"/>
      <c r="F2" s="128" t="s">
        <v>38</v>
      </c>
      <c r="G2" s="130"/>
    </row>
    <row r="3" spans="1:7" ht="15" x14ac:dyDescent="0.25">
      <c r="A3" s="63" t="s">
        <v>34</v>
      </c>
      <c r="B3" s="64"/>
      <c r="C3" s="63" t="s">
        <v>35</v>
      </c>
      <c r="D3" s="65"/>
      <c r="F3" s="66" t="s">
        <v>10</v>
      </c>
      <c r="G3" s="178">
        <f>+BALANCE!J18</f>
        <v>60000</v>
      </c>
    </row>
    <row r="4" spans="1:7" ht="15.75" thickBot="1" x14ac:dyDescent="0.3">
      <c r="A4" s="66" t="s">
        <v>2</v>
      </c>
      <c r="B4" s="172">
        <f>+BALANCE!G5</f>
        <v>20000</v>
      </c>
      <c r="C4" s="94" t="s">
        <v>91</v>
      </c>
      <c r="D4" s="172">
        <f>+BALANCE!H15</f>
        <v>80000</v>
      </c>
      <c r="F4" s="66" t="s">
        <v>11</v>
      </c>
      <c r="G4" s="178">
        <f>+-BALANCE!I19</f>
        <v>-40000</v>
      </c>
    </row>
    <row r="5" spans="1:7" ht="15" x14ac:dyDescent="0.25">
      <c r="A5" s="66" t="s">
        <v>89</v>
      </c>
      <c r="B5" s="172">
        <f>+BALANCE!G7</f>
        <v>55700</v>
      </c>
      <c r="C5" s="48" t="s">
        <v>88</v>
      </c>
      <c r="D5" s="178">
        <f>+BALANCE!H16</f>
        <v>50000</v>
      </c>
      <c r="F5" s="69" t="s">
        <v>49</v>
      </c>
      <c r="G5" s="181">
        <f>SUM(G3:G4)</f>
        <v>20000</v>
      </c>
    </row>
    <row r="6" spans="1:7" ht="15" x14ac:dyDescent="0.25">
      <c r="A6" s="66" t="s">
        <v>44</v>
      </c>
      <c r="B6" s="172">
        <f>+BALANCE!G10</f>
        <v>30000</v>
      </c>
      <c r="C6" s="48" t="s">
        <v>90</v>
      </c>
      <c r="D6" s="178">
        <f>+BALANCE!H17</f>
        <v>10000</v>
      </c>
      <c r="F6" s="66" t="s">
        <v>72</v>
      </c>
      <c r="G6" s="178">
        <f>+-BALANCE!I20</f>
        <v>-300</v>
      </c>
    </row>
    <row r="7" spans="1:7" ht="15.75" thickBot="1" x14ac:dyDescent="0.3">
      <c r="A7" s="66" t="s">
        <v>47</v>
      </c>
      <c r="B7" s="172">
        <f>+BALANCE!G11</f>
        <v>190000</v>
      </c>
      <c r="C7" s="68"/>
      <c r="D7" s="172"/>
      <c r="F7" s="55" t="s">
        <v>83</v>
      </c>
      <c r="G7" s="182">
        <f>+-BALANCE!I21</f>
        <v>-4000</v>
      </c>
    </row>
    <row r="8" spans="1:7" ht="15.75" thickBot="1" x14ac:dyDescent="0.3">
      <c r="A8" s="66" t="s">
        <v>75</v>
      </c>
      <c r="B8" s="172">
        <f>+BALANCE!G12</f>
        <v>10000</v>
      </c>
      <c r="C8" s="70" t="s">
        <v>50</v>
      </c>
      <c r="D8" s="179">
        <f>SUM(D4:D7)</f>
        <v>140000</v>
      </c>
      <c r="F8" s="72" t="s">
        <v>51</v>
      </c>
      <c r="G8" s="73">
        <f>+G5+G6+G7</f>
        <v>15700</v>
      </c>
    </row>
    <row r="9" spans="1:7" ht="15" x14ac:dyDescent="0.25">
      <c r="A9" s="66" t="s">
        <v>32</v>
      </c>
      <c r="B9" s="172">
        <f>+BALANCE!G13</f>
        <v>150000</v>
      </c>
      <c r="C9" s="68"/>
      <c r="D9" s="172"/>
    </row>
    <row r="10" spans="1:7" ht="15" x14ac:dyDescent="0.25">
      <c r="A10" s="66"/>
      <c r="B10" s="67"/>
      <c r="C10" s="93" t="s">
        <v>36</v>
      </c>
      <c r="D10" s="172"/>
    </row>
    <row r="11" spans="1:7" ht="15" x14ac:dyDescent="0.25">
      <c r="A11" s="48"/>
      <c r="B11" s="10"/>
      <c r="C11" s="74" t="s">
        <v>33</v>
      </c>
      <c r="D11" s="172">
        <f>+BALANCE!H14</f>
        <v>300000</v>
      </c>
    </row>
    <row r="12" spans="1:7" ht="15" x14ac:dyDescent="0.25">
      <c r="A12" s="48"/>
      <c r="B12" s="10"/>
      <c r="C12" s="75" t="s">
        <v>26</v>
      </c>
      <c r="D12" s="180">
        <f>+G8</f>
        <v>15700</v>
      </c>
    </row>
    <row r="13" spans="1:7" ht="15" x14ac:dyDescent="0.25">
      <c r="A13" s="76"/>
      <c r="B13" s="77"/>
      <c r="C13" s="70" t="s">
        <v>37</v>
      </c>
      <c r="D13" s="71">
        <f>+D12+D11</f>
        <v>315700</v>
      </c>
    </row>
    <row r="14" spans="1:7" ht="15.75" thickBot="1" x14ac:dyDescent="0.3">
      <c r="A14" s="78" t="s">
        <v>52</v>
      </c>
      <c r="B14" s="79">
        <f>SUM(B4:B13)</f>
        <v>455700</v>
      </c>
      <c r="C14" s="80" t="s">
        <v>53</v>
      </c>
      <c r="D14" s="79">
        <f>+D8+D13</f>
        <v>455700</v>
      </c>
    </row>
  </sheetData>
  <mergeCells count="2">
    <mergeCell ref="A2:D2"/>
    <mergeCell ref="F2:G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DIARIO</vt:lpstr>
      <vt:lpstr>MAYORES</vt:lpstr>
      <vt:lpstr>BALANCE</vt:lpstr>
      <vt:lpstr>Estado Sit. Patrim y Resultados</vt:lpstr>
      <vt:lpstr>BALANCE!Área_de_impresión</vt:lpstr>
      <vt:lpstr>DIARIO!Área_de_impresión</vt:lpstr>
      <vt:lpstr>'Estado Sit. Patrim y Resultados'!Área_de_impresión</vt:lpstr>
      <vt:lpstr>MAYORES!Área_de_impresión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Mirta</dc:creator>
  <cp:lastModifiedBy>Roberto</cp:lastModifiedBy>
  <cp:lastPrinted>2020-05-31T19:40:34Z</cp:lastPrinted>
  <dcterms:created xsi:type="dcterms:W3CDTF">2020-05-18T18:14:41Z</dcterms:created>
  <dcterms:modified xsi:type="dcterms:W3CDTF">2021-05-30T20:18:37Z</dcterms:modified>
</cp:coreProperties>
</file>