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265F0DA2-E43D-437D-9457-831A53C7E4D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1" sheetId="1" r:id="rId1"/>
    <sheet name="B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" i="2" l="1"/>
  <c r="R12" i="2"/>
  <c r="P9" i="2"/>
  <c r="P10" i="2"/>
  <c r="P11" i="2"/>
  <c r="P12" i="2"/>
  <c r="P13" i="2"/>
  <c r="P14" i="2"/>
  <c r="P8" i="2"/>
  <c r="P7" i="2"/>
  <c r="R13" i="2"/>
  <c r="R11" i="2"/>
  <c r="R10" i="2"/>
  <c r="R9" i="2"/>
  <c r="R8" i="2"/>
  <c r="R7" i="2"/>
  <c r="Q7" i="2"/>
  <c r="I14" i="2"/>
  <c r="I13" i="2"/>
  <c r="I12" i="2"/>
  <c r="I11" i="2"/>
  <c r="I10" i="2"/>
  <c r="I9" i="2"/>
  <c r="I8" i="2"/>
  <c r="I7" i="2"/>
  <c r="Q14" i="2"/>
  <c r="H14" i="2"/>
  <c r="G14" i="2"/>
  <c r="F14" i="2"/>
  <c r="Q13" i="2"/>
  <c r="H13" i="2"/>
  <c r="G13" i="2"/>
  <c r="F13" i="2"/>
  <c r="Q12" i="2"/>
  <c r="H12" i="2"/>
  <c r="G12" i="2"/>
  <c r="F12" i="2"/>
  <c r="Q11" i="2"/>
  <c r="H11" i="2"/>
  <c r="G11" i="2"/>
  <c r="F11" i="2"/>
  <c r="Q10" i="2"/>
  <c r="H10" i="2"/>
  <c r="G10" i="2"/>
  <c r="F10" i="2"/>
  <c r="Q9" i="2"/>
  <c r="H9" i="2"/>
  <c r="G9" i="2"/>
  <c r="F9" i="2"/>
  <c r="Q8" i="2"/>
  <c r="H8" i="2"/>
  <c r="G8" i="2"/>
  <c r="F8" i="2"/>
  <c r="H7" i="2"/>
  <c r="G7" i="2"/>
  <c r="F7" i="2"/>
  <c r="M33" i="1"/>
  <c r="F46" i="1"/>
  <c r="F45" i="1"/>
  <c r="F44" i="1"/>
  <c r="H33" i="1"/>
  <c r="G33" i="1"/>
  <c r="F33" i="1"/>
  <c r="H32" i="1"/>
  <c r="G32" i="1"/>
  <c r="F32" i="1"/>
  <c r="H26" i="1"/>
  <c r="G26" i="1"/>
  <c r="F26" i="1"/>
  <c r="F31" i="1"/>
  <c r="F30" i="1"/>
  <c r="F29" i="1"/>
  <c r="F28" i="1"/>
  <c r="F27" i="1"/>
  <c r="M32" i="1"/>
  <c r="M31" i="1"/>
  <c r="M30" i="1"/>
  <c r="M29" i="1"/>
  <c r="M28" i="1"/>
  <c r="M27" i="1"/>
  <c r="M26" i="1"/>
  <c r="D40" i="1"/>
  <c r="G40" i="1" s="1"/>
  <c r="H40" i="1" s="1"/>
  <c r="C39" i="1"/>
  <c r="D39" i="1" s="1"/>
  <c r="G39" i="1" s="1"/>
  <c r="I39" i="1" s="1"/>
  <c r="D38" i="1"/>
  <c r="G38" i="1" s="1"/>
  <c r="H38" i="1" s="1"/>
  <c r="D37" i="1"/>
  <c r="G37" i="1" s="1"/>
  <c r="H37" i="1" s="1"/>
  <c r="F47" i="1"/>
  <c r="H31" i="1"/>
  <c r="G31" i="1"/>
  <c r="H30" i="1"/>
  <c r="G30" i="1"/>
  <c r="H27" i="1"/>
  <c r="H29" i="1"/>
  <c r="H28" i="1"/>
  <c r="G29" i="1"/>
  <c r="G28" i="1"/>
  <c r="G27" i="1"/>
  <c r="H13" i="1"/>
  <c r="D9" i="1"/>
  <c r="D15" i="1" l="1"/>
  <c r="G47" i="1"/>
  <c r="H39" i="1"/>
  <c r="I38" i="1"/>
  <c r="I37" i="1"/>
  <c r="I40" i="1"/>
  <c r="E14" i="1"/>
  <c r="E8" i="1"/>
  <c r="E7" i="1"/>
  <c r="E6" i="1"/>
  <c r="E5" i="1"/>
  <c r="E9" i="1" l="1"/>
  <c r="I9" i="1" s="1"/>
  <c r="E10" i="1" l="1"/>
  <c r="E11" i="1" s="1"/>
</calcChain>
</file>

<file path=xl/sharedStrings.xml><?xml version="1.0" encoding="utf-8"?>
<sst xmlns="http://schemas.openxmlformats.org/spreadsheetml/2006/main" count="123" uniqueCount="79">
  <si>
    <t>PLATAFORMA</t>
  </si>
  <si>
    <t>BACK</t>
  </si>
  <si>
    <t>FRONT</t>
  </si>
  <si>
    <t>BD</t>
  </si>
  <si>
    <t>BASIC</t>
  </si>
  <si>
    <t>USD MENSUAL</t>
  </si>
  <si>
    <t>USD ANUAL</t>
  </si>
  <si>
    <t>ANUAL</t>
  </si>
  <si>
    <t>TRIMESTRAL</t>
  </si>
  <si>
    <t>POR SOCIO</t>
  </si>
  <si>
    <t>DOMINIO WEB</t>
  </si>
  <si>
    <t>2 AÑOS</t>
  </si>
  <si>
    <t>DEPOSITAR A JORGE POR 1ER TRIMESTRE</t>
  </si>
  <si>
    <t>DEPOSITAR A JORGE POR 2DO TRIMESTRE</t>
  </si>
  <si>
    <t>DEPOSITAR A JORGE POR 3ER TRIMESTRE</t>
  </si>
  <si>
    <t>DEPOSITAR A JORGE POR 4TO TRIMESTRE</t>
  </si>
  <si>
    <t>TEST ENV</t>
  </si>
  <si>
    <t>MENSUAL</t>
  </si>
  <si>
    <t>empresas</t>
  </si>
  <si>
    <t>valor por factura</t>
  </si>
  <si>
    <t>minimo</t>
  </si>
  <si>
    <t>maximo</t>
  </si>
  <si>
    <t>valor total usd</t>
  </si>
  <si>
    <t>mensual</t>
  </si>
  <si>
    <t>empresa ceviches</t>
  </si>
  <si>
    <t>anual</t>
  </si>
  <si>
    <t>empresa mioves</t>
  </si>
  <si>
    <t>rango 1</t>
  </si>
  <si>
    <t>rango 2</t>
  </si>
  <si>
    <t>rango 5</t>
  </si>
  <si>
    <t>rango 3</t>
  </si>
  <si>
    <t>rango 4</t>
  </si>
  <si>
    <t>rango</t>
  </si>
  <si>
    <t>empresa ingenio (servicios)</t>
  </si>
  <si>
    <t>meta</t>
  </si>
  <si>
    <t>nro empresas</t>
  </si>
  <si>
    <t>total</t>
  </si>
  <si>
    <t>total mensual necesario</t>
  </si>
  <si>
    <t>pago por empresa</t>
  </si>
  <si>
    <t>gasto</t>
  </si>
  <si>
    <t>utilidad</t>
  </si>
  <si>
    <t>ingreso minino</t>
  </si>
  <si>
    <t>actual</t>
  </si>
  <si>
    <t>positivo</t>
  </si>
  <si>
    <t>COSTOS DESARROLLO</t>
  </si>
  <si>
    <t>TIPOS DE CLIENTE</t>
  </si>
  <si>
    <t>CLIENTE BASE</t>
  </si>
  <si>
    <t>CLIENTE PEQUEÑO</t>
  </si>
  <si>
    <t>CLIENTE MEDIANO</t>
  </si>
  <si>
    <t>CLIENTE GRANDE</t>
  </si>
  <si>
    <t>Precio normal</t>
  </si>
  <si>
    <t>comprobantes electrónicos</t>
  </si>
  <si>
    <t>x fact</t>
  </si>
  <si>
    <t>x Año</t>
  </si>
  <si>
    <t>VALOR MENSUALES X 2 USR CON RECAUDACION Y 1 GERENTE</t>
  </si>
  <si>
    <t>SUMATORIA DE ESTABLECIMIENTOS Y TIPOS DE COMPROBANTE</t>
  </si>
  <si>
    <t>Val Anual</t>
  </si>
  <si>
    <t>rango 6</t>
  </si>
  <si>
    <t>rango 7</t>
  </si>
  <si>
    <t>rango 8</t>
  </si>
  <si>
    <t>TIPO</t>
  </si>
  <si>
    <t>Paquete</t>
  </si>
  <si>
    <t>Fact max</t>
  </si>
  <si>
    <t>PAQUETE X 1 USR Y 1 ESTAB</t>
  </si>
  <si>
    <t>PUESTA A PUNTO: 10 USD + iva, PAGO ÚNICO</t>
  </si>
  <si>
    <t>PRECIOS DE INTRODUCCIÓN</t>
  </si>
  <si>
    <t>SISTEMA VISION ERP</t>
  </si>
  <si>
    <t>comprobantes elect</t>
  </si>
  <si>
    <t>COMISION</t>
  </si>
  <si>
    <t>SUMATORIA DE ESTABLECIMIENTOS Y COMPROBANTES DE DIFERENTES TIPOS</t>
  </si>
  <si>
    <t>PUESTA A PUNTO: 10 USD + iva, PAGO ÚNICO INICIAL</t>
  </si>
  <si>
    <t>SIN PAGO INICIAL POR PUESTA A PUNTO</t>
  </si>
  <si>
    <t>VALOR MENSUALES X 2 USR DE RECAUDACION Y 1 GERENTE</t>
  </si>
  <si>
    <t>ESTABLECIMIENTOS SIN LIMITE</t>
  </si>
  <si>
    <t>EMPRESAS</t>
  </si>
  <si>
    <t>MINIMO</t>
  </si>
  <si>
    <t>MAXIMO</t>
  </si>
  <si>
    <t>VALOR TOTAL</t>
  </si>
  <si>
    <t>VALOR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</si>
</sst>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4" borderId="0" xfId="0" applyFill="1"/>
    <xf numFmtId="0" fontId="0" fillId="0" borderId="1" xfId="0" applyBorder="1"/>
    <xf numFmtId="2" fontId="0" fillId="0" borderId="1" xfId="0" applyNumberFormat="1" applyBorder="1"/>
    <xf numFmtId="0" fontId="0" fillId="0" borderId="5" xfId="0" applyBorder="1"/>
    <xf numFmtId="0" fontId="1" fillId="0" borderId="1" xfId="0" applyFont="1" applyBorder="1"/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47"/>
  <sheetViews>
    <sheetView topLeftCell="A22" workbookViewId="0">
      <selection activeCell="B23" sqref="B23:M34"/>
    </sheetView>
  </sheetViews>
  <sheetFormatPr baseColWidth="10" defaultColWidth="9.109375" defaultRowHeight="14.4" x14ac:dyDescent="0.3"/>
  <cols>
    <col min="2" max="2" width="10.33203125" customWidth="1"/>
    <col min="3" max="3" width="13.109375" bestFit="1" customWidth="1"/>
    <col min="4" max="4" width="13.88671875" customWidth="1"/>
    <col min="5" max="6" width="9.109375" customWidth="1"/>
    <col min="8" max="8" width="10.6640625" bestFit="1" customWidth="1"/>
    <col min="14" max="14" width="9.44140625" customWidth="1"/>
  </cols>
  <sheetData>
    <row r="4" spans="2:10" x14ac:dyDescent="0.3">
      <c r="C4" s="1" t="s">
        <v>0</v>
      </c>
      <c r="D4" s="1" t="s">
        <v>5</v>
      </c>
      <c r="E4" s="1" t="s">
        <v>6</v>
      </c>
      <c r="F4" s="1"/>
      <c r="I4" s="1" t="s">
        <v>44</v>
      </c>
    </row>
    <row r="5" spans="2:10" x14ac:dyDescent="0.3">
      <c r="B5" t="s">
        <v>4</v>
      </c>
      <c r="C5" t="s">
        <v>1</v>
      </c>
      <c r="D5">
        <v>7</v>
      </c>
      <c r="E5">
        <f>D5*12</f>
        <v>84</v>
      </c>
    </row>
    <row r="6" spans="2:10" x14ac:dyDescent="0.3">
      <c r="B6" t="s">
        <v>4</v>
      </c>
      <c r="C6" t="s">
        <v>2</v>
      </c>
      <c r="D6">
        <v>7</v>
      </c>
      <c r="E6">
        <f t="shared" ref="E6:E8" si="0">D6*12</f>
        <v>84</v>
      </c>
    </row>
    <row r="7" spans="2:10" x14ac:dyDescent="0.3">
      <c r="B7" t="s">
        <v>4</v>
      </c>
      <c r="C7" t="s">
        <v>3</v>
      </c>
      <c r="D7">
        <v>9</v>
      </c>
      <c r="E7">
        <f t="shared" si="0"/>
        <v>108</v>
      </c>
    </row>
    <row r="8" spans="2:10" x14ac:dyDescent="0.3">
      <c r="B8" t="s">
        <v>4</v>
      </c>
      <c r="C8" t="s">
        <v>16</v>
      </c>
      <c r="D8">
        <v>5</v>
      </c>
      <c r="E8">
        <f t="shared" si="0"/>
        <v>60</v>
      </c>
    </row>
    <row r="9" spans="2:10" x14ac:dyDescent="0.3">
      <c r="D9" s="1">
        <f>SUM(D5:D8)</f>
        <v>28</v>
      </c>
      <c r="E9" s="2">
        <f>SUM(E5:E8)</f>
        <v>336</v>
      </c>
      <c r="F9" s="2"/>
      <c r="G9" t="s">
        <v>7</v>
      </c>
      <c r="I9">
        <f>E9/12</f>
        <v>28</v>
      </c>
      <c r="J9" t="s">
        <v>17</v>
      </c>
    </row>
    <row r="10" spans="2:10" x14ac:dyDescent="0.3">
      <c r="E10">
        <f>E9/4</f>
        <v>84</v>
      </c>
      <c r="G10" t="s">
        <v>8</v>
      </c>
    </row>
    <row r="11" spans="2:10" x14ac:dyDescent="0.3">
      <c r="E11" s="3">
        <f>E10/4</f>
        <v>21</v>
      </c>
      <c r="F11" s="3"/>
      <c r="G11" t="s">
        <v>9</v>
      </c>
    </row>
    <row r="13" spans="2:10" x14ac:dyDescent="0.3">
      <c r="C13" t="s">
        <v>10</v>
      </c>
      <c r="E13">
        <v>22.34</v>
      </c>
      <c r="G13" t="s">
        <v>11</v>
      </c>
      <c r="H13">
        <f>E13/24</f>
        <v>0.93083333333333329</v>
      </c>
    </row>
    <row r="14" spans="2:10" x14ac:dyDescent="0.3">
      <c r="E14" s="3">
        <f>E13/4</f>
        <v>5.585</v>
      </c>
      <c r="F14" s="3"/>
      <c r="G14" t="s">
        <v>9</v>
      </c>
    </row>
    <row r="15" spans="2:10" x14ac:dyDescent="0.3">
      <c r="C15" t="s">
        <v>37</v>
      </c>
      <c r="D15" s="7">
        <f>D9+H13</f>
        <v>28.930833333333332</v>
      </c>
    </row>
    <row r="17" spans="1:15" x14ac:dyDescent="0.3">
      <c r="B17" t="s">
        <v>12</v>
      </c>
      <c r="E17">
        <v>22.84</v>
      </c>
      <c r="H17" s="4">
        <v>45260</v>
      </c>
    </row>
    <row r="18" spans="1:15" x14ac:dyDescent="0.3">
      <c r="B18" t="s">
        <v>13</v>
      </c>
      <c r="E18">
        <v>17.25</v>
      </c>
      <c r="H18" s="4">
        <v>44985</v>
      </c>
    </row>
    <row r="19" spans="1:15" x14ac:dyDescent="0.3">
      <c r="B19" t="s">
        <v>14</v>
      </c>
      <c r="E19">
        <v>17.25</v>
      </c>
      <c r="H19" s="4">
        <v>45077</v>
      </c>
    </row>
    <row r="20" spans="1:15" x14ac:dyDescent="0.3">
      <c r="B20" t="s">
        <v>15</v>
      </c>
      <c r="E20">
        <v>17.25</v>
      </c>
      <c r="H20" s="4">
        <v>45169</v>
      </c>
    </row>
    <row r="23" spans="1:15" x14ac:dyDescent="0.3">
      <c r="B23" s="17" t="s">
        <v>54</v>
      </c>
      <c r="C23" s="18"/>
      <c r="D23" s="18"/>
      <c r="E23" s="18"/>
      <c r="F23" s="18"/>
      <c r="G23" s="18"/>
      <c r="H23" s="19"/>
      <c r="J23" s="20" t="s">
        <v>63</v>
      </c>
      <c r="K23" s="20"/>
      <c r="L23" s="20"/>
      <c r="M23" s="20"/>
    </row>
    <row r="24" spans="1:15" x14ac:dyDescent="0.3">
      <c r="B24" s="8"/>
      <c r="C24" s="17" t="s">
        <v>51</v>
      </c>
      <c r="D24" s="19"/>
      <c r="E24" s="8"/>
      <c r="F24" s="12"/>
      <c r="G24" s="17" t="s">
        <v>19</v>
      </c>
      <c r="H24" s="19"/>
      <c r="J24" s="11"/>
      <c r="K24" s="11"/>
      <c r="L24" s="11"/>
      <c r="M24" s="11"/>
    </row>
    <row r="25" spans="1:15" x14ac:dyDescent="0.3">
      <c r="B25" s="11" t="s">
        <v>18</v>
      </c>
      <c r="C25" s="11" t="s">
        <v>20</v>
      </c>
      <c r="D25" s="11" t="s">
        <v>21</v>
      </c>
      <c r="E25" s="11" t="s">
        <v>22</v>
      </c>
      <c r="F25" s="11" t="s">
        <v>56</v>
      </c>
      <c r="G25" s="11" t="s">
        <v>20</v>
      </c>
      <c r="H25" s="11" t="s">
        <v>21</v>
      </c>
      <c r="J25" s="11" t="s">
        <v>21</v>
      </c>
      <c r="K25" s="11" t="s">
        <v>50</v>
      </c>
      <c r="L25" s="11" t="s">
        <v>53</v>
      </c>
      <c r="M25" s="11" t="s">
        <v>52</v>
      </c>
      <c r="O25" t="s">
        <v>45</v>
      </c>
    </row>
    <row r="26" spans="1:15" x14ac:dyDescent="0.3">
      <c r="A26" s="21"/>
      <c r="B26" s="8" t="s">
        <v>27</v>
      </c>
      <c r="C26" s="8">
        <v>1</v>
      </c>
      <c r="D26" s="8">
        <v>12</v>
      </c>
      <c r="E26" s="8">
        <v>3</v>
      </c>
      <c r="F26" s="8">
        <f>E26*12</f>
        <v>36</v>
      </c>
      <c r="G26" s="9">
        <f t="shared" ref="G26:G33" si="1">E26/C26</f>
        <v>3</v>
      </c>
      <c r="H26" s="9">
        <f t="shared" ref="H26:H33" si="2">E26/D26</f>
        <v>0.25</v>
      </c>
      <c r="J26" s="8">
        <v>12</v>
      </c>
      <c r="K26" s="8">
        <v>12</v>
      </c>
      <c r="L26" s="8">
        <v>5</v>
      </c>
      <c r="M26" s="9">
        <f>L26/J26</f>
        <v>0.41666666666666669</v>
      </c>
      <c r="O26" t="s">
        <v>46</v>
      </c>
    </row>
    <row r="27" spans="1:15" x14ac:dyDescent="0.3">
      <c r="A27" s="21"/>
      <c r="B27" s="8" t="s">
        <v>28</v>
      </c>
      <c r="C27" s="8">
        <v>13</v>
      </c>
      <c r="D27" s="8">
        <v>25</v>
      </c>
      <c r="E27" s="8">
        <v>5.99</v>
      </c>
      <c r="F27" s="8">
        <f>E27*12</f>
        <v>71.88</v>
      </c>
      <c r="G27" s="9">
        <f t="shared" si="1"/>
        <v>0.46076923076923076</v>
      </c>
      <c r="H27" s="9">
        <f t="shared" si="2"/>
        <v>0.23960000000000001</v>
      </c>
      <c r="J27" s="8">
        <v>25</v>
      </c>
      <c r="K27" s="8">
        <v>20</v>
      </c>
      <c r="L27" s="8">
        <v>10</v>
      </c>
      <c r="M27" s="9">
        <f t="shared" ref="M27:M33" si="3">L27/J27</f>
        <v>0.4</v>
      </c>
      <c r="O27" t="s">
        <v>47</v>
      </c>
    </row>
    <row r="28" spans="1:15" x14ac:dyDescent="0.3">
      <c r="A28" s="21"/>
      <c r="B28" s="8" t="s">
        <v>30</v>
      </c>
      <c r="C28" s="8">
        <v>26</v>
      </c>
      <c r="D28" s="8">
        <v>50</v>
      </c>
      <c r="E28" s="8">
        <v>9.99</v>
      </c>
      <c r="F28" s="8">
        <f t="shared" ref="F28:F33" si="4">E28*12</f>
        <v>119.88</v>
      </c>
      <c r="G28" s="9">
        <f t="shared" si="1"/>
        <v>0.38423076923076926</v>
      </c>
      <c r="H28" s="9">
        <f t="shared" si="2"/>
        <v>0.19980000000000001</v>
      </c>
      <c r="J28" s="8">
        <v>50</v>
      </c>
      <c r="K28" s="8">
        <v>30</v>
      </c>
      <c r="L28" s="8">
        <v>20</v>
      </c>
      <c r="M28" s="9">
        <f t="shared" si="3"/>
        <v>0.4</v>
      </c>
      <c r="O28" t="s">
        <v>48</v>
      </c>
    </row>
    <row r="29" spans="1:15" x14ac:dyDescent="0.3">
      <c r="A29" s="21"/>
      <c r="B29" s="8" t="s">
        <v>31</v>
      </c>
      <c r="C29" s="8">
        <v>51</v>
      </c>
      <c r="D29" s="8">
        <v>100</v>
      </c>
      <c r="E29" s="8">
        <v>19.989999999999998</v>
      </c>
      <c r="F29" s="8">
        <f t="shared" si="4"/>
        <v>239.88</v>
      </c>
      <c r="G29" s="9">
        <f t="shared" si="1"/>
        <v>0.39196078431372544</v>
      </c>
      <c r="H29" s="9">
        <f t="shared" si="2"/>
        <v>0.19989999999999999</v>
      </c>
      <c r="J29" s="8">
        <v>100</v>
      </c>
      <c r="K29" s="8">
        <v>45</v>
      </c>
      <c r="L29" s="8">
        <v>36</v>
      </c>
      <c r="M29" s="9">
        <f t="shared" si="3"/>
        <v>0.36</v>
      </c>
      <c r="O29" t="s">
        <v>49</v>
      </c>
    </row>
    <row r="30" spans="1:15" x14ac:dyDescent="0.3">
      <c r="A30" s="21"/>
      <c r="B30" s="8" t="s">
        <v>29</v>
      </c>
      <c r="C30" s="8">
        <v>101</v>
      </c>
      <c r="D30" s="8">
        <v>200</v>
      </c>
      <c r="E30" s="8">
        <v>39.99</v>
      </c>
      <c r="F30" s="8">
        <f t="shared" si="4"/>
        <v>479.88</v>
      </c>
      <c r="G30" s="9">
        <f t="shared" si="1"/>
        <v>0.39594059405940596</v>
      </c>
      <c r="H30" s="9">
        <f t="shared" si="2"/>
        <v>0.19995000000000002</v>
      </c>
      <c r="J30" s="8">
        <v>200</v>
      </c>
      <c r="K30" s="8">
        <v>65</v>
      </c>
      <c r="L30" s="8">
        <v>50</v>
      </c>
      <c r="M30" s="9">
        <f t="shared" si="3"/>
        <v>0.25</v>
      </c>
    </row>
    <row r="31" spans="1:15" x14ac:dyDescent="0.3">
      <c r="B31" s="8" t="s">
        <v>57</v>
      </c>
      <c r="C31" s="8">
        <v>201</v>
      </c>
      <c r="D31" s="8">
        <v>500</v>
      </c>
      <c r="E31" s="8">
        <v>64.989999999999995</v>
      </c>
      <c r="F31" s="8">
        <f t="shared" si="4"/>
        <v>779.87999999999988</v>
      </c>
      <c r="G31" s="9">
        <f t="shared" si="1"/>
        <v>0.32333333333333331</v>
      </c>
      <c r="H31" s="9">
        <f t="shared" si="2"/>
        <v>0.12997999999999998</v>
      </c>
      <c r="J31" s="8">
        <v>500</v>
      </c>
      <c r="K31" s="8">
        <v>120</v>
      </c>
      <c r="L31" s="8">
        <v>100</v>
      </c>
      <c r="M31" s="9">
        <f t="shared" si="3"/>
        <v>0.2</v>
      </c>
    </row>
    <row r="32" spans="1:15" x14ac:dyDescent="0.3">
      <c r="B32" s="8" t="s">
        <v>58</v>
      </c>
      <c r="C32" s="8">
        <v>501</v>
      </c>
      <c r="D32" s="8">
        <v>1000</v>
      </c>
      <c r="E32" s="8">
        <v>79.989999999999995</v>
      </c>
      <c r="F32" s="8">
        <f t="shared" si="4"/>
        <v>959.87999999999988</v>
      </c>
      <c r="G32" s="9">
        <f t="shared" si="1"/>
        <v>0.15966067864271455</v>
      </c>
      <c r="H32" s="9">
        <f t="shared" si="2"/>
        <v>7.9989999999999992E-2</v>
      </c>
      <c r="J32" s="8">
        <v>1000</v>
      </c>
      <c r="K32" s="8">
        <v>150</v>
      </c>
      <c r="L32" s="8">
        <v>120</v>
      </c>
      <c r="M32" s="9">
        <f t="shared" si="3"/>
        <v>0.12</v>
      </c>
    </row>
    <row r="33" spans="1:13" x14ac:dyDescent="0.3">
      <c r="B33" s="8" t="s">
        <v>59</v>
      </c>
      <c r="C33" s="8">
        <v>1001</v>
      </c>
      <c r="D33" s="8">
        <v>1000000</v>
      </c>
      <c r="E33" s="8">
        <v>99.99</v>
      </c>
      <c r="F33" s="8">
        <f t="shared" si="4"/>
        <v>1199.8799999999999</v>
      </c>
      <c r="G33" s="9">
        <f t="shared" si="1"/>
        <v>9.9890109890109879E-2</v>
      </c>
      <c r="H33" s="9">
        <f t="shared" si="2"/>
        <v>9.9989999999999996E-5</v>
      </c>
      <c r="J33" s="8">
        <v>1000000</v>
      </c>
      <c r="K33" s="8">
        <v>180</v>
      </c>
      <c r="L33" s="8">
        <v>140</v>
      </c>
      <c r="M33" s="9">
        <f t="shared" si="3"/>
        <v>1.3999999999999999E-4</v>
      </c>
    </row>
    <row r="34" spans="1:13" x14ac:dyDescent="0.3">
      <c r="B34" s="10" t="s">
        <v>55</v>
      </c>
      <c r="J34" t="s">
        <v>64</v>
      </c>
    </row>
    <row r="36" spans="1:13" x14ac:dyDescent="0.3">
      <c r="B36" t="s">
        <v>35</v>
      </c>
      <c r="C36" t="s">
        <v>38</v>
      </c>
      <c r="D36" t="s">
        <v>41</v>
      </c>
      <c r="E36" t="s">
        <v>39</v>
      </c>
      <c r="G36" t="s">
        <v>40</v>
      </c>
      <c r="H36" t="s">
        <v>25</v>
      </c>
      <c r="I36" t="s">
        <v>36</v>
      </c>
    </row>
    <row r="37" spans="1:13" x14ac:dyDescent="0.3">
      <c r="A37" t="s">
        <v>20</v>
      </c>
      <c r="B37">
        <v>3</v>
      </c>
      <c r="C37">
        <v>10</v>
      </c>
      <c r="D37">
        <f>B37*C37</f>
        <v>30</v>
      </c>
      <c r="E37">
        <v>30</v>
      </c>
      <c r="G37">
        <f>D37-E37</f>
        <v>0</v>
      </c>
      <c r="H37">
        <f>G37*12</f>
        <v>0</v>
      </c>
      <c r="I37">
        <f>G37*12</f>
        <v>0</v>
      </c>
    </row>
    <row r="38" spans="1:13" x14ac:dyDescent="0.3">
      <c r="A38" s="7" t="s">
        <v>34</v>
      </c>
      <c r="B38" s="7">
        <v>15</v>
      </c>
      <c r="C38" s="7">
        <v>6</v>
      </c>
      <c r="D38" s="7">
        <f>B38*C38</f>
        <v>90</v>
      </c>
      <c r="E38" s="7">
        <v>30</v>
      </c>
      <c r="F38" s="7"/>
      <c r="G38" s="7">
        <f>D38-E38</f>
        <v>60</v>
      </c>
      <c r="H38">
        <f t="shared" ref="H38:H40" si="5">G38*12</f>
        <v>720</v>
      </c>
      <c r="I38" s="7">
        <f t="shared" ref="I38:I39" si="6">G38*12</f>
        <v>720</v>
      </c>
    </row>
    <row r="39" spans="1:13" x14ac:dyDescent="0.3">
      <c r="A39" t="s">
        <v>42</v>
      </c>
      <c r="B39">
        <v>3</v>
      </c>
      <c r="C39">
        <f>35/3</f>
        <v>11.666666666666666</v>
      </c>
      <c r="D39">
        <f>B39*C39</f>
        <v>35</v>
      </c>
      <c r="E39">
        <v>30</v>
      </c>
      <c r="G39">
        <f>D39-E39</f>
        <v>5</v>
      </c>
      <c r="H39">
        <f t="shared" si="5"/>
        <v>60</v>
      </c>
      <c r="I39">
        <f t="shared" si="6"/>
        <v>60</v>
      </c>
    </row>
    <row r="40" spans="1:13" x14ac:dyDescent="0.3">
      <c r="A40" t="s">
        <v>43</v>
      </c>
      <c r="B40">
        <v>20</v>
      </c>
      <c r="C40">
        <v>10</v>
      </c>
      <c r="D40">
        <f>B40*C40</f>
        <v>200</v>
      </c>
      <c r="E40">
        <v>30</v>
      </c>
      <c r="G40">
        <f>D40-E40</f>
        <v>170</v>
      </c>
      <c r="H40">
        <f t="shared" si="5"/>
        <v>2040</v>
      </c>
      <c r="I40">
        <f t="shared" ref="I40" si="7">G40*12</f>
        <v>2040</v>
      </c>
    </row>
    <row r="43" spans="1:13" x14ac:dyDescent="0.3">
      <c r="C43" t="s">
        <v>60</v>
      </c>
      <c r="D43" t="s">
        <v>32</v>
      </c>
      <c r="E43" t="s">
        <v>62</v>
      </c>
      <c r="F43" t="s">
        <v>23</v>
      </c>
      <c r="G43" t="s">
        <v>25</v>
      </c>
    </row>
    <row r="44" spans="1:13" ht="28.8" x14ac:dyDescent="0.3">
      <c r="B44" s="6" t="s">
        <v>24</v>
      </c>
      <c r="C44" s="6" t="s">
        <v>61</v>
      </c>
      <c r="D44" t="s">
        <v>59</v>
      </c>
      <c r="E44">
        <v>1000000</v>
      </c>
      <c r="F44" s="5">
        <f>G44/12</f>
        <v>11.666666666666666</v>
      </c>
      <c r="G44">
        <v>140</v>
      </c>
    </row>
    <row r="45" spans="1:13" ht="28.8" x14ac:dyDescent="0.3">
      <c r="B45" s="6" t="s">
        <v>26</v>
      </c>
      <c r="C45" s="6" t="s">
        <v>61</v>
      </c>
      <c r="D45" t="s">
        <v>31</v>
      </c>
      <c r="E45">
        <v>100</v>
      </c>
      <c r="F45" s="5">
        <f t="shared" ref="F45:F46" si="8">G45/12</f>
        <v>3</v>
      </c>
      <c r="G45">
        <v>36</v>
      </c>
    </row>
    <row r="46" spans="1:13" ht="43.2" x14ac:dyDescent="0.3">
      <c r="B46" s="6" t="s">
        <v>33</v>
      </c>
      <c r="C46" s="6" t="s">
        <v>61</v>
      </c>
      <c r="D46" t="s">
        <v>31</v>
      </c>
      <c r="E46">
        <v>100</v>
      </c>
      <c r="F46" s="5">
        <f t="shared" si="8"/>
        <v>3</v>
      </c>
      <c r="G46">
        <v>36</v>
      </c>
    </row>
    <row r="47" spans="1:13" x14ac:dyDescent="0.3">
      <c r="F47">
        <f>SUM(F44:F46)</f>
        <v>17.666666666666664</v>
      </c>
      <c r="G47">
        <f>SUM(G44:G46)</f>
        <v>212</v>
      </c>
    </row>
  </sheetData>
  <mergeCells count="5">
    <mergeCell ref="B23:H23"/>
    <mergeCell ref="C24:D24"/>
    <mergeCell ref="G24:H24"/>
    <mergeCell ref="J23:M23"/>
    <mergeCell ref="A26:A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78C2-378E-483C-8F82-9BF7B499CFAA}">
  <dimension ref="B1:S17"/>
  <sheetViews>
    <sheetView tabSelected="1" topLeftCell="E1" zoomScale="120" zoomScaleNormal="120" workbookViewId="0">
      <selection activeCell="R15" sqref="R15"/>
    </sheetView>
  </sheetViews>
  <sheetFormatPr baseColWidth="10" defaultRowHeight="14.4" x14ac:dyDescent="0.3"/>
  <cols>
    <col min="2" max="3" width="10.33203125" customWidth="1"/>
    <col min="4" max="4" width="9.109375" customWidth="1"/>
    <col min="5" max="5" width="12.6640625" bestFit="1" customWidth="1"/>
    <col min="6" max="6" width="13.21875" bestFit="1" customWidth="1"/>
    <col min="7" max="7" width="9.109375"/>
    <col min="8" max="8" width="10.6640625" bestFit="1" customWidth="1"/>
    <col min="9" max="9" width="10.6640625" customWidth="1"/>
    <col min="10" max="10" width="9.109375"/>
    <col min="13" max="13" width="9.109375"/>
    <col min="14" max="14" width="12.6640625" bestFit="1" customWidth="1"/>
    <col min="15" max="15" width="13.21875" bestFit="1" customWidth="1"/>
    <col min="17" max="17" width="9.109375"/>
  </cols>
  <sheetData>
    <row r="1" spans="2:19" x14ac:dyDescent="0.3">
      <c r="G1" s="22" t="s">
        <v>65</v>
      </c>
      <c r="H1" s="22"/>
      <c r="I1" s="22"/>
      <c r="J1" s="22"/>
      <c r="K1" s="22"/>
      <c r="L1" s="15"/>
    </row>
    <row r="2" spans="2:19" x14ac:dyDescent="0.3">
      <c r="G2" s="22" t="s">
        <v>66</v>
      </c>
      <c r="H2" s="22"/>
      <c r="I2" s="22"/>
      <c r="J2" s="22"/>
      <c r="K2" s="22"/>
      <c r="L2" s="15"/>
    </row>
    <row r="4" spans="2:19" x14ac:dyDescent="0.3">
      <c r="B4" s="24" t="s">
        <v>72</v>
      </c>
      <c r="C4" s="25"/>
      <c r="D4" s="25"/>
      <c r="E4" s="25"/>
      <c r="F4" s="25"/>
      <c r="G4" s="25"/>
      <c r="H4" s="26"/>
      <c r="I4" s="13"/>
      <c r="M4" s="20" t="s">
        <v>63</v>
      </c>
      <c r="N4" s="20"/>
      <c r="O4" s="20"/>
      <c r="P4" s="20"/>
      <c r="Q4" s="20"/>
    </row>
    <row r="5" spans="2:19" x14ac:dyDescent="0.3">
      <c r="B5" s="8"/>
      <c r="C5" s="20" t="s">
        <v>67</v>
      </c>
      <c r="D5" s="20"/>
      <c r="E5" s="8"/>
      <c r="F5" s="8"/>
      <c r="G5" s="20" t="s">
        <v>19</v>
      </c>
      <c r="H5" s="20"/>
      <c r="I5" s="14"/>
      <c r="K5" s="8"/>
      <c r="L5" s="20" t="s">
        <v>67</v>
      </c>
      <c r="M5" s="20"/>
      <c r="N5" s="8"/>
      <c r="O5" s="8"/>
      <c r="P5" s="20" t="s">
        <v>19</v>
      </c>
      <c r="Q5" s="20"/>
      <c r="R5" s="23"/>
      <c r="S5" s="15"/>
    </row>
    <row r="6" spans="2:19" x14ac:dyDescent="0.3">
      <c r="B6" s="11" t="s">
        <v>74</v>
      </c>
      <c r="C6" s="11" t="s">
        <v>75</v>
      </c>
      <c r="D6" s="11" t="s">
        <v>76</v>
      </c>
      <c r="E6" s="11" t="s">
        <v>77</v>
      </c>
      <c r="F6" s="11" t="s">
        <v>78</v>
      </c>
      <c r="G6" s="11" t="s">
        <v>75</v>
      </c>
      <c r="H6" s="11" t="s">
        <v>76</v>
      </c>
      <c r="I6" s="11" t="s">
        <v>68</v>
      </c>
      <c r="K6" s="11" t="s">
        <v>74</v>
      </c>
      <c r="L6" s="11" t="s">
        <v>75</v>
      </c>
      <c r="M6" s="11" t="s">
        <v>76</v>
      </c>
      <c r="N6" s="11" t="s">
        <v>77</v>
      </c>
      <c r="O6" s="11" t="s">
        <v>78</v>
      </c>
      <c r="P6" s="11" t="s">
        <v>75</v>
      </c>
      <c r="Q6" s="11" t="s">
        <v>76</v>
      </c>
      <c r="R6" s="11" t="s">
        <v>68</v>
      </c>
    </row>
    <row r="7" spans="2:19" x14ac:dyDescent="0.3">
      <c r="B7" s="8" t="s">
        <v>27</v>
      </c>
      <c r="C7" s="8">
        <v>1</v>
      </c>
      <c r="D7" s="8">
        <v>12</v>
      </c>
      <c r="E7" s="8">
        <v>3</v>
      </c>
      <c r="F7" s="8">
        <f>E7*12</f>
        <v>36</v>
      </c>
      <c r="G7" s="9">
        <f t="shared" ref="G7:G14" si="0">E7/C7</f>
        <v>3</v>
      </c>
      <c r="H7" s="9">
        <f t="shared" ref="H7:H14" si="1">E7/D7</f>
        <v>0.25</v>
      </c>
      <c r="I7" s="9">
        <f>E7*5%</f>
        <v>0.15000000000000002</v>
      </c>
      <c r="J7" s="5"/>
      <c r="K7" s="8" t="s">
        <v>27</v>
      </c>
      <c r="L7" s="8">
        <v>1</v>
      </c>
      <c r="M7" s="8">
        <v>12</v>
      </c>
      <c r="N7" s="8">
        <v>12</v>
      </c>
      <c r="O7" s="8">
        <v>5</v>
      </c>
      <c r="P7" s="8">
        <f>O7/L7</f>
        <v>5</v>
      </c>
      <c r="Q7" s="9">
        <f>O7/M7</f>
        <v>0.41666666666666669</v>
      </c>
      <c r="R7" s="9">
        <f>O7*5%</f>
        <v>0.25</v>
      </c>
    </row>
    <row r="8" spans="2:19" x14ac:dyDescent="0.3">
      <c r="B8" s="8" t="s">
        <v>28</v>
      </c>
      <c r="C8" s="8">
        <v>13</v>
      </c>
      <c r="D8" s="8">
        <v>25</v>
      </c>
      <c r="E8" s="8">
        <v>5.99</v>
      </c>
      <c r="F8" s="8">
        <f>E8*12</f>
        <v>71.88</v>
      </c>
      <c r="G8" s="9">
        <f t="shared" si="0"/>
        <v>0.46076923076923076</v>
      </c>
      <c r="H8" s="9">
        <f t="shared" si="1"/>
        <v>0.23960000000000001</v>
      </c>
      <c r="I8" s="9">
        <f>E8*10%</f>
        <v>0.59900000000000009</v>
      </c>
      <c r="J8" s="5"/>
      <c r="K8" s="8" t="s">
        <v>28</v>
      </c>
      <c r="L8" s="8">
        <v>13</v>
      </c>
      <c r="M8" s="8">
        <v>25</v>
      </c>
      <c r="N8" s="8">
        <v>20</v>
      </c>
      <c r="O8" s="8">
        <v>10</v>
      </c>
      <c r="P8" s="9">
        <f t="shared" ref="P8:P14" si="2">O8/L8</f>
        <v>0.76923076923076927</v>
      </c>
      <c r="Q8" s="9">
        <f t="shared" ref="Q8:Q14" si="3">O8/M8</f>
        <v>0.4</v>
      </c>
      <c r="R8" s="9">
        <f>O8*10%</f>
        <v>1</v>
      </c>
    </row>
    <row r="9" spans="2:19" x14ac:dyDescent="0.3">
      <c r="B9" s="8" t="s">
        <v>30</v>
      </c>
      <c r="C9" s="8">
        <v>26</v>
      </c>
      <c r="D9" s="8">
        <v>50</v>
      </c>
      <c r="E9" s="8">
        <v>9.99</v>
      </c>
      <c r="F9" s="8">
        <f t="shared" ref="F9:F14" si="4">E9*12</f>
        <v>119.88</v>
      </c>
      <c r="G9" s="9">
        <f t="shared" si="0"/>
        <v>0.38423076923076926</v>
      </c>
      <c r="H9" s="9">
        <f t="shared" si="1"/>
        <v>0.19980000000000001</v>
      </c>
      <c r="I9" s="9">
        <f t="shared" ref="I9" si="5">E9*10%</f>
        <v>0.99900000000000011</v>
      </c>
      <c r="J9" s="5"/>
      <c r="K9" s="8" t="s">
        <v>30</v>
      </c>
      <c r="L9" s="8">
        <v>26</v>
      </c>
      <c r="M9" s="8">
        <v>50</v>
      </c>
      <c r="N9" s="8">
        <v>30</v>
      </c>
      <c r="O9" s="8">
        <v>20</v>
      </c>
      <c r="P9" s="9">
        <f t="shared" si="2"/>
        <v>0.76923076923076927</v>
      </c>
      <c r="Q9" s="9">
        <f t="shared" si="3"/>
        <v>0.4</v>
      </c>
      <c r="R9" s="9">
        <f>O9*10%</f>
        <v>2</v>
      </c>
    </row>
    <row r="10" spans="2:19" x14ac:dyDescent="0.3">
      <c r="B10" s="8" t="s">
        <v>31</v>
      </c>
      <c r="C10" s="8">
        <v>51</v>
      </c>
      <c r="D10" s="8">
        <v>100</v>
      </c>
      <c r="E10" s="8">
        <v>19.989999999999998</v>
      </c>
      <c r="F10" s="8">
        <f t="shared" si="4"/>
        <v>239.88</v>
      </c>
      <c r="G10" s="9">
        <f t="shared" si="0"/>
        <v>0.39196078431372544</v>
      </c>
      <c r="H10" s="9">
        <f t="shared" si="1"/>
        <v>0.19989999999999999</v>
      </c>
      <c r="I10" s="9">
        <f>E10*15%</f>
        <v>2.9984999999999995</v>
      </c>
      <c r="J10" s="5"/>
      <c r="K10" s="8" t="s">
        <v>31</v>
      </c>
      <c r="L10" s="8">
        <v>51</v>
      </c>
      <c r="M10" s="8">
        <v>100</v>
      </c>
      <c r="N10" s="8">
        <v>45</v>
      </c>
      <c r="O10" s="8">
        <v>36</v>
      </c>
      <c r="P10" s="9">
        <f t="shared" si="2"/>
        <v>0.70588235294117652</v>
      </c>
      <c r="Q10" s="9">
        <f t="shared" si="3"/>
        <v>0.36</v>
      </c>
      <c r="R10" s="9">
        <f>O10*15%</f>
        <v>5.3999999999999995</v>
      </c>
    </row>
    <row r="11" spans="2:19" x14ac:dyDescent="0.3">
      <c r="B11" s="8" t="s">
        <v>29</v>
      </c>
      <c r="C11" s="8">
        <v>101</v>
      </c>
      <c r="D11" s="8">
        <v>200</v>
      </c>
      <c r="E11" s="8">
        <v>39.99</v>
      </c>
      <c r="F11" s="8">
        <f t="shared" si="4"/>
        <v>479.88</v>
      </c>
      <c r="G11" s="9">
        <f t="shared" si="0"/>
        <v>0.39594059405940596</v>
      </c>
      <c r="H11" s="9">
        <f t="shared" si="1"/>
        <v>0.19995000000000002</v>
      </c>
      <c r="I11" s="9">
        <f t="shared" ref="I11" si="6">E11*15%</f>
        <v>5.9984999999999999</v>
      </c>
      <c r="J11" s="5"/>
      <c r="K11" s="8" t="s">
        <v>29</v>
      </c>
      <c r="L11" s="8">
        <v>101</v>
      </c>
      <c r="M11" s="8">
        <v>200</v>
      </c>
      <c r="N11" s="8">
        <v>65</v>
      </c>
      <c r="O11" s="8">
        <v>50</v>
      </c>
      <c r="P11" s="9">
        <f t="shared" si="2"/>
        <v>0.49504950495049505</v>
      </c>
      <c r="Q11" s="9">
        <f t="shared" si="3"/>
        <v>0.25</v>
      </c>
      <c r="R11" s="9">
        <f>O11*15%</f>
        <v>7.5</v>
      </c>
    </row>
    <row r="12" spans="2:19" x14ac:dyDescent="0.3">
      <c r="B12" s="8" t="s">
        <v>57</v>
      </c>
      <c r="C12" s="8">
        <v>201</v>
      </c>
      <c r="D12" s="8">
        <v>500</v>
      </c>
      <c r="E12" s="8">
        <v>64.989999999999995</v>
      </c>
      <c r="F12" s="8">
        <f t="shared" si="4"/>
        <v>779.87999999999988</v>
      </c>
      <c r="G12" s="9">
        <f t="shared" si="0"/>
        <v>0.32333333333333331</v>
      </c>
      <c r="H12" s="9">
        <f t="shared" si="1"/>
        <v>0.12997999999999998</v>
      </c>
      <c r="I12" s="9">
        <f>E12*20%</f>
        <v>12.997999999999999</v>
      </c>
      <c r="J12" s="5"/>
      <c r="K12" s="8" t="s">
        <v>57</v>
      </c>
      <c r="L12" s="8">
        <v>201</v>
      </c>
      <c r="M12" s="8">
        <v>500</v>
      </c>
      <c r="N12" s="8">
        <v>120</v>
      </c>
      <c r="O12" s="8">
        <v>100</v>
      </c>
      <c r="P12" s="9">
        <f t="shared" si="2"/>
        <v>0.49751243781094528</v>
      </c>
      <c r="Q12" s="9">
        <f t="shared" si="3"/>
        <v>0.2</v>
      </c>
      <c r="R12" s="9">
        <f>O12*15%</f>
        <v>15</v>
      </c>
    </row>
    <row r="13" spans="2:19" x14ac:dyDescent="0.3">
      <c r="B13" s="8" t="s">
        <v>58</v>
      </c>
      <c r="C13" s="8">
        <v>501</v>
      </c>
      <c r="D13" s="8">
        <v>1000</v>
      </c>
      <c r="E13" s="8">
        <v>79.989999999999995</v>
      </c>
      <c r="F13" s="8">
        <f t="shared" si="4"/>
        <v>959.87999999999988</v>
      </c>
      <c r="G13" s="9">
        <f t="shared" si="0"/>
        <v>0.15966067864271455</v>
      </c>
      <c r="H13" s="9">
        <f t="shared" si="1"/>
        <v>7.9989999999999992E-2</v>
      </c>
      <c r="I13" s="9">
        <f>E13*20%</f>
        <v>15.997999999999999</v>
      </c>
      <c r="J13" s="5"/>
      <c r="K13" s="8" t="s">
        <v>58</v>
      </c>
      <c r="L13" s="8">
        <v>501</v>
      </c>
      <c r="M13" s="8">
        <v>1000</v>
      </c>
      <c r="N13" s="8">
        <v>150</v>
      </c>
      <c r="O13" s="8">
        <v>120</v>
      </c>
      <c r="P13" s="9">
        <f t="shared" si="2"/>
        <v>0.23952095808383234</v>
      </c>
      <c r="Q13" s="9">
        <f t="shared" si="3"/>
        <v>0.12</v>
      </c>
      <c r="R13" s="9">
        <f t="shared" ref="R13" si="7">O13*20%</f>
        <v>24</v>
      </c>
    </row>
    <row r="14" spans="2:19" x14ac:dyDescent="0.3">
      <c r="B14" s="8" t="s">
        <v>59</v>
      </c>
      <c r="C14" s="8">
        <v>1001</v>
      </c>
      <c r="D14" s="8">
        <v>10000</v>
      </c>
      <c r="E14" s="8">
        <v>99.99</v>
      </c>
      <c r="F14" s="8">
        <f t="shared" si="4"/>
        <v>1199.8799999999999</v>
      </c>
      <c r="G14" s="9">
        <f t="shared" si="0"/>
        <v>9.9890109890109879E-2</v>
      </c>
      <c r="H14" s="9">
        <f t="shared" si="1"/>
        <v>9.9989999999999992E-3</v>
      </c>
      <c r="I14" s="9">
        <f>E14*25%</f>
        <v>24.997499999999999</v>
      </c>
      <c r="J14" s="5"/>
      <c r="K14" s="8" t="s">
        <v>59</v>
      </c>
      <c r="L14" s="8">
        <v>1001</v>
      </c>
      <c r="M14" s="8">
        <v>1000000</v>
      </c>
      <c r="N14" s="8">
        <v>180</v>
      </c>
      <c r="O14" s="8">
        <v>140</v>
      </c>
      <c r="P14" s="9">
        <f t="shared" si="2"/>
        <v>0.13986013986013987</v>
      </c>
      <c r="Q14" s="9">
        <f t="shared" si="3"/>
        <v>1.3999999999999999E-4</v>
      </c>
      <c r="R14" s="9">
        <f>O14*25%</f>
        <v>35</v>
      </c>
    </row>
    <row r="15" spans="2:19" x14ac:dyDescent="0.3">
      <c r="B15" s="10" t="s">
        <v>69</v>
      </c>
      <c r="K15" t="s">
        <v>70</v>
      </c>
    </row>
    <row r="16" spans="2:19" x14ac:dyDescent="0.3">
      <c r="B16" s="10" t="s">
        <v>71</v>
      </c>
    </row>
    <row r="17" spans="2:2" x14ac:dyDescent="0.3">
      <c r="B17" s="16" t="s">
        <v>73</v>
      </c>
    </row>
  </sheetData>
  <mergeCells count="8">
    <mergeCell ref="G1:K1"/>
    <mergeCell ref="G2:K2"/>
    <mergeCell ref="C5:D5"/>
    <mergeCell ref="B4:H4"/>
    <mergeCell ref="M4:Q4"/>
    <mergeCell ref="G5:H5"/>
    <mergeCell ref="L5:M5"/>
    <mergeCell ref="P5:Q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2023-09-16T16:44:10Z</dcterms:modified>
</cp:coreProperties>
</file>