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jorge\OneDrive\Desktop\Assessment 5607\"/>
    </mc:Choice>
  </mc:AlternateContent>
  <xr:revisionPtr revIDLastSave="0" documentId="13_ncr:1_{5208B2AE-347E-40F1-9203-EFB2E01BA043}" xr6:coauthVersionLast="47" xr6:coauthVersionMax="47"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GanttChart!$A$1:$BN$62</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6" i="9" l="1"/>
  <c r="I66" i="9" s="1"/>
  <c r="F65" i="9"/>
  <c r="I65" i="9" s="1"/>
  <c r="F67" i="9"/>
  <c r="I67" i="9" s="1"/>
  <c r="F64" i="9"/>
  <c r="I64" i="9" s="1"/>
  <c r="F63" i="9"/>
  <c r="I63" i="9" s="1"/>
  <c r="F62" i="9"/>
  <c r="F59" i="9"/>
  <c r="I59" i="9" s="1"/>
  <c r="F58" i="9"/>
  <c r="I58" i="9" s="1"/>
  <c r="F57" i="9"/>
  <c r="I57" i="9" s="1"/>
  <c r="F56" i="9"/>
  <c r="I56" i="9" s="1"/>
  <c r="F55" i="9"/>
  <c r="I55" i="9" s="1"/>
  <c r="F50" i="9"/>
  <c r="I50" i="9" s="1"/>
  <c r="F53" i="9"/>
  <c r="I53" i="9" s="1"/>
  <c r="F49" i="9"/>
  <c r="I49" i="9" s="1"/>
  <c r="F48" i="9"/>
  <c r="I48" i="9" s="1"/>
  <c r="F54" i="9"/>
  <c r="I54" i="9" s="1"/>
  <c r="F52" i="9"/>
  <c r="I52" i="9" s="1"/>
  <c r="F51" i="9"/>
  <c r="I51" i="9" s="1"/>
  <c r="F47" i="9"/>
  <c r="I47" i="9" s="1"/>
  <c r="F45" i="9"/>
  <c r="I45" i="9" s="1"/>
  <c r="F44" i="9"/>
  <c r="I44" i="9" s="1"/>
  <c r="F43" i="9"/>
  <c r="I43" i="9" s="1"/>
  <c r="F40" i="9"/>
  <c r="I40" i="9" s="1"/>
  <c r="F12" i="9"/>
  <c r="I12" i="9" s="1"/>
  <c r="F11" i="9"/>
  <c r="I11" i="9" s="1"/>
  <c r="F35" i="9"/>
  <c r="I35" i="9" s="1"/>
  <c r="F34" i="9"/>
  <c r="I34" i="9" s="1"/>
  <c r="F33" i="9"/>
  <c r="I33" i="9" s="1"/>
  <c r="F32" i="9"/>
  <c r="I32" i="9" s="1"/>
  <c r="F31" i="9"/>
  <c r="I31" i="9" s="1"/>
  <c r="F30" i="9"/>
  <c r="I30" i="9" s="1"/>
  <c r="F39" i="9"/>
  <c r="I39" i="9" s="1"/>
  <c r="F38" i="9"/>
  <c r="I38" i="9" s="1"/>
  <c r="F36" i="9"/>
  <c r="I36" i="9" s="1"/>
  <c r="F29" i="9"/>
  <c r="I29" i="9" s="1"/>
  <c r="F25" i="9"/>
  <c r="I25" i="9" s="1"/>
  <c r="F24" i="9"/>
  <c r="I24" i="9" s="1"/>
  <c r="F23" i="9"/>
  <c r="I23" i="9" s="1"/>
  <c r="F22" i="9"/>
  <c r="I22" i="9" s="1"/>
  <c r="F21" i="9"/>
  <c r="I21" i="9" s="1"/>
  <c r="F20" i="9"/>
  <c r="I20" i="9" s="1"/>
  <c r="F19" i="9"/>
  <c r="I19" i="9" s="1"/>
  <c r="F18" i="9"/>
  <c r="I18" i="9" s="1"/>
  <c r="F17" i="9"/>
  <c r="I17" i="9" s="1"/>
  <c r="F16" i="9"/>
  <c r="I16" i="9" s="1"/>
  <c r="F15" i="9"/>
  <c r="I15" i="9" s="1"/>
  <c r="F14" i="9"/>
  <c r="I14" i="9" s="1"/>
  <c r="F8" i="9" l="1"/>
  <c r="I8" i="9" s="1"/>
  <c r="F60" i="9"/>
  <c r="I60" i="9" s="1"/>
  <c r="F41" i="9"/>
  <c r="I41" i="9" s="1"/>
  <c r="F26" i="9"/>
  <c r="I26" i="9" s="1"/>
  <c r="F9" i="9" l="1"/>
  <c r="K6" i="9"/>
  <c r="F13" i="9" l="1"/>
  <c r="I13" i="9" s="1"/>
  <c r="I9" i="9"/>
  <c r="K7" i="9"/>
  <c r="K4" i="9"/>
  <c r="A8" i="9"/>
  <c r="F10" i="9" l="1"/>
  <c r="I10" i="9" s="1"/>
  <c r="L6" i="9" l="1"/>
  <c r="F28" i="9" l="1"/>
  <c r="I28" i="9" s="1"/>
  <c r="F27" i="9"/>
  <c r="I27" i="9" s="1"/>
  <c r="F42" i="9"/>
  <c r="I42" i="9" s="1"/>
  <c r="I62" i="9"/>
  <c r="F61" i="9"/>
  <c r="I61" i="9" s="1"/>
  <c r="M6" i="9"/>
  <c r="N6" i="9" l="1"/>
  <c r="O6" i="9" l="1"/>
  <c r="K5" i="9"/>
  <c r="F46" i="9" l="1"/>
  <c r="I46"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l="1"/>
  <c r="A12" i="9" s="1"/>
  <c r="A13" i="9" s="1"/>
  <c r="A14" i="9" s="1"/>
  <c r="A15" i="9" s="1"/>
  <c r="A16" i="9" s="1"/>
  <c r="A17" i="9" s="1"/>
  <c r="A18" i="9" s="1"/>
  <c r="A19" i="9" s="1"/>
  <c r="A20" i="9" s="1"/>
  <c r="A21" i="9" s="1"/>
  <c r="A22" i="9" l="1"/>
  <c r="A23" i="9" s="1"/>
  <c r="A24" i="9" s="1"/>
  <c r="A25" i="9" s="1"/>
  <c r="A26" i="9" s="1"/>
  <c r="A27" i="9" s="1"/>
  <c r="A28" i="9" s="1"/>
  <c r="A29" i="9" l="1"/>
  <c r="A30" i="9" s="1"/>
  <c r="A31" i="9" s="1"/>
  <c r="A32" i="9" s="1"/>
  <c r="A33" i="9" s="1"/>
  <c r="A34" i="9" s="1"/>
  <c r="A35" i="9" s="1"/>
  <c r="A36" i="9" s="1"/>
  <c r="F37" i="9"/>
  <c r="A37" i="9" l="1"/>
  <c r="A38" i="9" s="1"/>
  <c r="I37" i="9"/>
  <c r="A39" i="9" l="1"/>
  <c r="A40" i="9" l="1"/>
  <c r="A41" i="9" s="1"/>
  <c r="A42" i="9" s="1"/>
  <c r="A43" i="9" l="1"/>
  <c r="A44" i="9" s="1"/>
  <c r="A45" i="9" s="1"/>
  <c r="A46" i="9" s="1"/>
  <c r="A47" i="9" s="1"/>
  <c r="A48" i="9" s="1"/>
  <c r="A49" i="9" l="1"/>
  <c r="A50" i="9" l="1"/>
  <c r="A51" i="9" s="1"/>
  <c r="A52" i="9" s="1"/>
  <c r="A53" i="9" l="1"/>
  <c r="A54" i="9" s="1"/>
  <c r="A55" i="9" l="1"/>
  <c r="A56" i="9" s="1"/>
  <c r="A57" i="9" s="1"/>
  <c r="A58" i="9" s="1"/>
  <c r="A59" i="9" s="1"/>
  <c r="A60" i="9" s="1"/>
  <c r="A61" i="9" s="1"/>
  <c r="A62" i="9" s="1"/>
  <c r="A63" i="9" s="1"/>
  <c r="A64" i="9" s="1"/>
  <c r="A65" i="9" l="1"/>
  <c r="A66" i="9" s="1"/>
  <c r="A6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<sst xmlns="http://schemas.openxmlformats.org/spreadsheetml/2006/main" count="131" uniqueCount="63">
  <si>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</si>
  <si>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</si>
  <si>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</si>
  <si>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</si>
  <si>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</si>
  <si>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</si>
  <si>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</si>
  <si>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</si>
  <si>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</si>
  <si>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</si>
  <si>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</si>
  <si>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</si>
  <si>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</si>
  <si>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Jorge Campero</t>
  </si>
  <si>
    <t>Saint Albert Hospital Requirements</t>
  </si>
  <si>
    <t>Saint Albert Hospital</t>
  </si>
  <si>
    <t>Information Gathering</t>
  </si>
  <si>
    <t>Jorge C.</t>
  </si>
  <si>
    <t>Add Admission</t>
  </si>
  <si>
    <t>Update Admission</t>
  </si>
  <si>
    <t>Delete Admission</t>
  </si>
  <si>
    <t>Produce Admissions Report</t>
  </si>
  <si>
    <t>Remove Prescription</t>
  </si>
  <si>
    <t>Add Research Project</t>
  </si>
  <si>
    <t>Remove Research Project</t>
  </si>
  <si>
    <t>Produce Research Projects Report</t>
  </si>
  <si>
    <t>Use case analysis</t>
  </si>
  <si>
    <t>Identify the high priority use cases</t>
  </si>
  <si>
    <t>Draft System use case description</t>
  </si>
  <si>
    <t>Make business use case descriptors</t>
  </si>
  <si>
    <t>Make use case activity diagrams</t>
  </si>
  <si>
    <t>Make system use case diagrams</t>
  </si>
  <si>
    <t>Make overall class diagrams</t>
  </si>
  <si>
    <t>Project Preparation</t>
  </si>
  <si>
    <t>Gantt chart</t>
  </si>
  <si>
    <t xml:space="preserve">Front end </t>
  </si>
  <si>
    <t>Draft the design of the reports</t>
  </si>
  <si>
    <t>Define the tools that will be used</t>
  </si>
  <si>
    <t xml:space="preserve">Language </t>
  </si>
  <si>
    <t>Coding app</t>
  </si>
  <si>
    <t>Draft of how the forms will look like</t>
  </si>
  <si>
    <t>Tech review</t>
  </si>
  <si>
    <t xml:space="preserve">Risk management </t>
  </si>
  <si>
    <t>Practice the selected language</t>
  </si>
  <si>
    <t xml:space="preserve">Data </t>
  </si>
  <si>
    <t xml:space="preserve">Get sample data </t>
  </si>
  <si>
    <t>Analyse that the data respects the business rules</t>
  </si>
  <si>
    <t xml:space="preserve">Organise the data </t>
  </si>
  <si>
    <t>Development</t>
  </si>
  <si>
    <t>Development (User interface)</t>
  </si>
  <si>
    <t>Testing</t>
  </si>
  <si>
    <t>Database testing</t>
  </si>
  <si>
    <t>Usability Testing</t>
  </si>
  <si>
    <t>Accessibility Testing</t>
  </si>
  <si>
    <t>User Experience Testing</t>
  </si>
  <si>
    <t>Deployment</t>
  </si>
  <si>
    <t>Meeting with the stakeholders (Teachers)</t>
  </si>
  <si>
    <t xml:space="preserve">Report </t>
  </si>
  <si>
    <t>Maintenance</t>
  </si>
  <si>
    <t xml:space="preserve">User training </t>
  </si>
  <si>
    <t>Write the script of the video</t>
  </si>
  <si>
    <t>Record the training</t>
  </si>
  <si>
    <t>User acceptance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</si>
</sst>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70" formatCode="ddd\ dd/m/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1" fontId="38" fillId="0" borderId="0" xfId="0" applyNumberFormat="1" applyFont="1" applyBorder="1" applyAlignment="1" applyProtection="1">
      <alignment horizontal="center" vertical="center"/>
    </xf>
    <xf numFmtId="170" fontId="35" fillId="22" borderId="11" xfId="0" applyNumberFormat="1" applyFont="1" applyFill="1" applyBorder="1" applyAlignment="1" applyProtection="1">
      <alignment horizontal="center" vertical="center"/>
    </xf>
    <xf numFmtId="170" fontId="30" fillId="21" borderId="10" xfId="0" applyNumberFormat="1" applyFont="1" applyFill="1" applyBorder="1" applyAlignment="1" applyProtection="1">
      <alignment horizontal="center" vertical="center"/>
    </xf>
    <xf numFmtId="170" fontId="35" fillId="0" borderId="11" xfId="0" applyNumberFormat="1" applyFont="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11853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67"/>
  <sheetViews>
    <sheetView showGridLines="0" tabSelected="1" zoomScaleNormal="100" workbookViewId="0">
      <pane ySplit="7" topLeftCell="A65" activePane="bottomLeft" state="frozen"/>
      <selection pane="bottomLeft" activeCell="B65" sqref="B65"/>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60" t="s">
        <v>14</v>
      </c>
      <c r="B1" s="10"/>
      <c r="C1" s="10"/>
      <c r="D1" s="10"/>
      <c r="E1" s="10"/>
      <c r="F1" s="10"/>
      <c r="I1" s="65"/>
      <c r="K1" s="67" t="s">
        <v>12</v>
      </c>
      <c r="L1" s="67"/>
      <c r="M1" s="67"/>
      <c r="N1" s="67"/>
      <c r="O1" s="67"/>
      <c r="P1" s="67"/>
      <c r="Q1" s="67"/>
      <c r="R1" s="67"/>
      <c r="S1" s="67"/>
      <c r="T1" s="67"/>
      <c r="U1" s="67"/>
      <c r="V1" s="67"/>
      <c r="W1" s="67"/>
      <c r="X1" s="67"/>
      <c r="Y1" s="67"/>
      <c r="Z1" s="67"/>
      <c r="AA1" s="67"/>
      <c r="AB1" s="67"/>
      <c r="AC1" s="67"/>
      <c r="AD1" s="67"/>
      <c r="AE1" s="67"/>
    </row>
    <row r="2" spans="1:66" ht="18" customHeight="1" x14ac:dyDescent="0.25">
      <c r="A2" s="15" t="s">
        <v>15</v>
      </c>
      <c r="B2" s="7"/>
      <c r="C2" s="7"/>
      <c r="D2" s="9"/>
      <c r="E2" s="66"/>
      <c r="F2" s="66"/>
      <c r="H2" s="2"/>
    </row>
    <row r="3" spans="1:66" ht="13.8" x14ac:dyDescent="0.25">
      <c r="A3" s="15"/>
      <c r="B3" s="11"/>
      <c r="C3" s="4"/>
      <c r="D3" s="4"/>
      <c r="E3" s="4"/>
      <c r="F3" s="4"/>
      <c r="G3" s="4"/>
      <c r="H3" s="2"/>
      <c r="K3" s="8"/>
      <c r="L3" s="8"/>
      <c r="M3" s="8"/>
      <c r="N3" s="8"/>
      <c r="O3" s="8"/>
      <c r="P3" s="8"/>
      <c r="Q3" s="8"/>
      <c r="R3" s="8"/>
      <c r="S3" s="8"/>
      <c r="T3" s="8"/>
      <c r="U3" s="8"/>
      <c r="V3" s="8"/>
      <c r="W3" s="8"/>
      <c r="X3" s="8"/>
      <c r="Y3" s="8"/>
      <c r="Z3" s="8"/>
      <c r="AA3" s="8"/>
    </row>
    <row r="4" spans="1:66" ht="17.25" customHeight="1" x14ac:dyDescent="0.25">
      <c r="A4" s="45"/>
      <c r="B4" s="49" t="s">
        <v>10</v>
      </c>
      <c r="C4" s="72">
        <v>44459</v>
      </c>
      <c r="D4" s="72"/>
      <c r="E4" s="72"/>
      <c r="F4" s="46"/>
      <c r="G4" s="49" t="s">
        <v>9</v>
      </c>
      <c r="H4" s="64">
        <v>1</v>
      </c>
      <c r="I4" s="47"/>
      <c r="J4" s="13"/>
      <c r="K4" s="69" t="str">
        <f>"Week "&amp;(K6-($C$4-WEEKDAY($C$4,1)+2))/7+1</f>
        <v>Week 1</v>
      </c>
      <c r="L4" s="70"/>
      <c r="M4" s="70"/>
      <c r="N4" s="70"/>
      <c r="O4" s="70"/>
      <c r="P4" s="70"/>
      <c r="Q4" s="71"/>
      <c r="R4" s="69" t="str">
        <f>"Week "&amp;(R6-($C$4-WEEKDAY($C$4,1)+2))/7+1</f>
        <v>Week 2</v>
      </c>
      <c r="S4" s="70"/>
      <c r="T4" s="70"/>
      <c r="U4" s="70"/>
      <c r="V4" s="70"/>
      <c r="W4" s="70"/>
      <c r="X4" s="71"/>
      <c r="Y4" s="69" t="str">
        <f>"Week "&amp;(Y6-($C$4-WEEKDAY($C$4,1)+2))/7+1</f>
        <v>Week 3</v>
      </c>
      <c r="Z4" s="70"/>
      <c r="AA4" s="70"/>
      <c r="AB4" s="70"/>
      <c r="AC4" s="70"/>
      <c r="AD4" s="70"/>
      <c r="AE4" s="71"/>
      <c r="AF4" s="69" t="str">
        <f>"Week "&amp;(AF6-($C$4-WEEKDAY($C$4,1)+2))/7+1</f>
        <v>Week 4</v>
      </c>
      <c r="AG4" s="70"/>
      <c r="AH4" s="70"/>
      <c r="AI4" s="70"/>
      <c r="AJ4" s="70"/>
      <c r="AK4" s="70"/>
      <c r="AL4" s="71"/>
      <c r="AM4" s="69" t="str">
        <f>"Week "&amp;(AM6-($C$4-WEEKDAY($C$4,1)+2))/7+1</f>
        <v>Week 5</v>
      </c>
      <c r="AN4" s="70"/>
      <c r="AO4" s="70"/>
      <c r="AP4" s="70"/>
      <c r="AQ4" s="70"/>
      <c r="AR4" s="70"/>
      <c r="AS4" s="71"/>
      <c r="AT4" s="69" t="str">
        <f>"Week "&amp;(AT6-($C$4-WEEKDAY($C$4,1)+2))/7+1</f>
        <v>Week 6</v>
      </c>
      <c r="AU4" s="70"/>
      <c r="AV4" s="70"/>
      <c r="AW4" s="70"/>
      <c r="AX4" s="70"/>
      <c r="AY4" s="70"/>
      <c r="AZ4" s="71"/>
      <c r="BA4" s="69" t="str">
        <f>"Week "&amp;(BA6-($C$4-WEEKDAY($C$4,1)+2))/7+1</f>
        <v>Week 7</v>
      </c>
      <c r="BB4" s="70"/>
      <c r="BC4" s="70"/>
      <c r="BD4" s="70"/>
      <c r="BE4" s="70"/>
      <c r="BF4" s="70"/>
      <c r="BG4" s="71"/>
      <c r="BH4" s="69" t="str">
        <f>"Week "&amp;(BH6-($C$4-WEEKDAY($C$4,1)+2))/7+1</f>
        <v>Week 8</v>
      </c>
      <c r="BI4" s="70"/>
      <c r="BJ4" s="70"/>
      <c r="BK4" s="70"/>
      <c r="BL4" s="70"/>
      <c r="BM4" s="70"/>
      <c r="BN4" s="71"/>
    </row>
    <row r="5" spans="1:66" ht="17.25" customHeight="1" x14ac:dyDescent="0.25">
      <c r="A5" s="45"/>
      <c r="B5" s="49" t="s">
        <v>11</v>
      </c>
      <c r="C5" s="68" t="s">
        <v>13</v>
      </c>
      <c r="D5" s="68"/>
      <c r="E5" s="68"/>
      <c r="F5" s="48"/>
      <c r="G5" s="48"/>
      <c r="H5" s="48"/>
      <c r="I5" s="48"/>
      <c r="J5" s="13"/>
      <c r="K5" s="73">
        <f>K6</f>
        <v>44459</v>
      </c>
      <c r="L5" s="74"/>
      <c r="M5" s="74"/>
      <c r="N5" s="74"/>
      <c r="O5" s="74"/>
      <c r="P5" s="74"/>
      <c r="Q5" s="75"/>
      <c r="R5" s="73">
        <f>R6</f>
        <v>44466</v>
      </c>
      <c r="S5" s="74"/>
      <c r="T5" s="74"/>
      <c r="U5" s="74"/>
      <c r="V5" s="74"/>
      <c r="W5" s="74"/>
      <c r="X5" s="75"/>
      <c r="Y5" s="73">
        <f>Y6</f>
        <v>44473</v>
      </c>
      <c r="Z5" s="74"/>
      <c r="AA5" s="74"/>
      <c r="AB5" s="74"/>
      <c r="AC5" s="74"/>
      <c r="AD5" s="74"/>
      <c r="AE5" s="75"/>
      <c r="AF5" s="73">
        <f>AF6</f>
        <v>44480</v>
      </c>
      <c r="AG5" s="74"/>
      <c r="AH5" s="74"/>
      <c r="AI5" s="74"/>
      <c r="AJ5" s="74"/>
      <c r="AK5" s="74"/>
      <c r="AL5" s="75"/>
      <c r="AM5" s="73">
        <f>AM6</f>
        <v>44487</v>
      </c>
      <c r="AN5" s="74"/>
      <c r="AO5" s="74"/>
      <c r="AP5" s="74"/>
      <c r="AQ5" s="74"/>
      <c r="AR5" s="74"/>
      <c r="AS5" s="75"/>
      <c r="AT5" s="73">
        <f>AT6</f>
        <v>44494</v>
      </c>
      <c r="AU5" s="74"/>
      <c r="AV5" s="74"/>
      <c r="AW5" s="74"/>
      <c r="AX5" s="74"/>
      <c r="AY5" s="74"/>
      <c r="AZ5" s="75"/>
      <c r="BA5" s="73">
        <f>BA6</f>
        <v>44501</v>
      </c>
      <c r="BB5" s="74"/>
      <c r="BC5" s="74"/>
      <c r="BD5" s="74"/>
      <c r="BE5" s="74"/>
      <c r="BF5" s="74"/>
      <c r="BG5" s="75"/>
      <c r="BH5" s="73">
        <f>BH6</f>
        <v>44508</v>
      </c>
      <c r="BI5" s="74"/>
      <c r="BJ5" s="74"/>
      <c r="BK5" s="74"/>
      <c r="BL5" s="74"/>
      <c r="BM5" s="74"/>
      <c r="BN5" s="75"/>
    </row>
    <row r="6" spans="1:66" x14ac:dyDescent="0.25">
      <c r="A6" s="12"/>
      <c r="B6" s="13"/>
      <c r="C6" s="13"/>
      <c r="D6" s="14"/>
      <c r="E6" s="13"/>
      <c r="F6" s="13"/>
      <c r="G6" s="13"/>
      <c r="H6" s="13"/>
      <c r="I6" s="13"/>
      <c r="J6" s="13"/>
      <c r="K6" s="37">
        <f>C4-WEEKDAY(C4,1)+2+7*(H4-1)</f>
        <v>44459</v>
      </c>
      <c r="L6" s="28">
        <f t="shared" ref="L6:AQ6" si="0">K6+1</f>
        <v>44460</v>
      </c>
      <c r="M6" s="28">
        <f t="shared" si="0"/>
        <v>44461</v>
      </c>
      <c r="N6" s="28">
        <f t="shared" si="0"/>
        <v>44462</v>
      </c>
      <c r="O6" s="28">
        <f t="shared" si="0"/>
        <v>44463</v>
      </c>
      <c r="P6" s="28">
        <f t="shared" si="0"/>
        <v>44464</v>
      </c>
      <c r="Q6" s="38">
        <f t="shared" si="0"/>
        <v>44465</v>
      </c>
      <c r="R6" s="37">
        <f t="shared" si="0"/>
        <v>44466</v>
      </c>
      <c r="S6" s="28">
        <f t="shared" si="0"/>
        <v>44467</v>
      </c>
      <c r="T6" s="28">
        <f t="shared" si="0"/>
        <v>44468</v>
      </c>
      <c r="U6" s="28">
        <f t="shared" si="0"/>
        <v>44469</v>
      </c>
      <c r="V6" s="28">
        <f t="shared" si="0"/>
        <v>44470</v>
      </c>
      <c r="W6" s="28">
        <f t="shared" si="0"/>
        <v>44471</v>
      </c>
      <c r="X6" s="38">
        <f t="shared" si="0"/>
        <v>44472</v>
      </c>
      <c r="Y6" s="37">
        <f t="shared" si="0"/>
        <v>44473</v>
      </c>
      <c r="Z6" s="28">
        <f t="shared" si="0"/>
        <v>44474</v>
      </c>
      <c r="AA6" s="28">
        <f t="shared" si="0"/>
        <v>44475</v>
      </c>
      <c r="AB6" s="28">
        <f t="shared" si="0"/>
        <v>44476</v>
      </c>
      <c r="AC6" s="28">
        <f t="shared" si="0"/>
        <v>44477</v>
      </c>
      <c r="AD6" s="28">
        <f t="shared" si="0"/>
        <v>44478</v>
      </c>
      <c r="AE6" s="38">
        <f t="shared" si="0"/>
        <v>44479</v>
      </c>
      <c r="AF6" s="37">
        <f t="shared" si="0"/>
        <v>44480</v>
      </c>
      <c r="AG6" s="28">
        <f t="shared" si="0"/>
        <v>44481</v>
      </c>
      <c r="AH6" s="28">
        <f t="shared" si="0"/>
        <v>44482</v>
      </c>
      <c r="AI6" s="28">
        <f t="shared" si="0"/>
        <v>44483</v>
      </c>
      <c r="AJ6" s="28">
        <f t="shared" si="0"/>
        <v>44484</v>
      </c>
      <c r="AK6" s="28">
        <f t="shared" si="0"/>
        <v>44485</v>
      </c>
      <c r="AL6" s="38">
        <f t="shared" si="0"/>
        <v>44486</v>
      </c>
      <c r="AM6" s="37">
        <f t="shared" si="0"/>
        <v>44487</v>
      </c>
      <c r="AN6" s="28">
        <f t="shared" si="0"/>
        <v>44488</v>
      </c>
      <c r="AO6" s="28">
        <f t="shared" si="0"/>
        <v>44489</v>
      </c>
      <c r="AP6" s="28">
        <f t="shared" si="0"/>
        <v>44490</v>
      </c>
      <c r="AQ6" s="28">
        <f t="shared" si="0"/>
        <v>44491</v>
      </c>
      <c r="AR6" s="28">
        <f t="shared" ref="AR6:BN6" si="1">AQ6+1</f>
        <v>44492</v>
      </c>
      <c r="AS6" s="38">
        <f t="shared" si="1"/>
        <v>44493</v>
      </c>
      <c r="AT6" s="37">
        <f t="shared" si="1"/>
        <v>44494</v>
      </c>
      <c r="AU6" s="28">
        <f t="shared" si="1"/>
        <v>44495</v>
      </c>
      <c r="AV6" s="28">
        <f t="shared" si="1"/>
        <v>44496</v>
      </c>
      <c r="AW6" s="28">
        <f t="shared" si="1"/>
        <v>44497</v>
      </c>
      <c r="AX6" s="28">
        <f t="shared" si="1"/>
        <v>44498</v>
      </c>
      <c r="AY6" s="28">
        <f t="shared" si="1"/>
        <v>44499</v>
      </c>
      <c r="AZ6" s="38">
        <f t="shared" si="1"/>
        <v>44500</v>
      </c>
      <c r="BA6" s="37">
        <f t="shared" si="1"/>
        <v>44501</v>
      </c>
      <c r="BB6" s="28">
        <f t="shared" si="1"/>
        <v>44502</v>
      </c>
      <c r="BC6" s="28">
        <f t="shared" si="1"/>
        <v>44503</v>
      </c>
      <c r="BD6" s="28">
        <f t="shared" si="1"/>
        <v>44504</v>
      </c>
      <c r="BE6" s="28">
        <f t="shared" si="1"/>
        <v>44505</v>
      </c>
      <c r="BF6" s="28">
        <f t="shared" si="1"/>
        <v>44506</v>
      </c>
      <c r="BG6" s="38">
        <f t="shared" si="1"/>
        <v>44507</v>
      </c>
      <c r="BH6" s="37">
        <f t="shared" si="1"/>
        <v>44508</v>
      </c>
      <c r="BI6" s="28">
        <f t="shared" si="1"/>
        <v>44509</v>
      </c>
      <c r="BJ6" s="28">
        <f t="shared" si="1"/>
        <v>44510</v>
      </c>
      <c r="BK6" s="28">
        <f t="shared" si="1"/>
        <v>44511</v>
      </c>
      <c r="BL6" s="28">
        <f t="shared" si="1"/>
        <v>44512</v>
      </c>
      <c r="BM6" s="28">
        <f t="shared" si="1"/>
        <v>44513</v>
      </c>
      <c r="BN6" s="38">
        <f t="shared" si="1"/>
        <v>44514</v>
      </c>
    </row>
    <row r="7" spans="1:66" s="59" customFormat="1" ht="24.6" thickBot="1" x14ac:dyDescent="0.3">
      <c r="A7" s="51" t="s">
        <v>0</v>
      </c>
      <c r="B7" s="52" t="s">
        <v>1</v>
      </c>
      <c r="C7" s="53" t="s">
        <v>2</v>
      </c>
      <c r="D7" s="54" t="s">
        <v>8</v>
      </c>
      <c r="E7" s="55" t="s">
        <v>3</v>
      </c>
      <c r="F7" s="55" t="s">
        <v>4</v>
      </c>
      <c r="G7" s="53" t="s">
        <v>5</v>
      </c>
      <c r="H7" s="53" t="s">
        <v>6</v>
      </c>
      <c r="I7" s="53" t="s">
        <v>7</v>
      </c>
      <c r="J7" s="53"/>
      <c r="K7" s="56" t="str">
        <f t="shared" ref="K7:AP7" si="2">CHOOSE(WEEKDAY(K6,1),"S","M","T","W","T","F","S")</f>
        <v>M</v>
      </c>
      <c r="L7" s="57" t="str">
        <f t="shared" si="2"/>
        <v>T</v>
      </c>
      <c r="M7" s="57" t="str">
        <f t="shared" si="2"/>
        <v>W</v>
      </c>
      <c r="N7" s="57" t="str">
        <f t="shared" si="2"/>
        <v>T</v>
      </c>
      <c r="O7" s="57" t="str">
        <f t="shared" si="2"/>
        <v>F</v>
      </c>
      <c r="P7" s="57" t="str">
        <f t="shared" si="2"/>
        <v>S</v>
      </c>
      <c r="Q7" s="58" t="str">
        <f t="shared" si="2"/>
        <v>S</v>
      </c>
      <c r="R7" s="56" t="str">
        <f t="shared" si="2"/>
        <v>M</v>
      </c>
      <c r="S7" s="57" t="str">
        <f t="shared" si="2"/>
        <v>T</v>
      </c>
      <c r="T7" s="57" t="str">
        <f t="shared" si="2"/>
        <v>W</v>
      </c>
      <c r="U7" s="57" t="str">
        <f t="shared" si="2"/>
        <v>T</v>
      </c>
      <c r="V7" s="57" t="str">
        <f t="shared" si="2"/>
        <v>F</v>
      </c>
      <c r="W7" s="57" t="str">
        <f t="shared" si="2"/>
        <v>S</v>
      </c>
      <c r="X7" s="58" t="str">
        <f t="shared" si="2"/>
        <v>S</v>
      </c>
      <c r="Y7" s="56" t="str">
        <f t="shared" si="2"/>
        <v>M</v>
      </c>
      <c r="Z7" s="57" t="str">
        <f t="shared" si="2"/>
        <v>T</v>
      </c>
      <c r="AA7" s="57" t="str">
        <f t="shared" si="2"/>
        <v>W</v>
      </c>
      <c r="AB7" s="57" t="str">
        <f t="shared" si="2"/>
        <v>T</v>
      </c>
      <c r="AC7" s="57" t="str">
        <f t="shared" si="2"/>
        <v>F</v>
      </c>
      <c r="AD7" s="57" t="str">
        <f t="shared" si="2"/>
        <v>S</v>
      </c>
      <c r="AE7" s="58" t="str">
        <f t="shared" si="2"/>
        <v>S</v>
      </c>
      <c r="AF7" s="56" t="str">
        <f t="shared" si="2"/>
        <v>M</v>
      </c>
      <c r="AG7" s="57" t="str">
        <f t="shared" si="2"/>
        <v>T</v>
      </c>
      <c r="AH7" s="57" t="str">
        <f t="shared" si="2"/>
        <v>W</v>
      </c>
      <c r="AI7" s="57" t="str">
        <f t="shared" si="2"/>
        <v>T</v>
      </c>
      <c r="AJ7" s="57" t="str">
        <f t="shared" si="2"/>
        <v>F</v>
      </c>
      <c r="AK7" s="57" t="str">
        <f t="shared" si="2"/>
        <v>S</v>
      </c>
      <c r="AL7" s="58" t="str">
        <f t="shared" si="2"/>
        <v>S</v>
      </c>
      <c r="AM7" s="56" t="str">
        <f t="shared" si="2"/>
        <v>M</v>
      </c>
      <c r="AN7" s="57" t="str">
        <f t="shared" si="2"/>
        <v>T</v>
      </c>
      <c r="AO7" s="57" t="str">
        <f t="shared" si="2"/>
        <v>W</v>
      </c>
      <c r="AP7" s="57" t="str">
        <f t="shared" si="2"/>
        <v>T</v>
      </c>
      <c r="AQ7" s="57" t="str">
        <f t="shared" ref="AQ7:BN7" si="3">CHOOSE(WEEKDAY(AQ6,1),"S","M","T","W","T","F","S")</f>
        <v>F</v>
      </c>
      <c r="AR7" s="57" t="str">
        <f t="shared" si="3"/>
        <v>S</v>
      </c>
      <c r="AS7" s="58" t="str">
        <f t="shared" si="3"/>
        <v>S</v>
      </c>
      <c r="AT7" s="56" t="str">
        <f t="shared" si="3"/>
        <v>M</v>
      </c>
      <c r="AU7" s="57" t="str">
        <f t="shared" si="3"/>
        <v>T</v>
      </c>
      <c r="AV7" s="57" t="str">
        <f t="shared" si="3"/>
        <v>W</v>
      </c>
      <c r="AW7" s="57" t="str">
        <f t="shared" si="3"/>
        <v>T</v>
      </c>
      <c r="AX7" s="57" t="str">
        <f t="shared" si="3"/>
        <v>F</v>
      </c>
      <c r="AY7" s="57" t="str">
        <f t="shared" si="3"/>
        <v>S</v>
      </c>
      <c r="AZ7" s="58" t="str">
        <f t="shared" si="3"/>
        <v>S</v>
      </c>
      <c r="BA7" s="56" t="str">
        <f t="shared" si="3"/>
        <v>M</v>
      </c>
      <c r="BB7" s="57" t="str">
        <f t="shared" si="3"/>
        <v>T</v>
      </c>
      <c r="BC7" s="57" t="str">
        <f t="shared" si="3"/>
        <v>W</v>
      </c>
      <c r="BD7" s="57" t="str">
        <f t="shared" si="3"/>
        <v>T</v>
      </c>
      <c r="BE7" s="57" t="str">
        <f t="shared" si="3"/>
        <v>F</v>
      </c>
      <c r="BF7" s="57" t="str">
        <f t="shared" si="3"/>
        <v>S</v>
      </c>
      <c r="BG7" s="58" t="str">
        <f t="shared" si="3"/>
        <v>S</v>
      </c>
      <c r="BH7" s="56" t="str">
        <f t="shared" si="3"/>
        <v>M</v>
      </c>
      <c r="BI7" s="57" t="str">
        <f t="shared" si="3"/>
        <v>T</v>
      </c>
      <c r="BJ7" s="57" t="str">
        <f t="shared" si="3"/>
        <v>W</v>
      </c>
      <c r="BK7" s="57" t="str">
        <f t="shared" si="3"/>
        <v>T</v>
      </c>
      <c r="BL7" s="57" t="str">
        <f t="shared" si="3"/>
        <v>F</v>
      </c>
      <c r="BM7" s="57" t="str">
        <f t="shared" si="3"/>
        <v>S</v>
      </c>
      <c r="BN7" s="58" t="str">
        <f t="shared" si="3"/>
        <v>S</v>
      </c>
    </row>
    <row r="8" spans="1:66" s="18" customFormat="1" ht="17.399999999999999" x14ac:dyDescent="0.25">
      <c r="A8" s="29" t="str">
        <f>IF(ISERROR(VALUE(SUBSTITUTE(prevWBS,".",""))),"1",IF(ISERROR(FIND("`",SUBSTITUTE(prevWBS,".","`",1))),TEXT(VALUE(prevWBS)+1,"#"),TEXT(VALUE(LEFT(prevWBS,FIND("`",SUBSTITUTE(prevWBS,".","`",1))-1))+1,"#")))</f>
        <v>1</v>
      </c>
      <c r="B8" s="30" t="s">
        <v>16</v>
      </c>
      <c r="C8" s="31"/>
      <c r="D8" s="32"/>
      <c r="E8" s="33"/>
      <c r="F8" s="50" t="str">
        <f>IF(ISBLANK(E8)," - ",IF(G8=0,E8,E8+G8-1))</f>
        <v xml:space="preserve"> - </v>
      </c>
      <c r="G8" s="34"/>
      <c r="H8" s="35"/>
      <c r="I8" s="36" t="str">
        <f t="shared" ref="I8:I37" si="4">IF(OR(F8=0,E8=0)," - ",NETWORKDAYS(E8,F8))</f>
        <v xml:space="preserve"> - </v>
      </c>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66" s="24" customFormat="1" ht="17.399999999999999" x14ac:dyDescent="0.25">
      <c r="A9" s="23"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1" t="s">
        <v>26</v>
      </c>
      <c r="C9" s="24" t="s">
        <v>17</v>
      </c>
      <c r="D9" s="62"/>
      <c r="E9" s="77">
        <v>44459</v>
      </c>
      <c r="F9" s="79">
        <f>IF(ISBLANK(E9)," - ",IF(G9=0,E9,E9+G9-1))</f>
        <v>44461</v>
      </c>
      <c r="G9" s="25">
        <v>3</v>
      </c>
      <c r="H9" s="26">
        <v>1</v>
      </c>
      <c r="I9" s="27">
        <f t="shared" si="4"/>
        <v>3</v>
      </c>
      <c r="J9" s="40"/>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row>
    <row r="10" spans="1:66" s="24" customFormat="1" ht="22.8" x14ac:dyDescent="0.25">
      <c r="A1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63" t="s">
        <v>27</v>
      </c>
      <c r="C10" s="24" t="s">
        <v>17</v>
      </c>
      <c r="D10" s="62"/>
      <c r="E10" s="77">
        <v>44459</v>
      </c>
      <c r="F10" s="79">
        <f t="shared" ref="F10:F37" si="6">IF(ISBLANK(E10)," - ",IF(G10=0,E10,E10+G10-1))</f>
        <v>44461</v>
      </c>
      <c r="G10" s="25">
        <v>3</v>
      </c>
      <c r="H10" s="26">
        <v>1</v>
      </c>
      <c r="I10" s="27">
        <f t="shared" si="4"/>
        <v>3</v>
      </c>
      <c r="J10" s="40"/>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row>
    <row r="11" spans="1:66" s="24" customFormat="1" ht="17.399999999999999" x14ac:dyDescent="0.25">
      <c r="A11" s="23" t="str">
        <f t="shared" si="5"/>
        <v>1.2</v>
      </c>
      <c r="B11" s="61" t="s">
        <v>41</v>
      </c>
      <c r="C11" s="24" t="s">
        <v>17</v>
      </c>
      <c r="D11" s="62"/>
      <c r="E11" s="77">
        <v>44462</v>
      </c>
      <c r="F11" s="79">
        <f>IF(ISBLANK(E11)," - ",IF(G11=0,E11,E11+G11-1))</f>
        <v>44463</v>
      </c>
      <c r="G11" s="25">
        <v>2</v>
      </c>
      <c r="H11" s="26">
        <v>0</v>
      </c>
      <c r="I11" s="27">
        <f t="shared" ref="I11" si="7">IF(OR(F11=0,E11=0)," - ",NETWORKDAYS(E11,F11))</f>
        <v>2</v>
      </c>
      <c r="J11" s="40"/>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row>
    <row r="12" spans="1:66" s="24" customFormat="1" ht="17.399999999999999" x14ac:dyDescent="0.25">
      <c r="A12" s="23" t="str">
        <f t="shared" si="5"/>
        <v>1.3</v>
      </c>
      <c r="B12" s="61" t="s">
        <v>42</v>
      </c>
      <c r="C12" s="24" t="s">
        <v>17</v>
      </c>
      <c r="D12" s="62"/>
      <c r="E12" s="77">
        <v>44463</v>
      </c>
      <c r="F12" s="79">
        <f>IF(ISBLANK(E12)," - ",IF(G12=0,E12,E12+G12-1))</f>
        <v>44463</v>
      </c>
      <c r="G12" s="25">
        <v>1</v>
      </c>
      <c r="H12" s="26">
        <v>0</v>
      </c>
      <c r="I12" s="27">
        <f t="shared" ref="I12" si="8">IF(OR(F12=0,E12=0)," - ",NETWORKDAYS(E12,F12))</f>
        <v>1</v>
      </c>
      <c r="J12" s="40"/>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row>
    <row r="13" spans="1:66" s="24" customFormat="1" ht="22.8" x14ac:dyDescent="0.25">
      <c r="A13" s="23" t="str">
        <f t="shared" si="5"/>
        <v>1.4</v>
      </c>
      <c r="B13" s="61" t="s">
        <v>28</v>
      </c>
      <c r="C13" s="24" t="s">
        <v>17</v>
      </c>
      <c r="D13" s="62"/>
      <c r="E13" s="77">
        <v>44464</v>
      </c>
      <c r="F13" s="79">
        <f t="shared" si="6"/>
        <v>44468</v>
      </c>
      <c r="G13" s="25">
        <v>5</v>
      </c>
      <c r="H13" s="26">
        <v>0</v>
      </c>
      <c r="I13" s="27">
        <f t="shared" si="4"/>
        <v>3</v>
      </c>
      <c r="J13" s="40"/>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row>
    <row r="14" spans="1:66" s="24" customFormat="1" ht="17.399999999999999" x14ac:dyDescent="0.25">
      <c r="A14" s="23" t="str">
        <f t="shared" ref="A14:A21" si="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4" s="63" t="s">
        <v>18</v>
      </c>
      <c r="C14" s="24" t="s">
        <v>17</v>
      </c>
      <c r="D14" s="62"/>
      <c r="E14" s="77">
        <v>44464</v>
      </c>
      <c r="F14" s="79">
        <f t="shared" ref="F14:F15" si="10">IF(ISBLANK(E14)," - ",IF(G14=0,E14,E14+G14-1))</f>
        <v>44464</v>
      </c>
      <c r="G14" s="25">
        <v>1</v>
      </c>
      <c r="H14" s="26">
        <v>0</v>
      </c>
      <c r="I14" s="27">
        <f t="shared" ref="I14:I15" si="11">IF(OR(F14=0,E14=0)," - ",NETWORKDAYS(E14,F14))</f>
        <v>0</v>
      </c>
      <c r="J14" s="40"/>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row>
    <row r="15" spans="1:66" s="24" customFormat="1" ht="17.399999999999999" x14ac:dyDescent="0.25">
      <c r="A15" s="23" t="str">
        <f t="shared" si="9"/>
        <v>1.4.2</v>
      </c>
      <c r="B15" s="63" t="s">
        <v>19</v>
      </c>
      <c r="C15" s="24" t="s">
        <v>17</v>
      </c>
      <c r="D15" s="62"/>
      <c r="E15" s="77">
        <v>44464</v>
      </c>
      <c r="F15" s="79">
        <f t="shared" si="10"/>
        <v>44464</v>
      </c>
      <c r="G15" s="25">
        <v>1</v>
      </c>
      <c r="H15" s="26">
        <v>0</v>
      </c>
      <c r="I15" s="27">
        <f t="shared" si="11"/>
        <v>0</v>
      </c>
      <c r="J15" s="40"/>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1:66" s="24" customFormat="1" ht="17.399999999999999" x14ac:dyDescent="0.25">
      <c r="A16" s="23" t="str">
        <f t="shared" si="9"/>
        <v>1.4.3</v>
      </c>
      <c r="B16" s="63" t="s">
        <v>20</v>
      </c>
      <c r="C16" s="24" t="s">
        <v>17</v>
      </c>
      <c r="D16" s="62"/>
      <c r="E16" s="77">
        <v>44465</v>
      </c>
      <c r="F16" s="79">
        <f t="shared" ref="F16:F22" si="12">IF(ISBLANK(E16)," - ",IF(G16=0,E16,E16+G16-1))</f>
        <v>44465</v>
      </c>
      <c r="G16" s="25">
        <v>1</v>
      </c>
      <c r="H16" s="26">
        <v>0</v>
      </c>
      <c r="I16" s="27">
        <f t="shared" ref="I16:I22" si="13">IF(OR(F16=0,E16=0)," - ",NETWORKDAYS(E16,F16))</f>
        <v>0</v>
      </c>
      <c r="J16" s="40"/>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row>
    <row r="17" spans="1:66" s="24" customFormat="1" ht="22.8" x14ac:dyDescent="0.25">
      <c r="A17" s="23" t="str">
        <f t="shared" si="9"/>
        <v>1.4.4</v>
      </c>
      <c r="B17" s="63" t="s">
        <v>21</v>
      </c>
      <c r="C17" s="24" t="s">
        <v>17</v>
      </c>
      <c r="D17" s="62"/>
      <c r="E17" s="77">
        <v>44465</v>
      </c>
      <c r="F17" s="79">
        <f t="shared" si="12"/>
        <v>44465</v>
      </c>
      <c r="G17" s="25">
        <v>1</v>
      </c>
      <c r="H17" s="26">
        <v>0</v>
      </c>
      <c r="I17" s="27">
        <f t="shared" si="13"/>
        <v>0</v>
      </c>
      <c r="J17" s="40"/>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row>
    <row r="18" spans="1:66" s="24" customFormat="1" ht="17.399999999999999" x14ac:dyDescent="0.25">
      <c r="A18" s="23" t="str">
        <f t="shared" si="9"/>
        <v>1.4.5</v>
      </c>
      <c r="B18" s="63" t="s">
        <v>22</v>
      </c>
      <c r="C18" s="24" t="s">
        <v>17</v>
      </c>
      <c r="D18" s="62"/>
      <c r="E18" s="77">
        <v>44466</v>
      </c>
      <c r="F18" s="79">
        <f t="shared" si="12"/>
        <v>44466</v>
      </c>
      <c r="G18" s="25">
        <v>1</v>
      </c>
      <c r="H18" s="26">
        <v>0</v>
      </c>
      <c r="I18" s="27">
        <f t="shared" si="13"/>
        <v>1</v>
      </c>
      <c r="J18" s="40"/>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row>
    <row r="19" spans="1:66" s="24" customFormat="1" ht="17.399999999999999" x14ac:dyDescent="0.25">
      <c r="A19" s="23" t="str">
        <f t="shared" si="9"/>
        <v>1.4.6</v>
      </c>
      <c r="B19" s="63" t="s">
        <v>23</v>
      </c>
      <c r="C19" s="24" t="s">
        <v>17</v>
      </c>
      <c r="D19" s="62"/>
      <c r="E19" s="77">
        <v>44467</v>
      </c>
      <c r="F19" s="79">
        <f t="shared" si="12"/>
        <v>44467</v>
      </c>
      <c r="G19" s="25">
        <v>1</v>
      </c>
      <c r="H19" s="26">
        <v>0</v>
      </c>
      <c r="I19" s="27">
        <f t="shared" si="13"/>
        <v>1</v>
      </c>
      <c r="J19" s="40"/>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row>
    <row r="20" spans="1:66" s="24" customFormat="1" ht="22.8" x14ac:dyDescent="0.25">
      <c r="A20" s="23" t="str">
        <f t="shared" si="9"/>
        <v>1.4.7</v>
      </c>
      <c r="B20" s="63" t="s">
        <v>24</v>
      </c>
      <c r="C20" s="24" t="s">
        <v>17</v>
      </c>
      <c r="D20" s="62"/>
      <c r="E20" s="77">
        <v>44468</v>
      </c>
      <c r="F20" s="79">
        <f t="shared" si="12"/>
        <v>44468</v>
      </c>
      <c r="G20" s="25">
        <v>1</v>
      </c>
      <c r="H20" s="26">
        <v>0</v>
      </c>
      <c r="I20" s="27">
        <f t="shared" si="13"/>
        <v>1</v>
      </c>
      <c r="J20" s="40"/>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row>
    <row r="21" spans="1:66" s="24" customFormat="1" ht="22.8" x14ac:dyDescent="0.25">
      <c r="A21" s="23" t="str">
        <f t="shared" si="9"/>
        <v>1.4.8</v>
      </c>
      <c r="B21" s="63" t="s">
        <v>25</v>
      </c>
      <c r="C21" s="24" t="s">
        <v>17</v>
      </c>
      <c r="D21" s="62"/>
      <c r="E21" s="77">
        <v>44468</v>
      </c>
      <c r="F21" s="79">
        <f t="shared" si="12"/>
        <v>44468</v>
      </c>
      <c r="G21" s="25">
        <v>1</v>
      </c>
      <c r="H21" s="26">
        <v>0</v>
      </c>
      <c r="I21" s="27">
        <f t="shared" si="13"/>
        <v>1</v>
      </c>
      <c r="J21" s="40"/>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row>
    <row r="22" spans="1:66" s="24" customFormat="1" ht="22.8" x14ac:dyDescent="0.25">
      <c r="A22" s="23" t="str">
        <f t="shared" ref="A22:A25" si="1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22" s="61" t="s">
        <v>31</v>
      </c>
      <c r="C22" s="24" t="s">
        <v>17</v>
      </c>
      <c r="D22" s="62"/>
      <c r="E22" s="77">
        <v>44469</v>
      </c>
      <c r="F22" s="79">
        <f t="shared" si="12"/>
        <v>44470</v>
      </c>
      <c r="G22" s="25">
        <v>2</v>
      </c>
      <c r="H22" s="26">
        <v>0</v>
      </c>
      <c r="I22" s="27">
        <f t="shared" si="13"/>
        <v>2</v>
      </c>
      <c r="J22" s="40"/>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row>
    <row r="23" spans="1:66" s="24" customFormat="1" ht="22.8" x14ac:dyDescent="0.25">
      <c r="A23" s="23" t="str">
        <f t="shared" si="14"/>
        <v>1.6</v>
      </c>
      <c r="B23" s="61" t="s">
        <v>32</v>
      </c>
      <c r="C23" s="24" t="s">
        <v>17</v>
      </c>
      <c r="D23" s="62"/>
      <c r="E23" s="77">
        <v>44470</v>
      </c>
      <c r="F23" s="79">
        <f t="shared" ref="F23" si="15">IF(ISBLANK(E23)," - ",IF(G23=0,E23,E23+G23-1))</f>
        <v>44471</v>
      </c>
      <c r="G23" s="25">
        <v>2</v>
      </c>
      <c r="H23" s="26">
        <v>0</v>
      </c>
      <c r="I23" s="27">
        <f t="shared" ref="I23" si="16">IF(OR(F23=0,E23=0)," - ",NETWORKDAYS(E23,F23))</f>
        <v>1</v>
      </c>
      <c r="J23" s="40"/>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row>
    <row r="24" spans="1:66" s="24" customFormat="1" ht="22.8" x14ac:dyDescent="0.25">
      <c r="A24" s="23" t="str">
        <f t="shared" si="14"/>
        <v>1.7</v>
      </c>
      <c r="B24" s="61" t="s">
        <v>29</v>
      </c>
      <c r="C24" s="24" t="s">
        <v>17</v>
      </c>
      <c r="D24" s="62"/>
      <c r="E24" s="77">
        <v>44471</v>
      </c>
      <c r="F24" s="79">
        <f t="shared" ref="F24" si="17">IF(ISBLANK(E24)," - ",IF(G24=0,E24,E24+G24-1))</f>
        <v>44471</v>
      </c>
      <c r="G24" s="25">
        <v>1</v>
      </c>
      <c r="H24" s="26">
        <v>0</v>
      </c>
      <c r="I24" s="27">
        <f t="shared" ref="I24" si="18">IF(OR(F24=0,E24=0)," - ",NETWORKDAYS(E24,F24))</f>
        <v>0</v>
      </c>
      <c r="J24" s="40"/>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row>
    <row r="25" spans="1:66" s="24" customFormat="1" ht="22.8" x14ac:dyDescent="0.25">
      <c r="A25" s="23" t="str">
        <f t="shared" si="14"/>
        <v>1.8</v>
      </c>
      <c r="B25" s="61" t="s">
        <v>30</v>
      </c>
      <c r="C25" s="24" t="s">
        <v>17</v>
      </c>
      <c r="D25" s="62"/>
      <c r="E25" s="77">
        <v>44472</v>
      </c>
      <c r="F25" s="79">
        <f t="shared" ref="F25" si="19">IF(ISBLANK(E25)," - ",IF(G25=0,E25,E25+G25-1))</f>
        <v>44474</v>
      </c>
      <c r="G25" s="25">
        <v>3</v>
      </c>
      <c r="H25" s="26">
        <v>0</v>
      </c>
      <c r="I25" s="27">
        <f t="shared" ref="I25" si="20">IF(OR(F25=0,E25=0)," - ",NETWORKDAYS(E25,F25))</f>
        <v>2</v>
      </c>
      <c r="J25" s="40"/>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row>
    <row r="26" spans="1:66" s="18" customFormat="1" ht="17.399999999999999" x14ac:dyDescent="0.25">
      <c r="A26" s="16" t="str">
        <f>IF(ISERROR(VALUE(SUBSTITUTE(prevWBS,".",""))),"1",IF(ISERROR(FIND("`",SUBSTITUTE(prevWBS,".","`",1))),TEXT(VALUE(prevWBS)+1,"#"),TEXT(VALUE(LEFT(prevWBS,FIND("`",SUBSTITUTE(prevWBS,".","`",1))-1))+1,"#")))</f>
        <v>2</v>
      </c>
      <c r="B26" s="17" t="s">
        <v>33</v>
      </c>
      <c r="D26" s="19"/>
      <c r="E26" s="78"/>
      <c r="F26" s="78" t="str">
        <f t="shared" si="6"/>
        <v xml:space="preserve"> - </v>
      </c>
      <c r="G26" s="20"/>
      <c r="H26" s="21"/>
      <c r="I26" s="22" t="str">
        <f t="shared" si="4"/>
        <v xml:space="preserve"> - </v>
      </c>
      <c r="J26" s="41"/>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row>
    <row r="27" spans="1:66" s="24" customFormat="1" ht="17.399999999999999" x14ac:dyDescent="0.25">
      <c r="A2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7" s="61" t="s">
        <v>34</v>
      </c>
      <c r="C27" s="24" t="s">
        <v>17</v>
      </c>
      <c r="D27" s="62"/>
      <c r="E27" s="77">
        <v>44460</v>
      </c>
      <c r="F27" s="79">
        <f t="shared" si="6"/>
        <v>44461</v>
      </c>
      <c r="G27" s="25">
        <v>2</v>
      </c>
      <c r="H27" s="26">
        <v>0</v>
      </c>
      <c r="I27" s="27">
        <f t="shared" si="4"/>
        <v>2</v>
      </c>
      <c r="J27" s="40"/>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row>
    <row r="28" spans="1:66" s="24" customFormat="1" ht="17.399999999999999" x14ac:dyDescent="0.25">
      <c r="A2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8" s="61" t="s">
        <v>35</v>
      </c>
      <c r="C28" s="24" t="s">
        <v>17</v>
      </c>
      <c r="D28" s="62"/>
      <c r="E28" s="77">
        <v>44473</v>
      </c>
      <c r="F28" s="79">
        <f t="shared" si="6"/>
        <v>44475</v>
      </c>
      <c r="G28" s="25">
        <v>3</v>
      </c>
      <c r="H28" s="26">
        <v>0</v>
      </c>
      <c r="I28" s="27">
        <f t="shared" si="4"/>
        <v>3</v>
      </c>
      <c r="J28" s="40"/>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row>
    <row r="29" spans="1:66" s="24" customFormat="1" ht="22.8" x14ac:dyDescent="0.25">
      <c r="A2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9" s="63" t="s">
        <v>40</v>
      </c>
      <c r="C29" s="24" t="s">
        <v>17</v>
      </c>
      <c r="D29" s="62"/>
      <c r="E29" s="77">
        <v>44473</v>
      </c>
      <c r="F29" s="79">
        <f t="shared" si="6"/>
        <v>44473</v>
      </c>
      <c r="G29" s="25">
        <v>1</v>
      </c>
      <c r="H29" s="26">
        <v>0</v>
      </c>
      <c r="I29" s="27">
        <f t="shared" si="4"/>
        <v>1</v>
      </c>
      <c r="J29" s="40"/>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row>
    <row r="30" spans="1:66" s="24" customFormat="1" ht="17.399999999999999" x14ac:dyDescent="0.25">
      <c r="A30" s="23" t="str">
        <f t="shared" ref="A30:A36" si="21">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2.2.1.1</v>
      </c>
      <c r="B30" s="63" t="s">
        <v>18</v>
      </c>
      <c r="C30" s="24" t="s">
        <v>17</v>
      </c>
      <c r="D30" s="62"/>
      <c r="E30" s="77">
        <v>44474</v>
      </c>
      <c r="F30" s="79">
        <f t="shared" si="6"/>
        <v>44474</v>
      </c>
      <c r="G30" s="25">
        <v>1</v>
      </c>
      <c r="H30" s="26">
        <v>0</v>
      </c>
      <c r="I30" s="27">
        <f t="shared" si="4"/>
        <v>1</v>
      </c>
      <c r="J30" s="40"/>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row>
    <row r="31" spans="1:66" s="24" customFormat="1" ht="17.399999999999999" x14ac:dyDescent="0.25">
      <c r="A31" s="23" t="str">
        <f t="shared" si="21"/>
        <v>2.2.1.2</v>
      </c>
      <c r="B31" s="63" t="s">
        <v>19</v>
      </c>
      <c r="C31" s="24" t="s">
        <v>17</v>
      </c>
      <c r="D31" s="62"/>
      <c r="E31" s="77">
        <v>44474</v>
      </c>
      <c r="F31" s="79">
        <f t="shared" si="6"/>
        <v>44474</v>
      </c>
      <c r="G31" s="25">
        <v>1</v>
      </c>
      <c r="H31" s="26">
        <v>0</v>
      </c>
      <c r="I31" s="27">
        <f t="shared" si="4"/>
        <v>1</v>
      </c>
      <c r="J31" s="40"/>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row>
    <row r="32" spans="1:66" s="24" customFormat="1" ht="17.399999999999999" x14ac:dyDescent="0.25">
      <c r="A32" s="23" t="str">
        <f t="shared" si="21"/>
        <v>2.2.1.3</v>
      </c>
      <c r="B32" s="63" t="s">
        <v>20</v>
      </c>
      <c r="C32" s="24" t="s">
        <v>17</v>
      </c>
      <c r="D32" s="62"/>
      <c r="E32" s="77">
        <v>44474</v>
      </c>
      <c r="F32" s="79">
        <f t="shared" si="6"/>
        <v>44474</v>
      </c>
      <c r="G32" s="25">
        <v>1</v>
      </c>
      <c r="H32" s="26">
        <v>0</v>
      </c>
      <c r="I32" s="27">
        <f t="shared" si="4"/>
        <v>1</v>
      </c>
      <c r="J32" s="40"/>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row>
    <row r="33" spans="1:66" s="24" customFormat="1" ht="17.399999999999999" x14ac:dyDescent="0.25">
      <c r="A33" s="23" t="str">
        <f t="shared" si="21"/>
        <v>2.2.1.4</v>
      </c>
      <c r="B33" s="63" t="s">
        <v>22</v>
      </c>
      <c r="C33" s="24" t="s">
        <v>17</v>
      </c>
      <c r="D33" s="62"/>
      <c r="E33" s="77">
        <v>44475</v>
      </c>
      <c r="F33" s="79">
        <f t="shared" si="6"/>
        <v>44475</v>
      </c>
      <c r="G33" s="25">
        <v>1</v>
      </c>
      <c r="H33" s="26">
        <v>0</v>
      </c>
      <c r="I33" s="27">
        <f t="shared" si="4"/>
        <v>1</v>
      </c>
      <c r="J33" s="40"/>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row>
    <row r="34" spans="1:66" s="24" customFormat="1" ht="17.399999999999999" x14ac:dyDescent="0.25">
      <c r="A34" s="23" t="str">
        <f t="shared" si="21"/>
        <v>2.2.1.5</v>
      </c>
      <c r="B34" s="63" t="s">
        <v>23</v>
      </c>
      <c r="C34" s="24" t="s">
        <v>17</v>
      </c>
      <c r="D34" s="62"/>
      <c r="E34" s="77">
        <v>44475</v>
      </c>
      <c r="F34" s="79">
        <f t="shared" si="6"/>
        <v>44475</v>
      </c>
      <c r="G34" s="25">
        <v>1</v>
      </c>
      <c r="H34" s="26">
        <v>0</v>
      </c>
      <c r="I34" s="27">
        <f t="shared" si="4"/>
        <v>1</v>
      </c>
      <c r="J34" s="40"/>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row>
    <row r="35" spans="1:66" s="24" customFormat="1" ht="22.8" x14ac:dyDescent="0.25">
      <c r="A35" s="23" t="str">
        <f t="shared" si="21"/>
        <v>2.2.1.6</v>
      </c>
      <c r="B35" s="63" t="s">
        <v>24</v>
      </c>
      <c r="C35" s="24" t="s">
        <v>17</v>
      </c>
      <c r="D35" s="62"/>
      <c r="E35" s="77">
        <v>44475</v>
      </c>
      <c r="F35" s="79">
        <f t="shared" si="6"/>
        <v>44475</v>
      </c>
      <c r="G35" s="25">
        <v>1</v>
      </c>
      <c r="H35" s="26">
        <v>0</v>
      </c>
      <c r="I35" s="27">
        <f t="shared" si="4"/>
        <v>1</v>
      </c>
      <c r="J35" s="40"/>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row>
    <row r="36" spans="1:66" s="24" customFormat="1" ht="22.8" x14ac:dyDescent="0.25">
      <c r="A36" s="23" t="str">
        <f t="shared" si="21"/>
        <v>2.2.1.7</v>
      </c>
      <c r="B36" s="63" t="s">
        <v>36</v>
      </c>
      <c r="C36" s="24" t="s">
        <v>17</v>
      </c>
      <c r="D36" s="62"/>
      <c r="E36" s="77">
        <v>44475</v>
      </c>
      <c r="F36" s="79">
        <f t="shared" ref="F36" si="22">IF(ISBLANK(E36)," - ",IF(G36=0,E36,E36+G36-1))</f>
        <v>44475</v>
      </c>
      <c r="G36" s="25">
        <v>1</v>
      </c>
      <c r="H36" s="26">
        <v>0</v>
      </c>
      <c r="I36" s="27">
        <f t="shared" ref="I36" si="23">IF(OR(F36=0,E36=0)," - ",NETWORKDAYS(E36,F36))</f>
        <v>1</v>
      </c>
      <c r="J36" s="40"/>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row>
    <row r="37" spans="1:66" s="24" customFormat="1" ht="22.8" x14ac:dyDescent="0.25">
      <c r="A3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7" s="61" t="s">
        <v>37</v>
      </c>
      <c r="C37" s="24" t="s">
        <v>17</v>
      </c>
      <c r="D37" s="62"/>
      <c r="E37" s="77">
        <v>44475</v>
      </c>
      <c r="F37" s="79">
        <f t="shared" si="6"/>
        <v>44475</v>
      </c>
      <c r="G37" s="25">
        <v>1</v>
      </c>
      <c r="H37" s="26">
        <v>0</v>
      </c>
      <c r="I37" s="27">
        <f t="shared" si="4"/>
        <v>1</v>
      </c>
      <c r="J37" s="40"/>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row>
    <row r="38" spans="1:66" s="24" customFormat="1" ht="17.399999999999999" x14ac:dyDescent="0.25">
      <c r="A3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38" s="63" t="s">
        <v>38</v>
      </c>
      <c r="C38" s="24" t="s">
        <v>17</v>
      </c>
      <c r="D38" s="62"/>
      <c r="E38" s="77">
        <v>44475</v>
      </c>
      <c r="F38" s="79">
        <f t="shared" ref="F38" si="24">IF(ISBLANK(E38)," - ",IF(G38=0,E38,E38+G38-1))</f>
        <v>44475</v>
      </c>
      <c r="G38" s="25">
        <v>1</v>
      </c>
      <c r="H38" s="26">
        <v>0</v>
      </c>
      <c r="I38" s="27">
        <f t="shared" ref="I38" si="25">IF(OR(F38=0,E38=0)," - ",NETWORKDAYS(E38,F38))</f>
        <v>1</v>
      </c>
      <c r="J38" s="40"/>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row>
    <row r="39" spans="1:66" s="24" customFormat="1" ht="17.399999999999999" x14ac:dyDescent="0.25">
      <c r="A3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39" s="63" t="s">
        <v>39</v>
      </c>
      <c r="C39" s="24" t="s">
        <v>17</v>
      </c>
      <c r="D39" s="62"/>
      <c r="E39" s="77">
        <v>44475</v>
      </c>
      <c r="F39" s="79">
        <f t="shared" ref="F39:F40" si="26">IF(ISBLANK(E39)," - ",IF(G39=0,E39,E39+G39-1))</f>
        <v>44475</v>
      </c>
      <c r="G39" s="25">
        <v>1</v>
      </c>
      <c r="H39" s="26">
        <v>0</v>
      </c>
      <c r="I39" s="27">
        <f t="shared" ref="I39:I40" si="27">IF(OR(F39=0,E39=0)," - ",NETWORKDAYS(E39,F39))</f>
        <v>1</v>
      </c>
      <c r="J39" s="40"/>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row>
    <row r="40" spans="1:66" s="24" customFormat="1" ht="22.8" x14ac:dyDescent="0.25">
      <c r="A4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0" s="61" t="s">
        <v>43</v>
      </c>
      <c r="C40" s="24" t="s">
        <v>17</v>
      </c>
      <c r="D40" s="62"/>
      <c r="E40" s="77">
        <v>44476</v>
      </c>
      <c r="F40" s="79">
        <f t="shared" si="26"/>
        <v>44480</v>
      </c>
      <c r="G40" s="25">
        <v>5</v>
      </c>
      <c r="H40" s="26">
        <v>0</v>
      </c>
      <c r="I40" s="27">
        <f t="shared" si="27"/>
        <v>3</v>
      </c>
      <c r="J40" s="40"/>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row>
    <row r="41" spans="1:66" s="18" customFormat="1" ht="17.399999999999999" x14ac:dyDescent="0.25">
      <c r="A41" s="16" t="str">
        <f>IF(ISERROR(VALUE(SUBSTITUTE(prevWBS,".",""))),"1",IF(ISERROR(FIND("`",SUBSTITUTE(prevWBS,".","`",1))),TEXT(VALUE(prevWBS)+1,"#"),TEXT(VALUE(LEFT(prevWBS,FIND("`",SUBSTITUTE(prevWBS,".","`",1))-1))+1,"#")))</f>
        <v>3</v>
      </c>
      <c r="B41" s="17" t="s">
        <v>48</v>
      </c>
      <c r="D41" s="19"/>
      <c r="E41" s="78"/>
      <c r="F41" s="78" t="str">
        <f>IF(ISBLANK(E41)," - ",IF(G41=0,E41,E41+G41-1))</f>
        <v xml:space="preserve"> - </v>
      </c>
      <c r="G41" s="20"/>
      <c r="H41" s="21"/>
      <c r="I41" s="22" t="str">
        <f>IF(OR(F41=0,E41=0)," - ",NETWORKDAYS(E41,F41))</f>
        <v xml:space="preserve"> - </v>
      </c>
      <c r="J41" s="41"/>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row>
    <row r="42" spans="1:66" s="24" customFormat="1" ht="17.399999999999999" x14ac:dyDescent="0.25">
      <c r="A4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2" s="61" t="s">
        <v>44</v>
      </c>
      <c r="C42" s="24" t="s">
        <v>17</v>
      </c>
      <c r="D42" s="62"/>
      <c r="E42" s="77">
        <v>44481</v>
      </c>
      <c r="F42" s="79">
        <f>IF(ISBLANK(E42)," - ",IF(G42=0,E42,E42+G42-1))</f>
        <v>44484</v>
      </c>
      <c r="G42" s="25">
        <v>4</v>
      </c>
      <c r="H42" s="26">
        <v>0</v>
      </c>
      <c r="I42" s="27">
        <f>IF(OR(F42=0,E42=0)," - ",NETWORKDAYS(E42,F42))</f>
        <v>4</v>
      </c>
      <c r="J42" s="40"/>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row>
    <row r="43" spans="1:66" s="24" customFormat="1" ht="17.399999999999999" x14ac:dyDescent="0.25">
      <c r="A4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43" s="63" t="s">
        <v>45</v>
      </c>
      <c r="C43" s="24" t="s">
        <v>17</v>
      </c>
      <c r="D43" s="62"/>
      <c r="E43" s="77">
        <v>44481</v>
      </c>
      <c r="F43" s="79">
        <f t="shared" ref="F43" si="28">IF(ISBLANK(E43)," - ",IF(G43=0,E43,E43+G43-1))</f>
        <v>44481</v>
      </c>
      <c r="G43" s="25">
        <v>1</v>
      </c>
      <c r="H43" s="26">
        <v>0</v>
      </c>
      <c r="I43" s="27">
        <f t="shared" ref="I43" si="29">IF(OR(F43=0,E43=0)," - ",NETWORKDAYS(E43,F43))</f>
        <v>1</v>
      </c>
      <c r="J43" s="40"/>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row>
    <row r="44" spans="1:66" s="24" customFormat="1" ht="34.200000000000003" x14ac:dyDescent="0.25">
      <c r="A4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44" s="63" t="s">
        <v>46</v>
      </c>
      <c r="C44" s="24" t="s">
        <v>17</v>
      </c>
      <c r="D44" s="62"/>
      <c r="E44" s="77">
        <v>44482</v>
      </c>
      <c r="F44" s="79">
        <f t="shared" ref="F44" si="30">IF(ISBLANK(E44)," - ",IF(G44=0,E44,E44+G44-1))</f>
        <v>44482</v>
      </c>
      <c r="G44" s="25">
        <v>1</v>
      </c>
      <c r="H44" s="26">
        <v>0</v>
      </c>
      <c r="I44" s="27">
        <f t="shared" ref="I44" si="31">IF(OR(F44=0,E44=0)," - ",NETWORKDAYS(E44,F44))</f>
        <v>1</v>
      </c>
      <c r="J44" s="40"/>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row>
    <row r="45" spans="1:66" s="24" customFormat="1" ht="17.399999999999999" x14ac:dyDescent="0.25">
      <c r="A4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45" s="63" t="s">
        <v>47</v>
      </c>
      <c r="C45" s="24" t="s">
        <v>17</v>
      </c>
      <c r="D45" s="62"/>
      <c r="E45" s="77">
        <v>44483</v>
      </c>
      <c r="F45" s="79">
        <f t="shared" ref="F45" si="32">IF(ISBLANK(E45)," - ",IF(G45=0,E45,E45+G45-1))</f>
        <v>44484</v>
      </c>
      <c r="G45" s="25">
        <v>2</v>
      </c>
      <c r="H45" s="26">
        <v>0</v>
      </c>
      <c r="I45" s="27">
        <f t="shared" ref="I45" si="33">IF(OR(F45=0,E45=0)," - ",NETWORKDAYS(E45,F45))</f>
        <v>2</v>
      </c>
      <c r="J45" s="40"/>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row>
    <row r="46" spans="1:66" s="24" customFormat="1" ht="22.8" x14ac:dyDescent="0.25">
      <c r="A4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6" s="61" t="s">
        <v>49</v>
      </c>
      <c r="C46" s="24" t="s">
        <v>17</v>
      </c>
      <c r="D46" s="62"/>
      <c r="E46" s="77">
        <v>44484</v>
      </c>
      <c r="F46" s="79">
        <f>IF(ISBLANK(E46)," - ",IF(G46=0,E46,E46+G46-1))</f>
        <v>44497</v>
      </c>
      <c r="G46" s="25">
        <v>14</v>
      </c>
      <c r="H46" s="26">
        <v>0</v>
      </c>
      <c r="I46" s="27">
        <f>IF(OR(F46=0,E46=0)," - ",NETWORKDAYS(E46,F46))</f>
        <v>10</v>
      </c>
      <c r="J46" s="40"/>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row>
    <row r="47" spans="1:66" s="24" customFormat="1" ht="17.399999999999999" x14ac:dyDescent="0.25">
      <c r="A47" s="23" t="str">
        <f t="shared" ref="A47:A54" si="3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7" s="63" t="s">
        <v>18</v>
      </c>
      <c r="C47" s="24" t="s">
        <v>17</v>
      </c>
      <c r="D47" s="62"/>
      <c r="E47" s="77">
        <v>44484</v>
      </c>
      <c r="F47" s="79">
        <f t="shared" ref="F47:F54" si="35">IF(ISBLANK(E47)," - ",IF(G47=0,E47,E47+G47-1))</f>
        <v>44485</v>
      </c>
      <c r="G47" s="25">
        <v>2</v>
      </c>
      <c r="H47" s="26">
        <v>0</v>
      </c>
      <c r="I47" s="27">
        <f t="shared" ref="I47:I54" si="36">IF(OR(F47=0,E47=0)," - ",NETWORKDAYS(E47,F47))</f>
        <v>1</v>
      </c>
      <c r="J47" s="40"/>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row>
    <row r="48" spans="1:66" s="24" customFormat="1" ht="17.399999999999999" x14ac:dyDescent="0.25">
      <c r="A48" s="23" t="str">
        <f t="shared" si="34"/>
        <v>3.2.2</v>
      </c>
      <c r="B48" s="63" t="s">
        <v>19</v>
      </c>
      <c r="C48" s="24" t="s">
        <v>17</v>
      </c>
      <c r="D48" s="62"/>
      <c r="E48" s="77">
        <v>44485</v>
      </c>
      <c r="F48" s="79">
        <f>IF(ISBLANK(E48)," - ",IF(G48=0,E48,E48+G48-1))</f>
        <v>44486</v>
      </c>
      <c r="G48" s="25">
        <v>2</v>
      </c>
      <c r="H48" s="26">
        <v>0</v>
      </c>
      <c r="I48" s="27">
        <f t="shared" si="36"/>
        <v>0</v>
      </c>
      <c r="J48" s="40"/>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row>
    <row r="49" spans="1:66" s="24" customFormat="1" ht="17.399999999999999" x14ac:dyDescent="0.25">
      <c r="A49" s="23" t="str">
        <f t="shared" si="34"/>
        <v>3.2.3</v>
      </c>
      <c r="B49" s="63" t="s">
        <v>20</v>
      </c>
      <c r="C49" s="24" t="s">
        <v>17</v>
      </c>
      <c r="D49" s="62"/>
      <c r="E49" s="77">
        <v>44486</v>
      </c>
      <c r="F49" s="79">
        <f t="shared" si="35"/>
        <v>44487</v>
      </c>
      <c r="G49" s="25">
        <v>2</v>
      </c>
      <c r="H49" s="26">
        <v>0</v>
      </c>
      <c r="I49" s="27">
        <f t="shared" si="36"/>
        <v>1</v>
      </c>
      <c r="J49" s="40"/>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row>
    <row r="50" spans="1:66" s="24" customFormat="1" ht="17.399999999999999" x14ac:dyDescent="0.25">
      <c r="A50" s="23" t="str">
        <f t="shared" si="34"/>
        <v>3.2.4</v>
      </c>
      <c r="B50" s="63" t="s">
        <v>23</v>
      </c>
      <c r="C50" s="24" t="s">
        <v>17</v>
      </c>
      <c r="D50" s="62"/>
      <c r="E50" s="77">
        <v>44487</v>
      </c>
      <c r="F50" s="79">
        <f t="shared" ref="F50" si="37">IF(ISBLANK(E50)," - ",IF(G50=0,E50,E50+G50-1))</f>
        <v>44487</v>
      </c>
      <c r="G50" s="25">
        <v>1</v>
      </c>
      <c r="H50" s="26">
        <v>0</v>
      </c>
      <c r="I50" s="27">
        <f t="shared" ref="I50" si="38">IF(OR(F50=0,E50=0)," - ",NETWORKDAYS(E50,F50))</f>
        <v>1</v>
      </c>
      <c r="J50" s="40"/>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row>
    <row r="51" spans="1:66" s="24" customFormat="1" ht="17.399999999999999" x14ac:dyDescent="0.25">
      <c r="A51" s="23" t="str">
        <f t="shared" si="34"/>
        <v>3.2.5</v>
      </c>
      <c r="B51" s="63" t="s">
        <v>22</v>
      </c>
      <c r="C51" s="24" t="s">
        <v>17</v>
      </c>
      <c r="D51" s="62"/>
      <c r="E51" s="77">
        <v>44488</v>
      </c>
      <c r="F51" s="79">
        <f t="shared" si="35"/>
        <v>44490</v>
      </c>
      <c r="G51" s="25">
        <v>3</v>
      </c>
      <c r="H51" s="26">
        <v>0</v>
      </c>
      <c r="I51" s="27">
        <f t="shared" si="36"/>
        <v>3</v>
      </c>
      <c r="J51" s="40"/>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row>
    <row r="52" spans="1:66" s="24" customFormat="1" ht="22.8" x14ac:dyDescent="0.25">
      <c r="A52" s="23" t="str">
        <f t="shared" si="34"/>
        <v>3.2.6</v>
      </c>
      <c r="B52" s="63" t="s">
        <v>24</v>
      </c>
      <c r="C52" s="24" t="s">
        <v>17</v>
      </c>
      <c r="D52" s="62"/>
      <c r="E52" s="77">
        <v>44490</v>
      </c>
      <c r="F52" s="79">
        <f t="shared" si="35"/>
        <v>44491</v>
      </c>
      <c r="G52" s="25">
        <v>2</v>
      </c>
      <c r="H52" s="26">
        <v>0</v>
      </c>
      <c r="I52" s="27">
        <f t="shared" si="36"/>
        <v>2</v>
      </c>
      <c r="J52" s="40"/>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row>
    <row r="53" spans="1:66" s="24" customFormat="1" ht="22.8" x14ac:dyDescent="0.25">
      <c r="A53" s="23" t="str">
        <f t="shared" si="34"/>
        <v>3.2.7</v>
      </c>
      <c r="B53" s="63" t="s">
        <v>21</v>
      </c>
      <c r="C53" s="24" t="s">
        <v>17</v>
      </c>
      <c r="D53" s="62"/>
      <c r="E53" s="77">
        <v>44492</v>
      </c>
      <c r="F53" s="79">
        <f t="shared" ref="F53" si="39">IF(ISBLANK(E53)," - ",IF(G53=0,E53,E53+G53-1))</f>
        <v>44494</v>
      </c>
      <c r="G53" s="25">
        <v>3</v>
      </c>
      <c r="H53" s="26">
        <v>0</v>
      </c>
      <c r="I53" s="27">
        <f t="shared" ref="I53" si="40">IF(OR(F53=0,E53=0)," - ",NETWORKDAYS(E53,F53))</f>
        <v>1</v>
      </c>
      <c r="J53" s="40"/>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row>
    <row r="54" spans="1:66" s="24" customFormat="1" ht="22.8" x14ac:dyDescent="0.25">
      <c r="A54" s="23" t="str">
        <f t="shared" si="34"/>
        <v>3.2.8</v>
      </c>
      <c r="B54" s="63" t="s">
        <v>25</v>
      </c>
      <c r="C54" s="24" t="s">
        <v>17</v>
      </c>
      <c r="D54" s="62"/>
      <c r="E54" s="77">
        <v>44495</v>
      </c>
      <c r="F54" s="79">
        <f t="shared" si="35"/>
        <v>44497</v>
      </c>
      <c r="G54" s="25">
        <v>3</v>
      </c>
      <c r="H54" s="26">
        <v>0</v>
      </c>
      <c r="I54" s="27">
        <f t="shared" si="36"/>
        <v>3</v>
      </c>
      <c r="J54" s="40"/>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row>
    <row r="55" spans="1:66" s="24" customFormat="1" ht="17.399999999999999" x14ac:dyDescent="0.25">
      <c r="A5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5" s="61" t="s">
        <v>50</v>
      </c>
      <c r="C55" s="24" t="s">
        <v>17</v>
      </c>
      <c r="D55" s="62"/>
      <c r="E55" s="77">
        <v>44498</v>
      </c>
      <c r="F55" s="79">
        <f>IF(ISBLANK(E55)," - ",IF(G55=0,E55,E55+G55-1))</f>
        <v>44499</v>
      </c>
      <c r="G55" s="25">
        <v>2</v>
      </c>
      <c r="H55" s="26">
        <v>0</v>
      </c>
      <c r="I55" s="27">
        <f>IF(OR(F55=0,E55=0)," - ",NETWORKDAYS(E55,F55))</f>
        <v>1</v>
      </c>
      <c r="J55" s="40"/>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row>
    <row r="56" spans="1:66" s="24" customFormat="1" ht="17.399999999999999" x14ac:dyDescent="0.25">
      <c r="A56"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56" s="63" t="s">
        <v>51</v>
      </c>
      <c r="C56" s="24" t="s">
        <v>17</v>
      </c>
      <c r="D56" s="62"/>
      <c r="E56" s="77">
        <v>44498</v>
      </c>
      <c r="F56" s="79">
        <f t="shared" ref="F56" si="41">IF(ISBLANK(E56)," - ",IF(G56=0,E56,E56+G56-1))</f>
        <v>44498</v>
      </c>
      <c r="G56" s="25">
        <v>1</v>
      </c>
      <c r="H56" s="26">
        <v>0</v>
      </c>
      <c r="I56" s="27">
        <f t="shared" ref="I56" si="42">IF(OR(F56=0,E56=0)," - ",NETWORKDAYS(E56,F56))</f>
        <v>1</v>
      </c>
      <c r="J56" s="40"/>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row>
    <row r="57" spans="1:66" s="24" customFormat="1" ht="17.399999999999999" x14ac:dyDescent="0.25">
      <c r="A57"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57" s="63" t="s">
        <v>52</v>
      </c>
      <c r="C57" s="24" t="s">
        <v>17</v>
      </c>
      <c r="D57" s="62"/>
      <c r="E57" s="77">
        <v>44498</v>
      </c>
      <c r="F57" s="79">
        <f t="shared" ref="F57" si="43">IF(ISBLANK(E57)," - ",IF(G57=0,E57,E57+G57-1))</f>
        <v>44498</v>
      </c>
      <c r="G57" s="25">
        <v>1</v>
      </c>
      <c r="H57" s="26">
        <v>0</v>
      </c>
      <c r="I57" s="27">
        <f t="shared" ref="I57" si="44">IF(OR(F57=0,E57=0)," - ",NETWORKDAYS(E57,F57))</f>
        <v>1</v>
      </c>
      <c r="J57" s="40"/>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row>
    <row r="58" spans="1:66" s="24" customFormat="1" ht="17.399999999999999" x14ac:dyDescent="0.25">
      <c r="A5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3.3.3</v>
      </c>
      <c r="B58" s="63" t="s">
        <v>53</v>
      </c>
      <c r="C58" s="24" t="s">
        <v>17</v>
      </c>
      <c r="D58" s="62"/>
      <c r="E58" s="77">
        <v>44499</v>
      </c>
      <c r="F58" s="79">
        <f t="shared" ref="F58" si="45">IF(ISBLANK(E58)," - ",IF(G58=0,E58,E58+G58-1))</f>
        <v>44499</v>
      </c>
      <c r="G58" s="25">
        <v>1</v>
      </c>
      <c r="H58" s="26">
        <v>0</v>
      </c>
      <c r="I58" s="27">
        <f t="shared" ref="I58" si="46">IF(OR(F58=0,E58=0)," - ",NETWORKDAYS(E58,F58))</f>
        <v>0</v>
      </c>
      <c r="J58" s="40"/>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row>
    <row r="59" spans="1:66" s="24" customFormat="1" ht="22.8" x14ac:dyDescent="0.25">
      <c r="A5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3.3.4</v>
      </c>
      <c r="B59" s="63" t="s">
        <v>54</v>
      </c>
      <c r="C59" s="24" t="s">
        <v>17</v>
      </c>
      <c r="D59" s="62"/>
      <c r="E59" s="77">
        <v>44499</v>
      </c>
      <c r="F59" s="79">
        <f t="shared" ref="F59" si="47">IF(ISBLANK(E59)," - ",IF(G59=0,E59,E59+G59-1))</f>
        <v>44499</v>
      </c>
      <c r="G59" s="25">
        <v>1</v>
      </c>
      <c r="H59" s="26">
        <v>0</v>
      </c>
      <c r="I59" s="27">
        <f t="shared" ref="I59" si="48">IF(OR(F59=0,E59=0)," - ",NETWORKDAYS(E59,F59))</f>
        <v>0</v>
      </c>
      <c r="J59" s="76"/>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row>
    <row r="60" spans="1:66" s="18" customFormat="1" ht="17.399999999999999" x14ac:dyDescent="0.25">
      <c r="A60" s="16" t="str">
        <f>IF(ISERROR(VALUE(SUBSTITUTE(prevWBS,".",""))),"1",IF(ISERROR(FIND("`",SUBSTITUTE(prevWBS,".","`",1))),TEXT(VALUE(prevWBS)+1,"#"),TEXT(VALUE(LEFT(prevWBS,FIND("`",SUBSTITUTE(prevWBS,".","`",1))-1))+1,"#")))</f>
        <v>4</v>
      </c>
      <c r="B60" s="17" t="s">
        <v>55</v>
      </c>
      <c r="D60" s="19"/>
      <c r="E60" s="78"/>
      <c r="F60" s="78" t="str">
        <f>IF(ISBLANK(E60)," - ",IF(G60=0,E60,E60+G60-1))</f>
        <v xml:space="preserve"> - </v>
      </c>
      <c r="G60" s="20"/>
      <c r="H60" s="21"/>
      <c r="I60" s="22" t="str">
        <f>IF(OR(F60=0,E60=0)," - ",NETWORKDAYS(E60,F60))</f>
        <v xml:space="preserve"> - </v>
      </c>
      <c r="J60" s="41"/>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row>
    <row r="61" spans="1:66" s="24" customFormat="1" ht="22.8" x14ac:dyDescent="0.25">
      <c r="A6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61" s="61" t="s">
        <v>56</v>
      </c>
      <c r="C61" s="24" t="s">
        <v>17</v>
      </c>
      <c r="D61" s="62"/>
      <c r="E61" s="77">
        <v>44501</v>
      </c>
      <c r="F61" s="79">
        <f>IF(ISBLANK(E61)," - ",IF(G61=0,E61,E61+G61-1))</f>
        <v>44501</v>
      </c>
      <c r="G61" s="25">
        <v>1</v>
      </c>
      <c r="H61" s="26">
        <v>0</v>
      </c>
      <c r="I61" s="27">
        <f>IF(OR(F61=0,E61=0)," - ",NETWORKDAYS(E61,F61))</f>
        <v>1</v>
      </c>
      <c r="J61" s="40"/>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row>
    <row r="62" spans="1:66" s="24" customFormat="1" ht="17.399999999999999" x14ac:dyDescent="0.25">
      <c r="A6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62" s="61" t="s">
        <v>57</v>
      </c>
      <c r="C62" s="24" t="s">
        <v>17</v>
      </c>
      <c r="D62" s="62"/>
      <c r="E62" s="77">
        <v>44502</v>
      </c>
      <c r="F62" s="79">
        <f>IF(ISBLANK(E62)," - ",IF(G62=0,E62,E62+G62-1))</f>
        <v>44504</v>
      </c>
      <c r="G62" s="25">
        <v>3</v>
      </c>
      <c r="H62" s="26">
        <v>0</v>
      </c>
      <c r="I62" s="27">
        <f>IF(OR(F62=0,E62=0)," - ",NETWORKDAYS(E62,F62))</f>
        <v>3</v>
      </c>
      <c r="J62" s="40"/>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row>
    <row r="63" spans="1:66" s="18" customFormat="1" ht="17.399999999999999" x14ac:dyDescent="0.25">
      <c r="A63" s="16" t="str">
        <f>IF(ISERROR(VALUE(SUBSTITUTE(prevWBS,".",""))),"1",IF(ISERROR(FIND("`",SUBSTITUTE(prevWBS,".","`",1))),TEXT(VALUE(prevWBS)+1,"#"),TEXT(VALUE(LEFT(prevWBS,FIND("`",SUBSTITUTE(prevWBS,".","`",1))-1))+1,"#")))</f>
        <v>5</v>
      </c>
      <c r="B63" s="17" t="s">
        <v>58</v>
      </c>
      <c r="D63" s="19"/>
      <c r="E63" s="78"/>
      <c r="F63" s="78" t="str">
        <f>IF(ISBLANK(E63)," - ",IF(G63=0,E63,E63+G63-1))</f>
        <v xml:space="preserve"> - </v>
      </c>
      <c r="G63" s="20"/>
      <c r="H63" s="21"/>
      <c r="I63" s="22" t="str">
        <f>IF(OR(F63=0,E63=0)," - ",NETWORKDAYS(E63,F63))</f>
        <v xml:space="preserve"> - </v>
      </c>
      <c r="J63" s="41"/>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c r="BM63" s="44"/>
      <c r="BN63" s="44"/>
    </row>
    <row r="64" spans="1:66" s="24" customFormat="1" ht="17.399999999999999" x14ac:dyDescent="0.25">
      <c r="A6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1" t="s">
        <v>59</v>
      </c>
      <c r="C64" s="24" t="s">
        <v>17</v>
      </c>
      <c r="D64" s="62"/>
      <c r="E64" s="77">
        <v>44505</v>
      </c>
      <c r="F64" s="79">
        <f>IF(ISBLANK(E64)," - ",IF(G64=0,E64,E64+G64-1))</f>
        <v>44508</v>
      </c>
      <c r="G64" s="25">
        <v>4</v>
      </c>
      <c r="H64" s="26">
        <v>0</v>
      </c>
      <c r="I64" s="27">
        <f>IF(OR(F64=0,E64=0)," - ",NETWORKDAYS(E64,F64))</f>
        <v>2</v>
      </c>
      <c r="J64" s="40"/>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row>
    <row r="65" spans="1:66" s="24" customFormat="1" ht="22.8" x14ac:dyDescent="0.25">
      <c r="A6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65" s="63" t="s">
        <v>60</v>
      </c>
      <c r="C65" s="24" t="s">
        <v>17</v>
      </c>
      <c r="D65" s="62"/>
      <c r="E65" s="77">
        <v>44505</v>
      </c>
      <c r="F65" s="79">
        <f t="shared" ref="F65:F66" si="49">IF(ISBLANK(E65)," - ",IF(G65=0,E65,E65+G65-1))</f>
        <v>44506</v>
      </c>
      <c r="G65" s="25">
        <v>2</v>
      </c>
      <c r="H65" s="26">
        <v>0</v>
      </c>
      <c r="I65" s="27">
        <f t="shared" ref="I65:I66" si="50">IF(OR(F65=0,E65=0)," - ",NETWORKDAYS(E65,F65))</f>
        <v>1</v>
      </c>
      <c r="J65" s="40"/>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row>
    <row r="66" spans="1:66" s="24" customFormat="1" ht="17.399999999999999" x14ac:dyDescent="0.25">
      <c r="A66"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5.1.2</v>
      </c>
      <c r="B66" s="63" t="s">
        <v>61</v>
      </c>
      <c r="C66" s="24" t="s">
        <v>17</v>
      </c>
      <c r="D66" s="62"/>
      <c r="E66" s="77">
        <v>44507</v>
      </c>
      <c r="F66" s="79">
        <f t="shared" si="49"/>
        <v>44508</v>
      </c>
      <c r="G66" s="25">
        <v>2</v>
      </c>
      <c r="H66" s="26">
        <v>0</v>
      </c>
      <c r="I66" s="27">
        <f t="shared" si="50"/>
        <v>1</v>
      </c>
      <c r="J66" s="40"/>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row>
    <row r="67" spans="1:66" s="24" customFormat="1" ht="17.399999999999999" x14ac:dyDescent="0.25">
      <c r="A6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7" s="61" t="s">
        <v>62</v>
      </c>
      <c r="C67" s="24" t="s">
        <v>17</v>
      </c>
      <c r="D67" s="62"/>
      <c r="E67" s="77">
        <v>44509</v>
      </c>
      <c r="F67" s="79">
        <f>IF(ISBLANK(E67)," - ",IF(G67=0,E67,E67+G67-1))</f>
        <v>44512</v>
      </c>
      <c r="G67" s="25">
        <v>4</v>
      </c>
      <c r="H67" s="26">
        <v>0</v>
      </c>
      <c r="I67" s="27">
        <f>IF(OR(F67=0,E67=0)," - ",NETWORKDAYS(E67,F67))</f>
        <v>4</v>
      </c>
      <c r="J67" s="40"/>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26:H28 H8:H10 H37 H41:H42 H13 H46 H60:H62">
    <cfRule type="dataBar" priority="173">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82" priority="216">
      <formula>K$6=TODAY()</formula>
    </cfRule>
  </conditionalFormatting>
  <conditionalFormatting sqref="K8:BN10 K26:BN28 K30:BN39 K13:BN21 K41:BN42 K46:BN49 K51:BN54 K60:BN64 K67:BN67">
    <cfRule type="expression" dxfId="81" priority="219">
      <formula>AND($E8&lt;=K$6,ROUNDDOWN(($F8-$E8+1)*$H8,0)+$E8-1&gt;=K$6)</formula>
    </cfRule>
    <cfRule type="expression" dxfId="80" priority="220">
      <formula>AND(NOT(ISBLANK($E8)),$E8&lt;=K$6,$F8&gt;=K$6)</formula>
    </cfRule>
  </conditionalFormatting>
  <conditionalFormatting sqref="K26:BN28 K6:BN10 K37:BN37 K41:BN42 K13:BN13 K46:BN46 K60:BN62">
    <cfRule type="expression" dxfId="79" priority="179">
      <formula>K$6=TODAY()</formula>
    </cfRule>
  </conditionalFormatting>
  <conditionalFormatting sqref="H14">
    <cfRule type="dataBar" priority="168">
      <dataBar>
        <cfvo type="num" val="0"/>
        <cfvo type="num" val="1"/>
        <color theme="0" tint="-0.34998626667073579"/>
      </dataBar>
      <extLst>
        <ext xmlns:x14="http://schemas.microsoft.com/office/spreadsheetml/2009/9/main" uri="{B025F937-C7B1-47D3-B67F-A62EFF666E3E}">
          <x14:id>{59B11CE9-8D87-48BF-BF74-F1713D212F51}</x14:id>
        </ext>
      </extLst>
    </cfRule>
  </conditionalFormatting>
  <conditionalFormatting sqref="K14:BN14">
    <cfRule type="expression" dxfId="78" priority="169">
      <formula>K$6=TODAY()</formula>
    </cfRule>
  </conditionalFormatting>
  <conditionalFormatting sqref="H15">
    <cfRule type="dataBar" priority="164">
      <dataBar>
        <cfvo type="num" val="0"/>
        <cfvo type="num" val="1"/>
        <color theme="0" tint="-0.34998626667073579"/>
      </dataBar>
      <extLst>
        <ext xmlns:x14="http://schemas.microsoft.com/office/spreadsheetml/2009/9/main" uri="{B025F937-C7B1-47D3-B67F-A62EFF666E3E}">
          <x14:id>{26298849-C3DF-421D-B1F5-9C05159E48C2}</x14:id>
        </ext>
      </extLst>
    </cfRule>
  </conditionalFormatting>
  <conditionalFormatting sqref="K15:BN15">
    <cfRule type="expression" dxfId="77" priority="165">
      <formula>K$6=TODAY()</formula>
    </cfRule>
  </conditionalFormatting>
  <conditionalFormatting sqref="H16">
    <cfRule type="dataBar" priority="160">
      <dataBar>
        <cfvo type="num" val="0"/>
        <cfvo type="num" val="1"/>
        <color theme="0" tint="-0.34998626667073579"/>
      </dataBar>
      <extLst>
        <ext xmlns:x14="http://schemas.microsoft.com/office/spreadsheetml/2009/9/main" uri="{B025F937-C7B1-47D3-B67F-A62EFF666E3E}">
          <x14:id>{000E9F1E-0838-4E3E-9001-0AE1E446E6D4}</x14:id>
        </ext>
      </extLst>
    </cfRule>
  </conditionalFormatting>
  <conditionalFormatting sqref="K16:BN16">
    <cfRule type="expression" dxfId="76" priority="161">
      <formula>K$6=TODAY()</formula>
    </cfRule>
  </conditionalFormatting>
  <conditionalFormatting sqref="H17">
    <cfRule type="dataBar" priority="156">
      <dataBar>
        <cfvo type="num" val="0"/>
        <cfvo type="num" val="1"/>
        <color theme="0" tint="-0.34998626667073579"/>
      </dataBar>
      <extLst>
        <ext xmlns:x14="http://schemas.microsoft.com/office/spreadsheetml/2009/9/main" uri="{B025F937-C7B1-47D3-B67F-A62EFF666E3E}">
          <x14:id>{3974BECB-F62E-40EF-B7B9-6E60CFEA6B84}</x14:id>
        </ext>
      </extLst>
    </cfRule>
  </conditionalFormatting>
  <conditionalFormatting sqref="K17:BN17">
    <cfRule type="expression" dxfId="75" priority="157">
      <formula>K$6=TODAY()</formula>
    </cfRule>
  </conditionalFormatting>
  <conditionalFormatting sqref="H18">
    <cfRule type="dataBar" priority="152">
      <dataBar>
        <cfvo type="num" val="0"/>
        <cfvo type="num" val="1"/>
        <color theme="0" tint="-0.34998626667073579"/>
      </dataBar>
      <extLst>
        <ext xmlns:x14="http://schemas.microsoft.com/office/spreadsheetml/2009/9/main" uri="{B025F937-C7B1-47D3-B67F-A62EFF666E3E}">
          <x14:id>{D39096DD-3CAF-4058-A64A-B4DA89815299}</x14:id>
        </ext>
      </extLst>
    </cfRule>
  </conditionalFormatting>
  <conditionalFormatting sqref="K18:BN18">
    <cfRule type="expression" dxfId="74" priority="153">
      <formula>K$6=TODAY()</formula>
    </cfRule>
  </conditionalFormatting>
  <conditionalFormatting sqref="H19">
    <cfRule type="dataBar" priority="148">
      <dataBar>
        <cfvo type="num" val="0"/>
        <cfvo type="num" val="1"/>
        <color theme="0" tint="-0.34998626667073579"/>
      </dataBar>
      <extLst>
        <ext xmlns:x14="http://schemas.microsoft.com/office/spreadsheetml/2009/9/main" uri="{B025F937-C7B1-47D3-B67F-A62EFF666E3E}">
          <x14:id>{F44046CB-17AE-4883-A9B7-9BB6DD16C51F}</x14:id>
        </ext>
      </extLst>
    </cfRule>
  </conditionalFormatting>
  <conditionalFormatting sqref="K19:BN19">
    <cfRule type="expression" dxfId="73" priority="149">
      <formula>K$6=TODAY()</formula>
    </cfRule>
  </conditionalFormatting>
  <conditionalFormatting sqref="H21">
    <cfRule type="dataBar" priority="136">
      <dataBar>
        <cfvo type="num" val="0"/>
        <cfvo type="num" val="1"/>
        <color theme="0" tint="-0.34998626667073579"/>
      </dataBar>
      <extLst>
        <ext xmlns:x14="http://schemas.microsoft.com/office/spreadsheetml/2009/9/main" uri="{B025F937-C7B1-47D3-B67F-A62EFF666E3E}">
          <x14:id>{919E46F7-70B0-4E80-B512-D790B7B5A633}</x14:id>
        </ext>
      </extLst>
    </cfRule>
  </conditionalFormatting>
  <conditionalFormatting sqref="K21:BN21">
    <cfRule type="expression" dxfId="72" priority="137">
      <formula>K$6=TODAY()</formula>
    </cfRule>
  </conditionalFormatting>
  <conditionalFormatting sqref="H20">
    <cfRule type="dataBar" priority="140">
      <dataBar>
        <cfvo type="num" val="0"/>
        <cfvo type="num" val="1"/>
        <color theme="0" tint="-0.34998626667073579"/>
      </dataBar>
      <extLst>
        <ext xmlns:x14="http://schemas.microsoft.com/office/spreadsheetml/2009/9/main" uri="{B025F937-C7B1-47D3-B67F-A62EFF666E3E}">
          <x14:id>{2ED03B47-EE01-4BB6-96B9-42BA0F309DA5}</x14:id>
        </ext>
      </extLst>
    </cfRule>
  </conditionalFormatting>
  <conditionalFormatting sqref="K20:BN20">
    <cfRule type="expression" dxfId="71" priority="141">
      <formula>K$6=TODAY()</formula>
    </cfRule>
  </conditionalFormatting>
  <conditionalFormatting sqref="H22">
    <cfRule type="dataBar" priority="128">
      <dataBar>
        <cfvo type="num" val="0"/>
        <cfvo type="num" val="1"/>
        <color theme="0" tint="-0.34998626667073579"/>
      </dataBar>
      <extLst>
        <ext xmlns:x14="http://schemas.microsoft.com/office/spreadsheetml/2009/9/main" uri="{B025F937-C7B1-47D3-B67F-A62EFF666E3E}">
          <x14:id>{54C25685-29E6-483A-A497-6FC896326047}</x14:id>
        </ext>
      </extLst>
    </cfRule>
  </conditionalFormatting>
  <conditionalFormatting sqref="K22:BN22">
    <cfRule type="expression" dxfId="70" priority="130">
      <formula>AND($E22&lt;=K$6,ROUNDDOWN(($F22-$E22+1)*$H22,0)+$E22-1&gt;=K$6)</formula>
    </cfRule>
    <cfRule type="expression" dxfId="69" priority="131">
      <formula>AND(NOT(ISBLANK($E22)),$E22&lt;=K$6,$F22&gt;=K$6)</formula>
    </cfRule>
  </conditionalFormatting>
  <conditionalFormatting sqref="K22:BN22">
    <cfRule type="expression" dxfId="68" priority="129">
      <formula>K$6=TODAY()</formula>
    </cfRule>
  </conditionalFormatting>
  <conditionalFormatting sqref="H23">
    <cfRule type="dataBar" priority="124">
      <dataBar>
        <cfvo type="num" val="0"/>
        <cfvo type="num" val="1"/>
        <color theme="0" tint="-0.34998626667073579"/>
      </dataBar>
      <extLst>
        <ext xmlns:x14="http://schemas.microsoft.com/office/spreadsheetml/2009/9/main" uri="{B025F937-C7B1-47D3-B67F-A62EFF666E3E}">
          <x14:id>{E2337CE2-B5A9-43E9-A176-7AD6ACADDA1E}</x14:id>
        </ext>
      </extLst>
    </cfRule>
  </conditionalFormatting>
  <conditionalFormatting sqref="K23:BN23">
    <cfRule type="expression" dxfId="67" priority="126">
      <formula>AND($E23&lt;=K$6,ROUNDDOWN(($F23-$E23+1)*$H23,0)+$E23-1&gt;=K$6)</formula>
    </cfRule>
    <cfRule type="expression" dxfId="66" priority="127">
      <formula>AND(NOT(ISBLANK($E23)),$E23&lt;=K$6,$F23&gt;=K$6)</formula>
    </cfRule>
  </conditionalFormatting>
  <conditionalFormatting sqref="K23:BN23">
    <cfRule type="expression" dxfId="65" priority="125">
      <formula>K$6=TODAY()</formula>
    </cfRule>
  </conditionalFormatting>
  <conditionalFormatting sqref="H24">
    <cfRule type="dataBar" priority="120">
      <dataBar>
        <cfvo type="num" val="0"/>
        <cfvo type="num" val="1"/>
        <color theme="0" tint="-0.34998626667073579"/>
      </dataBar>
      <extLst>
        <ext xmlns:x14="http://schemas.microsoft.com/office/spreadsheetml/2009/9/main" uri="{B025F937-C7B1-47D3-B67F-A62EFF666E3E}">
          <x14:id>{E617A5C2-D1F5-4999-B54E-36AA92C09C3D}</x14:id>
        </ext>
      </extLst>
    </cfRule>
  </conditionalFormatting>
  <conditionalFormatting sqref="K24:BN24">
    <cfRule type="expression" dxfId="64" priority="122">
      <formula>AND($E24&lt;=K$6,ROUNDDOWN(($F24-$E24+1)*$H24,0)+$E24-1&gt;=K$6)</formula>
    </cfRule>
    <cfRule type="expression" dxfId="63" priority="123">
      <formula>AND(NOT(ISBLANK($E24)),$E24&lt;=K$6,$F24&gt;=K$6)</formula>
    </cfRule>
  </conditionalFormatting>
  <conditionalFormatting sqref="K24:BN24">
    <cfRule type="expression" dxfId="62" priority="121">
      <formula>K$6=TODAY()</formula>
    </cfRule>
  </conditionalFormatting>
  <conditionalFormatting sqref="H25">
    <cfRule type="dataBar" priority="116">
      <dataBar>
        <cfvo type="num" val="0"/>
        <cfvo type="num" val="1"/>
        <color theme="0" tint="-0.34998626667073579"/>
      </dataBar>
      <extLst>
        <ext xmlns:x14="http://schemas.microsoft.com/office/spreadsheetml/2009/9/main" uri="{B025F937-C7B1-47D3-B67F-A62EFF666E3E}">
          <x14:id>{6CA7D3CA-7D2C-41CD-B9D9-15B6D2B75B7F}</x14:id>
        </ext>
      </extLst>
    </cfRule>
  </conditionalFormatting>
  <conditionalFormatting sqref="K25:BN25">
    <cfRule type="expression" dxfId="61" priority="118">
      <formula>AND($E25&lt;=K$6,ROUNDDOWN(($F25-$E25+1)*$H25,0)+$E25-1&gt;=K$6)</formula>
    </cfRule>
    <cfRule type="expression" dxfId="60" priority="119">
      <formula>AND(NOT(ISBLANK($E25)),$E25&lt;=K$6,$F25&gt;=K$6)</formula>
    </cfRule>
  </conditionalFormatting>
  <conditionalFormatting sqref="K25:BN25">
    <cfRule type="expression" dxfId="59" priority="117">
      <formula>K$6=TODAY()</formula>
    </cfRule>
  </conditionalFormatting>
  <conditionalFormatting sqref="K29:BN29">
    <cfRule type="expression" dxfId="58" priority="114">
      <formula>AND($E29&lt;=K$6,ROUNDDOWN(($F29-$E29+1)*$H29,0)+$E29-1&gt;=K$6)</formula>
    </cfRule>
    <cfRule type="expression" dxfId="57" priority="115">
      <formula>AND(NOT(ISBLANK($E29)),$E29&lt;=K$6,$F29&gt;=K$6)</formula>
    </cfRule>
  </conditionalFormatting>
  <conditionalFormatting sqref="H29">
    <cfRule type="dataBar" priority="112">
      <dataBar>
        <cfvo type="num" val="0"/>
        <cfvo type="num" val="1"/>
        <color theme="0" tint="-0.34998626667073579"/>
      </dataBar>
      <extLst>
        <ext xmlns:x14="http://schemas.microsoft.com/office/spreadsheetml/2009/9/main" uri="{B025F937-C7B1-47D3-B67F-A62EFF666E3E}">
          <x14:id>{0D82FF46-5137-40A3-A6D8-BE03B33EB610}</x14:id>
        </ext>
      </extLst>
    </cfRule>
  </conditionalFormatting>
  <conditionalFormatting sqref="K29:BN29">
    <cfRule type="expression" dxfId="56" priority="113">
      <formula>K$6=TODAY()</formula>
    </cfRule>
  </conditionalFormatting>
  <conditionalFormatting sqref="H36">
    <cfRule type="dataBar" priority="108">
      <dataBar>
        <cfvo type="num" val="0"/>
        <cfvo type="num" val="1"/>
        <color theme="0" tint="-0.34998626667073579"/>
      </dataBar>
      <extLst>
        <ext xmlns:x14="http://schemas.microsoft.com/office/spreadsheetml/2009/9/main" uri="{B025F937-C7B1-47D3-B67F-A62EFF666E3E}">
          <x14:id>{E1771E53-3AD1-430E-A8E6-F4743135981B}</x14:id>
        </ext>
      </extLst>
    </cfRule>
  </conditionalFormatting>
  <conditionalFormatting sqref="K36:BN36">
    <cfRule type="expression" dxfId="55" priority="109">
      <formula>K$6=TODAY()</formula>
    </cfRule>
  </conditionalFormatting>
  <conditionalFormatting sqref="H38">
    <cfRule type="dataBar" priority="104">
      <dataBar>
        <cfvo type="num" val="0"/>
        <cfvo type="num" val="1"/>
        <color theme="0" tint="-0.34998626667073579"/>
      </dataBar>
      <extLst>
        <ext xmlns:x14="http://schemas.microsoft.com/office/spreadsheetml/2009/9/main" uri="{B025F937-C7B1-47D3-B67F-A62EFF666E3E}">
          <x14:id>{80ED302E-9A51-4525-993F-2B76381C0769}</x14:id>
        </ext>
      </extLst>
    </cfRule>
  </conditionalFormatting>
  <conditionalFormatting sqref="K38:BN38">
    <cfRule type="expression" dxfId="54" priority="105">
      <formula>K$6=TODAY()</formula>
    </cfRule>
  </conditionalFormatting>
  <conditionalFormatting sqref="H39">
    <cfRule type="dataBar" priority="100">
      <dataBar>
        <cfvo type="num" val="0"/>
        <cfvo type="num" val="1"/>
        <color theme="0" tint="-0.34998626667073579"/>
      </dataBar>
      <extLst>
        <ext xmlns:x14="http://schemas.microsoft.com/office/spreadsheetml/2009/9/main" uri="{B025F937-C7B1-47D3-B67F-A62EFF666E3E}">
          <x14:id>{23F127D9-9575-4355-BD03-1BB9057DD4DD}</x14:id>
        </ext>
      </extLst>
    </cfRule>
  </conditionalFormatting>
  <conditionalFormatting sqref="K39:BN39">
    <cfRule type="expression" dxfId="53" priority="101">
      <formula>K$6=TODAY()</formula>
    </cfRule>
  </conditionalFormatting>
  <conditionalFormatting sqref="H30">
    <cfRule type="dataBar" priority="96">
      <dataBar>
        <cfvo type="num" val="0"/>
        <cfvo type="num" val="1"/>
        <color theme="0" tint="-0.34998626667073579"/>
      </dataBar>
      <extLst>
        <ext xmlns:x14="http://schemas.microsoft.com/office/spreadsheetml/2009/9/main" uri="{B025F937-C7B1-47D3-B67F-A62EFF666E3E}">
          <x14:id>{0E337609-ACBA-4668-B5A0-2BDD495BE39D}</x14:id>
        </ext>
      </extLst>
    </cfRule>
  </conditionalFormatting>
  <conditionalFormatting sqref="K30:BN30">
    <cfRule type="expression" dxfId="52" priority="97">
      <formula>K$6=TODAY()</formula>
    </cfRule>
  </conditionalFormatting>
  <conditionalFormatting sqref="H31">
    <cfRule type="dataBar" priority="94">
      <dataBar>
        <cfvo type="num" val="0"/>
        <cfvo type="num" val="1"/>
        <color theme="0" tint="-0.34998626667073579"/>
      </dataBar>
      <extLst>
        <ext xmlns:x14="http://schemas.microsoft.com/office/spreadsheetml/2009/9/main" uri="{B025F937-C7B1-47D3-B67F-A62EFF666E3E}">
          <x14:id>{554A9F1E-BF5C-467E-8086-9B01909C20E5}</x14:id>
        </ext>
      </extLst>
    </cfRule>
  </conditionalFormatting>
  <conditionalFormatting sqref="K31:BN31">
    <cfRule type="expression" dxfId="51" priority="95">
      <formula>K$6=TODAY()</formula>
    </cfRule>
  </conditionalFormatting>
  <conditionalFormatting sqref="H32">
    <cfRule type="dataBar" priority="92">
      <dataBar>
        <cfvo type="num" val="0"/>
        <cfvo type="num" val="1"/>
        <color theme="0" tint="-0.34998626667073579"/>
      </dataBar>
      <extLst>
        <ext xmlns:x14="http://schemas.microsoft.com/office/spreadsheetml/2009/9/main" uri="{B025F937-C7B1-47D3-B67F-A62EFF666E3E}">
          <x14:id>{8F15EAED-48CB-4BDE-A4C3-8C904165ED0E}</x14:id>
        </ext>
      </extLst>
    </cfRule>
  </conditionalFormatting>
  <conditionalFormatting sqref="K32:BN32">
    <cfRule type="expression" dxfId="50" priority="93">
      <formula>K$6=TODAY()</formula>
    </cfRule>
  </conditionalFormatting>
  <conditionalFormatting sqref="H33">
    <cfRule type="dataBar" priority="88">
      <dataBar>
        <cfvo type="num" val="0"/>
        <cfvo type="num" val="1"/>
        <color theme="0" tint="-0.34998626667073579"/>
      </dataBar>
      <extLst>
        <ext xmlns:x14="http://schemas.microsoft.com/office/spreadsheetml/2009/9/main" uri="{B025F937-C7B1-47D3-B67F-A62EFF666E3E}">
          <x14:id>{CDA1F19A-65EB-4458-BAFE-7B95F2F3950D}</x14:id>
        </ext>
      </extLst>
    </cfRule>
  </conditionalFormatting>
  <conditionalFormatting sqref="K33:BN33">
    <cfRule type="expression" dxfId="49" priority="89">
      <formula>K$6=TODAY()</formula>
    </cfRule>
  </conditionalFormatting>
  <conditionalFormatting sqref="H34">
    <cfRule type="dataBar" priority="86">
      <dataBar>
        <cfvo type="num" val="0"/>
        <cfvo type="num" val="1"/>
        <color theme="0" tint="-0.34998626667073579"/>
      </dataBar>
      <extLst>
        <ext xmlns:x14="http://schemas.microsoft.com/office/spreadsheetml/2009/9/main" uri="{B025F937-C7B1-47D3-B67F-A62EFF666E3E}">
          <x14:id>{36EA0327-A3EF-4FA9-8EF4-AE533F50DEA9}</x14:id>
        </ext>
      </extLst>
    </cfRule>
  </conditionalFormatting>
  <conditionalFormatting sqref="K34:BN34">
    <cfRule type="expression" dxfId="48" priority="87">
      <formula>K$6=TODAY()</formula>
    </cfRule>
  </conditionalFormatting>
  <conditionalFormatting sqref="H35">
    <cfRule type="dataBar" priority="84">
      <dataBar>
        <cfvo type="num" val="0"/>
        <cfvo type="num" val="1"/>
        <color theme="0" tint="-0.34998626667073579"/>
      </dataBar>
      <extLst>
        <ext xmlns:x14="http://schemas.microsoft.com/office/spreadsheetml/2009/9/main" uri="{B025F937-C7B1-47D3-B67F-A62EFF666E3E}">
          <x14:id>{7ADB1AF6-20D8-4DB6-9648-ADCC9AF97510}</x14:id>
        </ext>
      </extLst>
    </cfRule>
  </conditionalFormatting>
  <conditionalFormatting sqref="K35:BN35">
    <cfRule type="expression" dxfId="47" priority="85">
      <formula>K$6=TODAY()</formula>
    </cfRule>
  </conditionalFormatting>
  <conditionalFormatting sqref="H11">
    <cfRule type="dataBar" priority="80">
      <dataBar>
        <cfvo type="num" val="0"/>
        <cfvo type="num" val="1"/>
        <color theme="0" tint="-0.34998626667073579"/>
      </dataBar>
      <extLst>
        <ext xmlns:x14="http://schemas.microsoft.com/office/spreadsheetml/2009/9/main" uri="{B025F937-C7B1-47D3-B67F-A62EFF666E3E}">
          <x14:id>{0185AD77-8DD3-4A88-B2FB-B7A6B63A3C2A}</x14:id>
        </ext>
      </extLst>
    </cfRule>
  </conditionalFormatting>
  <conditionalFormatting sqref="K11:BN11">
    <cfRule type="expression" dxfId="46" priority="82">
      <formula>AND($E11&lt;=K$6,ROUNDDOWN(($F11-$E11+1)*$H11,0)+$E11-1&gt;=K$6)</formula>
    </cfRule>
    <cfRule type="expression" dxfId="45" priority="83">
      <formula>AND(NOT(ISBLANK($E11)),$E11&lt;=K$6,$F11&gt;=K$6)</formula>
    </cfRule>
  </conditionalFormatting>
  <conditionalFormatting sqref="K11:BN11">
    <cfRule type="expression" dxfId="44" priority="81">
      <formula>K$6=TODAY()</formula>
    </cfRule>
  </conditionalFormatting>
  <conditionalFormatting sqref="H12">
    <cfRule type="dataBar" priority="76">
      <dataBar>
        <cfvo type="num" val="0"/>
        <cfvo type="num" val="1"/>
        <color theme="0" tint="-0.34998626667073579"/>
      </dataBar>
      <extLst>
        <ext xmlns:x14="http://schemas.microsoft.com/office/spreadsheetml/2009/9/main" uri="{B025F937-C7B1-47D3-B67F-A62EFF666E3E}">
          <x14:id>{A8072983-43B2-46FF-9694-2E5936EE54BB}</x14:id>
        </ext>
      </extLst>
    </cfRule>
  </conditionalFormatting>
  <conditionalFormatting sqref="K12:BN12">
    <cfRule type="expression" dxfId="43" priority="78">
      <formula>AND($E12&lt;=K$6,ROUNDDOWN(($F12-$E12+1)*$H12,0)+$E12-1&gt;=K$6)</formula>
    </cfRule>
    <cfRule type="expression" dxfId="42" priority="79">
      <formula>AND(NOT(ISBLANK($E12)),$E12&lt;=K$6,$F12&gt;=K$6)</formula>
    </cfRule>
  </conditionalFormatting>
  <conditionalFormatting sqref="K12:BN12">
    <cfRule type="expression" dxfId="41" priority="77">
      <formula>K$6=TODAY()</formula>
    </cfRule>
  </conditionalFormatting>
  <conditionalFormatting sqref="H40">
    <cfRule type="dataBar" priority="72">
      <dataBar>
        <cfvo type="num" val="0"/>
        <cfvo type="num" val="1"/>
        <color theme="0" tint="-0.34998626667073579"/>
      </dataBar>
      <extLst>
        <ext xmlns:x14="http://schemas.microsoft.com/office/spreadsheetml/2009/9/main" uri="{B025F937-C7B1-47D3-B67F-A62EFF666E3E}">
          <x14:id>{27CEB1D0-AA62-4680-BBD2-65C6F5AC016F}</x14:id>
        </ext>
      </extLst>
    </cfRule>
  </conditionalFormatting>
  <conditionalFormatting sqref="K40:BN40">
    <cfRule type="expression" dxfId="40" priority="74">
      <formula>AND($E40&lt;=K$6,ROUNDDOWN(($F40-$E40+1)*$H40,0)+$E40-1&gt;=K$6)</formula>
    </cfRule>
    <cfRule type="expression" dxfId="39" priority="75">
      <formula>AND(NOT(ISBLANK($E40)),$E40&lt;=K$6,$F40&gt;=K$6)</formula>
    </cfRule>
  </conditionalFormatting>
  <conditionalFormatting sqref="K40:BN40">
    <cfRule type="expression" dxfId="38" priority="73">
      <formula>K$6=TODAY()</formula>
    </cfRule>
  </conditionalFormatting>
  <conditionalFormatting sqref="K43:BN43">
    <cfRule type="expression" dxfId="37" priority="70">
      <formula>AND($E43&lt;=K$6,ROUNDDOWN(($F43-$E43+1)*$H43,0)+$E43-1&gt;=K$6)</formula>
    </cfRule>
    <cfRule type="expression" dxfId="36" priority="71">
      <formula>AND(NOT(ISBLANK($E43)),$E43&lt;=K$6,$F43&gt;=K$6)</formula>
    </cfRule>
  </conditionalFormatting>
  <conditionalFormatting sqref="H43">
    <cfRule type="dataBar" priority="68">
      <dataBar>
        <cfvo type="num" val="0"/>
        <cfvo type="num" val="1"/>
        <color theme="0" tint="-0.34998626667073579"/>
      </dataBar>
      <extLst>
        <ext xmlns:x14="http://schemas.microsoft.com/office/spreadsheetml/2009/9/main" uri="{B025F937-C7B1-47D3-B67F-A62EFF666E3E}">
          <x14:id>{D11A4D02-EFB2-4149-B3D1-84F489253051}</x14:id>
        </ext>
      </extLst>
    </cfRule>
  </conditionalFormatting>
  <conditionalFormatting sqref="K43:BN43">
    <cfRule type="expression" dxfId="35" priority="69">
      <formula>K$6=TODAY()</formula>
    </cfRule>
  </conditionalFormatting>
  <conditionalFormatting sqref="K44:BN44">
    <cfRule type="expression" dxfId="34" priority="66">
      <formula>AND($E44&lt;=K$6,ROUNDDOWN(($F44-$E44+1)*$H44,0)+$E44-1&gt;=K$6)</formula>
    </cfRule>
    <cfRule type="expression" dxfId="33" priority="67">
      <formula>AND(NOT(ISBLANK($E44)),$E44&lt;=K$6,$F44&gt;=K$6)</formula>
    </cfRule>
  </conditionalFormatting>
  <conditionalFormatting sqref="H44">
    <cfRule type="dataBar" priority="64">
      <dataBar>
        <cfvo type="num" val="0"/>
        <cfvo type="num" val="1"/>
        <color theme="0" tint="-0.34998626667073579"/>
      </dataBar>
      <extLst>
        <ext xmlns:x14="http://schemas.microsoft.com/office/spreadsheetml/2009/9/main" uri="{B025F937-C7B1-47D3-B67F-A62EFF666E3E}">
          <x14:id>{28B5F909-8EA4-4231-BEAD-353B2F6A304C}</x14:id>
        </ext>
      </extLst>
    </cfRule>
  </conditionalFormatting>
  <conditionalFormatting sqref="K44:BN44">
    <cfRule type="expression" dxfId="32" priority="65">
      <formula>K$6=TODAY()</formula>
    </cfRule>
  </conditionalFormatting>
  <conditionalFormatting sqref="K45:BN45">
    <cfRule type="expression" dxfId="31" priority="62">
      <formula>AND($E45&lt;=K$6,ROUNDDOWN(($F45-$E45+1)*$H45,0)+$E45-1&gt;=K$6)</formula>
    </cfRule>
    <cfRule type="expression" dxfId="30" priority="63">
      <formula>AND(NOT(ISBLANK($E45)),$E45&lt;=K$6,$F45&gt;=K$6)</formula>
    </cfRule>
  </conditionalFormatting>
  <conditionalFormatting sqref="H45">
    <cfRule type="dataBar" priority="60">
      <dataBar>
        <cfvo type="num" val="0"/>
        <cfvo type="num" val="1"/>
        <color theme="0" tint="-0.34998626667073579"/>
      </dataBar>
      <extLst>
        <ext xmlns:x14="http://schemas.microsoft.com/office/spreadsheetml/2009/9/main" uri="{B025F937-C7B1-47D3-B67F-A62EFF666E3E}">
          <x14:id>{CCFE0815-DF6E-4701-8E93-7B27D800D996}</x14:id>
        </ext>
      </extLst>
    </cfRule>
  </conditionalFormatting>
  <conditionalFormatting sqref="K45:BN45">
    <cfRule type="expression" dxfId="29" priority="61">
      <formula>K$6=TODAY()</formula>
    </cfRule>
  </conditionalFormatting>
  <conditionalFormatting sqref="H47">
    <cfRule type="dataBar" priority="52">
      <dataBar>
        <cfvo type="num" val="0"/>
        <cfvo type="num" val="1"/>
        <color theme="0" tint="-0.34998626667073579"/>
      </dataBar>
      <extLst>
        <ext xmlns:x14="http://schemas.microsoft.com/office/spreadsheetml/2009/9/main" uri="{B025F937-C7B1-47D3-B67F-A62EFF666E3E}">
          <x14:id>{C8F6A87F-0895-4951-B02A-EC0CFE8FF46C}</x14:id>
        </ext>
      </extLst>
    </cfRule>
  </conditionalFormatting>
  <conditionalFormatting sqref="K47:BN47">
    <cfRule type="expression" dxfId="28" priority="53">
      <formula>K$6=TODAY()</formula>
    </cfRule>
  </conditionalFormatting>
  <conditionalFormatting sqref="H48">
    <cfRule type="dataBar" priority="50">
      <dataBar>
        <cfvo type="num" val="0"/>
        <cfvo type="num" val="1"/>
        <color theme="0" tint="-0.34998626667073579"/>
      </dataBar>
      <extLst>
        <ext xmlns:x14="http://schemas.microsoft.com/office/spreadsheetml/2009/9/main" uri="{B025F937-C7B1-47D3-B67F-A62EFF666E3E}">
          <x14:id>{F5B88501-27FF-4CC8-84E9-D9610DFAFC9C}</x14:id>
        </ext>
      </extLst>
    </cfRule>
  </conditionalFormatting>
  <conditionalFormatting sqref="K48:BN48">
    <cfRule type="expression" dxfId="27" priority="51">
      <formula>K$6=TODAY()</formula>
    </cfRule>
  </conditionalFormatting>
  <conditionalFormatting sqref="H49">
    <cfRule type="dataBar" priority="48">
      <dataBar>
        <cfvo type="num" val="0"/>
        <cfvo type="num" val="1"/>
        <color theme="0" tint="-0.34998626667073579"/>
      </dataBar>
      <extLst>
        <ext xmlns:x14="http://schemas.microsoft.com/office/spreadsheetml/2009/9/main" uri="{B025F937-C7B1-47D3-B67F-A62EFF666E3E}">
          <x14:id>{2ADCC9E0-CFB5-4DED-9CCD-A8BDE5EE6779}</x14:id>
        </ext>
      </extLst>
    </cfRule>
  </conditionalFormatting>
  <conditionalFormatting sqref="K49:BN49">
    <cfRule type="expression" dxfId="26" priority="49">
      <formula>K$6=TODAY()</formula>
    </cfRule>
  </conditionalFormatting>
  <conditionalFormatting sqref="H51">
    <cfRule type="dataBar" priority="44">
      <dataBar>
        <cfvo type="num" val="0"/>
        <cfvo type="num" val="1"/>
        <color theme="0" tint="-0.34998626667073579"/>
      </dataBar>
      <extLst>
        <ext xmlns:x14="http://schemas.microsoft.com/office/spreadsheetml/2009/9/main" uri="{B025F937-C7B1-47D3-B67F-A62EFF666E3E}">
          <x14:id>{EE84C52D-6157-4E7F-B877-539A39A2D79F}</x14:id>
        </ext>
      </extLst>
    </cfRule>
  </conditionalFormatting>
  <conditionalFormatting sqref="K51:BN51">
    <cfRule type="expression" dxfId="25" priority="45">
      <formula>K$6=TODAY()</formula>
    </cfRule>
  </conditionalFormatting>
  <conditionalFormatting sqref="H54">
    <cfRule type="dataBar" priority="38">
      <dataBar>
        <cfvo type="num" val="0"/>
        <cfvo type="num" val="1"/>
        <color theme="0" tint="-0.34998626667073579"/>
      </dataBar>
      <extLst>
        <ext xmlns:x14="http://schemas.microsoft.com/office/spreadsheetml/2009/9/main" uri="{B025F937-C7B1-47D3-B67F-A62EFF666E3E}">
          <x14:id>{FC173D3B-A71F-4841-8FEE-9D3D1C1C6AAD}</x14:id>
        </ext>
      </extLst>
    </cfRule>
  </conditionalFormatting>
  <conditionalFormatting sqref="K54:BN54">
    <cfRule type="expression" dxfId="24" priority="39">
      <formula>K$6=TODAY()</formula>
    </cfRule>
  </conditionalFormatting>
  <conditionalFormatting sqref="H52">
    <cfRule type="dataBar" priority="40">
      <dataBar>
        <cfvo type="num" val="0"/>
        <cfvo type="num" val="1"/>
        <color theme="0" tint="-0.34998626667073579"/>
      </dataBar>
      <extLst>
        <ext xmlns:x14="http://schemas.microsoft.com/office/spreadsheetml/2009/9/main" uri="{B025F937-C7B1-47D3-B67F-A62EFF666E3E}">
          <x14:id>{93820E9B-DFA8-4118-B762-3FD0E66C0003}</x14:id>
        </ext>
      </extLst>
    </cfRule>
  </conditionalFormatting>
  <conditionalFormatting sqref="K52:BN52">
    <cfRule type="expression" dxfId="23" priority="41">
      <formula>K$6=TODAY()</formula>
    </cfRule>
  </conditionalFormatting>
  <conditionalFormatting sqref="H53">
    <cfRule type="dataBar" priority="34">
      <dataBar>
        <cfvo type="num" val="0"/>
        <cfvo type="num" val="1"/>
        <color theme="0" tint="-0.34998626667073579"/>
      </dataBar>
      <extLst>
        <ext xmlns:x14="http://schemas.microsoft.com/office/spreadsheetml/2009/9/main" uri="{B025F937-C7B1-47D3-B67F-A62EFF666E3E}">
          <x14:id>{92FA5D0A-F65A-4CF7-AE23-4592944CB9F3}</x14:id>
        </ext>
      </extLst>
    </cfRule>
  </conditionalFormatting>
  <conditionalFormatting sqref="K53:BN53">
    <cfRule type="expression" dxfId="22" priority="35">
      <formula>K$6=TODAY()</formula>
    </cfRule>
  </conditionalFormatting>
  <conditionalFormatting sqref="K50:BN50">
    <cfRule type="expression" dxfId="21" priority="32">
      <formula>AND($E50&lt;=K$6,ROUNDDOWN(($F50-$E50+1)*$H50,0)+$E50-1&gt;=K$6)</formula>
    </cfRule>
    <cfRule type="expression" dxfId="20" priority="33">
      <formula>AND(NOT(ISBLANK($E50)),$E50&lt;=K$6,$F50&gt;=K$6)</formula>
    </cfRule>
  </conditionalFormatting>
  <conditionalFormatting sqref="H50">
    <cfRule type="dataBar" priority="30">
      <dataBar>
        <cfvo type="num" val="0"/>
        <cfvo type="num" val="1"/>
        <color theme="0" tint="-0.34998626667073579"/>
      </dataBar>
      <extLst>
        <ext xmlns:x14="http://schemas.microsoft.com/office/spreadsheetml/2009/9/main" uri="{B025F937-C7B1-47D3-B67F-A62EFF666E3E}">
          <x14:id>{51520B4E-13B4-4505-9824-AF1555C8DC52}</x14:id>
        </ext>
      </extLst>
    </cfRule>
  </conditionalFormatting>
  <conditionalFormatting sqref="K50:BN50">
    <cfRule type="expression" dxfId="19" priority="31">
      <formula>K$6=TODAY()</formula>
    </cfRule>
  </conditionalFormatting>
  <conditionalFormatting sqref="H55">
    <cfRule type="dataBar" priority="26">
      <dataBar>
        <cfvo type="num" val="0"/>
        <cfvo type="num" val="1"/>
        <color theme="0" tint="-0.34998626667073579"/>
      </dataBar>
      <extLst>
        <ext xmlns:x14="http://schemas.microsoft.com/office/spreadsheetml/2009/9/main" uri="{B025F937-C7B1-47D3-B67F-A62EFF666E3E}">
          <x14:id>{282D5583-2117-461C-B10B-9FA50C934A8D}</x14:id>
        </ext>
      </extLst>
    </cfRule>
  </conditionalFormatting>
  <conditionalFormatting sqref="K55:BN55">
    <cfRule type="expression" dxfId="18" priority="28">
      <formula>AND($E55&lt;=K$6,ROUNDDOWN(($F55-$E55+1)*$H55,0)+$E55-1&gt;=K$6)</formula>
    </cfRule>
    <cfRule type="expression" dxfId="17" priority="29">
      <formula>AND(NOT(ISBLANK($E55)),$E55&lt;=K$6,$F55&gt;=K$6)</formula>
    </cfRule>
  </conditionalFormatting>
  <conditionalFormatting sqref="K55:BN55">
    <cfRule type="expression" dxfId="16" priority="27">
      <formula>K$6=TODAY()</formula>
    </cfRule>
  </conditionalFormatting>
  <conditionalFormatting sqref="K56:BN56">
    <cfRule type="expression" dxfId="15" priority="24">
      <formula>AND($E56&lt;=K$6,ROUNDDOWN(($F56-$E56+1)*$H56,0)+$E56-1&gt;=K$6)</formula>
    </cfRule>
    <cfRule type="expression" dxfId="14" priority="25">
      <formula>AND(NOT(ISBLANK($E56)),$E56&lt;=K$6,$F56&gt;=K$6)</formula>
    </cfRule>
  </conditionalFormatting>
  <conditionalFormatting sqref="H56">
    <cfRule type="dataBar" priority="22">
      <dataBar>
        <cfvo type="num" val="0"/>
        <cfvo type="num" val="1"/>
        <color theme="0" tint="-0.34998626667073579"/>
      </dataBar>
      <extLst>
        <ext xmlns:x14="http://schemas.microsoft.com/office/spreadsheetml/2009/9/main" uri="{B025F937-C7B1-47D3-B67F-A62EFF666E3E}">
          <x14:id>{3A067372-848C-4342-8C01-B331CB41CB8D}</x14:id>
        </ext>
      </extLst>
    </cfRule>
  </conditionalFormatting>
  <conditionalFormatting sqref="K56:BN56">
    <cfRule type="expression" dxfId="13" priority="23">
      <formula>K$6=TODAY()</formula>
    </cfRule>
  </conditionalFormatting>
  <conditionalFormatting sqref="K57:BN57">
    <cfRule type="expression" dxfId="12" priority="20">
      <formula>AND($E57&lt;=K$6,ROUNDDOWN(($F57-$E57+1)*$H57,0)+$E57-1&gt;=K$6)</formula>
    </cfRule>
    <cfRule type="expression" dxfId="11" priority="21">
      <formula>AND(NOT(ISBLANK($E57)),$E57&lt;=K$6,$F57&gt;=K$6)</formula>
    </cfRule>
  </conditionalFormatting>
  <conditionalFormatting sqref="H57">
    <cfRule type="dataBar" priority="18">
      <dataBar>
        <cfvo type="num" val="0"/>
        <cfvo type="num" val="1"/>
        <color theme="0" tint="-0.34998626667073579"/>
      </dataBar>
      <extLst>
        <ext xmlns:x14="http://schemas.microsoft.com/office/spreadsheetml/2009/9/main" uri="{B025F937-C7B1-47D3-B67F-A62EFF666E3E}">
          <x14:id>{5FE49F30-D3C6-415A-B926-A7C75D5D028A}</x14:id>
        </ext>
      </extLst>
    </cfRule>
  </conditionalFormatting>
  <conditionalFormatting sqref="K57:BN57">
    <cfRule type="expression" dxfId="10" priority="19">
      <formula>K$6=TODAY()</formula>
    </cfRule>
  </conditionalFormatting>
  <conditionalFormatting sqref="K58:BN59">
    <cfRule type="expression" dxfId="9" priority="16">
      <formula>AND($E58&lt;=K$6,ROUNDDOWN(($F58-$E58+1)*$H58,0)+$E58-1&gt;=K$6)</formula>
    </cfRule>
    <cfRule type="expression" dxfId="8" priority="17">
      <formula>AND(NOT(ISBLANK($E58)),$E58&lt;=K$6,$F58&gt;=K$6)</formula>
    </cfRule>
  </conditionalFormatting>
  <conditionalFormatting sqref="H58">
    <cfRule type="dataBar" priority="14">
      <dataBar>
        <cfvo type="num" val="0"/>
        <cfvo type="num" val="1"/>
        <color theme="0" tint="-0.34998626667073579"/>
      </dataBar>
      <extLst>
        <ext xmlns:x14="http://schemas.microsoft.com/office/spreadsheetml/2009/9/main" uri="{B025F937-C7B1-47D3-B67F-A62EFF666E3E}">
          <x14:id>{5A5CF262-9DBE-48C6-B7AC-F55D27BC02FC}</x14:id>
        </ext>
      </extLst>
    </cfRule>
  </conditionalFormatting>
  <conditionalFormatting sqref="K58:BN59">
    <cfRule type="expression" dxfId="7" priority="15">
      <formula>K$6=TODAY()</formula>
    </cfRule>
  </conditionalFormatting>
  <conditionalFormatting sqref="H59">
    <cfRule type="dataBar" priority="13">
      <dataBar>
        <cfvo type="num" val="0"/>
        <cfvo type="num" val="1"/>
        <color theme="0" tint="-0.34998626667073579"/>
      </dataBar>
      <extLst>
        <ext xmlns:x14="http://schemas.microsoft.com/office/spreadsheetml/2009/9/main" uri="{B025F937-C7B1-47D3-B67F-A62EFF666E3E}">
          <x14:id>{83FFB626-062D-4139-9178-17E45ABAA2C8}</x14:id>
        </ext>
      </extLst>
    </cfRule>
  </conditionalFormatting>
  <conditionalFormatting sqref="H63:H64 H67">
    <cfRule type="dataBar" priority="9">
      <dataBar>
        <cfvo type="num" val="0"/>
        <cfvo type="num" val="1"/>
        <color theme="0" tint="-0.34998626667073579"/>
      </dataBar>
      <extLst>
        <ext xmlns:x14="http://schemas.microsoft.com/office/spreadsheetml/2009/9/main" uri="{B025F937-C7B1-47D3-B67F-A62EFF666E3E}">
          <x14:id>{9A0558DD-38BD-42B8-9B31-1F96890FC709}</x14:id>
        </ext>
      </extLst>
    </cfRule>
  </conditionalFormatting>
  <conditionalFormatting sqref="K63:BN64 K67:BN67">
    <cfRule type="expression" dxfId="6" priority="10">
      <formula>K$6=TODAY()</formula>
    </cfRule>
  </conditionalFormatting>
  <conditionalFormatting sqref="K65:BN65">
    <cfRule type="expression" dxfId="5" priority="7">
      <formula>AND($E65&lt;=K$6,ROUNDDOWN(($F65-$E65+1)*$H65,0)+$E65-1&gt;=K$6)</formula>
    </cfRule>
    <cfRule type="expression" dxfId="4" priority="8">
      <formula>AND(NOT(ISBLANK($E65)),$E65&lt;=K$6,$F65&gt;=K$6)</formula>
    </cfRule>
  </conditionalFormatting>
  <conditionalFormatting sqref="H65">
    <cfRule type="dataBar" priority="5">
      <dataBar>
        <cfvo type="num" val="0"/>
        <cfvo type="num" val="1"/>
        <color theme="0" tint="-0.34998626667073579"/>
      </dataBar>
      <extLst>
        <ext xmlns:x14="http://schemas.microsoft.com/office/spreadsheetml/2009/9/main" uri="{B025F937-C7B1-47D3-B67F-A62EFF666E3E}">
          <x14:id>{84AB0ABF-A82B-4950-BC7F-9E3DE674CBEE}</x14:id>
        </ext>
      </extLst>
    </cfRule>
  </conditionalFormatting>
  <conditionalFormatting sqref="K65:BN65">
    <cfRule type="expression" dxfId="3" priority="6">
      <formula>K$6=TODAY()</formula>
    </cfRule>
  </conditionalFormatting>
  <conditionalFormatting sqref="K66:BN66">
    <cfRule type="expression" dxfId="2" priority="3">
      <formula>AND($E66&lt;=K$6,ROUNDDOWN(($F66-$E66+1)*$H66,0)+$E66-1&gt;=K$6)</formula>
    </cfRule>
    <cfRule type="expression" dxfId="1" priority="4">
      <formula>AND(NOT(ISBLANK($E66)),$E66&lt;=K$6,$F66&gt;=K$6)</formula>
    </cfRule>
  </conditionalFormatting>
  <conditionalFormatting sqref="H66">
    <cfRule type="dataBar" priority="1">
      <dataBar>
        <cfvo type="num" val="0"/>
        <cfvo type="num" val="1"/>
        <color theme="0" tint="-0.34998626667073579"/>
      </dataBar>
      <extLst>
        <ext xmlns:x14="http://schemas.microsoft.com/office/spreadsheetml/2009/9/main" uri="{B025F937-C7B1-47D3-B67F-A62EFF666E3E}">
          <x14:id>{19041C87-12FB-4339-B66F-2ED2C9BB9BE4}</x14:id>
        </ext>
      </extLst>
    </cfRule>
  </conditionalFormatting>
  <conditionalFormatting sqref="K66:BN6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E26 E41 E60 G26:H26 G41:H41 G60:H61 H37 H28 H42 H62" unlockedFormula="1"/>
    <ignoredError sqref="A60 A41 A2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H26:H28 H8:H10 H37 H41:H42 H13 H46 H60:H62</xm:sqref>
        </x14:conditionalFormatting>
        <x14:conditionalFormatting xmlns:xm="http://schemas.microsoft.com/office/excel/2006/main">
          <x14:cfRule type="dataBar" id="{59B11CE9-8D87-48BF-BF74-F1713D212F5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6298849-C3DF-421D-B1F5-9C05159E48C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00E9F1E-0838-4E3E-9001-0AE1E446E6D4}">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974BECB-F62E-40EF-B7B9-6E60CFEA6B84}">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39096DD-3CAF-4058-A64A-B4DA89815299}">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F44046CB-17AE-4883-A9B7-9BB6DD16C51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19E46F7-70B0-4E80-B512-D790B7B5A63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ED03B47-EE01-4BB6-96B9-42BA0F309DA5}">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4C25685-29E6-483A-A497-6FC896326047}">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2337CE2-B5A9-43E9-A176-7AD6ACADDA1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17A5C2-D1F5-4999-B54E-36AA92C09C3D}">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6CA7D3CA-7D2C-41CD-B9D9-15B6D2B75B7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0D82FF46-5137-40A3-A6D8-BE03B33EB610}">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1771E53-3AD1-430E-A8E6-F4743135981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80ED302E-9A51-4525-993F-2B76381C0769}">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23F127D9-9575-4355-BD03-1BB9057DD4D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E337609-ACBA-4668-B5A0-2BDD495BE39D}">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554A9F1E-BF5C-467E-8086-9B01909C20E5}">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8F15EAED-48CB-4BDE-A4C3-8C904165ED0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DA1F19A-65EB-4458-BAFE-7B95F2F3950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6EA0327-A3EF-4FA9-8EF4-AE533F50DEA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7ADB1AF6-20D8-4DB6-9648-ADCC9AF9751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0185AD77-8DD3-4A88-B2FB-B7A6B63A3C2A}">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8072983-43B2-46FF-9694-2E5936EE54B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27CEB1D0-AA62-4680-BBD2-65C6F5AC01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D11A4D02-EFB2-4149-B3D1-84F489253051}">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28B5F909-8EA4-4231-BEAD-353B2F6A304C}">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CCFE0815-DF6E-4701-8E93-7B27D800D99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8F6A87F-0895-4951-B02A-EC0CFE8FF46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B88501-27FF-4CC8-84E9-D9610DFAFC9C}">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2ADCC9E0-CFB5-4DED-9CCD-A8BDE5EE677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EE84C52D-6157-4E7F-B877-539A39A2D79F}">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FC173D3B-A71F-4841-8FEE-9D3D1C1C6AAD}">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93820E9B-DFA8-4118-B762-3FD0E66C0003}">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2FA5D0A-F65A-4CF7-AE23-4592944CB9F3}">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1520B4E-13B4-4505-9824-AF1555C8DC5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282D5583-2117-461C-B10B-9FA50C934A8D}">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3A067372-848C-4342-8C01-B331CB41CB8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5FE49F30-D3C6-415A-B926-A7C75D5D028A}">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5A5CF262-9DBE-48C6-B7AC-F55D27BC02F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83FFB626-062D-4139-9178-17E45ABAA2C8}">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9A0558DD-38BD-42B8-9B31-1F96890FC709}">
            <x14:dataBar minLength="0" maxLength="100" gradient="0">
              <x14:cfvo type="num">
                <xm:f>0</xm:f>
              </x14:cfvo>
              <x14:cfvo type="num">
                <xm:f>1</xm:f>
              </x14:cfvo>
              <x14:negativeFillColor rgb="FFFF0000"/>
              <x14:axisColor rgb="FF000000"/>
            </x14:dataBar>
          </x14:cfRule>
          <xm:sqref>H63:H64 H67</xm:sqref>
        </x14:conditionalFormatting>
        <x14:conditionalFormatting xmlns:xm="http://schemas.microsoft.com/office/excel/2006/main">
          <x14:cfRule type="dataBar" id="{84AB0ABF-A82B-4950-BC7F-9E3DE674CBEE}">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9041C87-12FB-4339-B66F-2ED2C9BB9BE4}">
            <x14:dataBar minLength="0" maxLength="100" gradient="0">
              <x14:cfvo type="num">
                <xm:f>0</xm:f>
              </x14:cfvo>
              <x14:cfvo type="num">
                <xm:f>1</xm:f>
              </x14:cfvo>
              <x14:negativeFillColor rgb="FFFF0000"/>
              <x14:axisColor rgb="FF000000"/>
            </x14:dataBar>
          </x14:cfRule>
          <xm:sqref>H66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Jorge Campero</cp:lastModifiedBy>
  <cp:lastPrinted>2018-02-12T20:25:38Z</cp:lastPrinted>
  <dcterms:created xsi:type="dcterms:W3CDTF">2010-06-09T16:05:03Z</dcterms:created>
  <dcterms:modified xsi:type="dcterms:W3CDTF">2021-09-22T03:11:18Z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