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GitHub\Esquadrao-acai\Documentos\"/>
    </mc:Choice>
  </mc:AlternateContent>
  <xr:revisionPtr revIDLastSave="0" documentId="13_ncr:1_{26BCC915-9D41-4945-9F03-A35E44F61F86}" xr6:coauthVersionLast="36" xr6:coauthVersionMax="36" xr10:uidLastSave="{00000000-0000-0000-0000-000000000000}"/>
  <bookViews>
    <workbookView xWindow="0" yWindow="0" windowWidth="38400" windowHeight="12225" tabRatio="552" xr2:uid="{23B283D7-E07F-4C88-8D90-CE893C316524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E55" i="1"/>
  <c r="F54" i="1"/>
  <c r="E54" i="1"/>
  <c r="F53" i="1"/>
  <c r="E53" i="1" s="1"/>
  <c r="F52" i="1"/>
  <c r="E52" i="1"/>
  <c r="E48" i="1"/>
  <c r="E47" i="1"/>
  <c r="E46" i="1"/>
  <c r="E45" i="1"/>
  <c r="F41" i="1"/>
  <c r="E41" i="1" s="1"/>
  <c r="F40" i="1"/>
  <c r="E40" i="1" s="1"/>
  <c r="F39" i="1"/>
  <c r="E39" i="1" s="1"/>
  <c r="E33" i="1"/>
  <c r="E34" i="1"/>
  <c r="E35" i="1"/>
  <c r="F26" i="1"/>
  <c r="E26" i="1" s="1"/>
  <c r="F27" i="1"/>
  <c r="E27" i="1" s="1"/>
  <c r="F28" i="1"/>
  <c r="E28" i="1" s="1"/>
  <c r="F29" i="1"/>
  <c r="E29" i="1" s="1"/>
  <c r="G19" i="1"/>
  <c r="G20" i="1"/>
  <c r="G21" i="1"/>
  <c r="G22" i="1"/>
  <c r="E13" i="1"/>
  <c r="E14" i="1"/>
  <c r="E15" i="1"/>
  <c r="E12" i="1"/>
  <c r="F5" i="1"/>
  <c r="E5" i="1" s="1"/>
  <c r="F6" i="1"/>
  <c r="E6" i="1" s="1"/>
  <c r="F7" i="1"/>
  <c r="E7" i="1" s="1"/>
  <c r="F8" i="1"/>
  <c r="E8" i="1" s="1"/>
  <c r="F4" i="1"/>
  <c r="E4" i="1" s="1"/>
</calcChain>
</file>

<file path=xl/sharedStrings.xml><?xml version="1.0" encoding="utf-8"?>
<sst xmlns="http://schemas.openxmlformats.org/spreadsheetml/2006/main" count="87" uniqueCount="51">
  <si>
    <t>Tabela de balanceamento versão 1.0</t>
  </si>
  <si>
    <t>Coluna1</t>
  </si>
  <si>
    <t>Nome da arma</t>
  </si>
  <si>
    <t>Corpo-a-corpo</t>
  </si>
  <si>
    <t>Pistola</t>
  </si>
  <si>
    <t>Shotgun</t>
  </si>
  <si>
    <t>Smg</t>
  </si>
  <si>
    <t>Sniper</t>
  </si>
  <si>
    <t>Dano base</t>
  </si>
  <si>
    <t>Tempo de ataque</t>
  </si>
  <si>
    <t>Capacidade de munição</t>
  </si>
  <si>
    <t>Dano por minuto</t>
  </si>
  <si>
    <t>DPS</t>
  </si>
  <si>
    <t>Armas</t>
  </si>
  <si>
    <t>Craft de armas</t>
  </si>
  <si>
    <t>Metal</t>
  </si>
  <si>
    <t>Polvora</t>
  </si>
  <si>
    <t>Madeira</t>
  </si>
  <si>
    <t>Quantidade de materiais</t>
  </si>
  <si>
    <t>Tipo de turret</t>
  </si>
  <si>
    <t>Ventilador</t>
  </si>
  <si>
    <t>corda</t>
  </si>
  <si>
    <t>madeira</t>
  </si>
  <si>
    <t>Especial</t>
  </si>
  <si>
    <t>Açai</t>
  </si>
  <si>
    <t>Maniçoba</t>
  </si>
  <si>
    <t>Mandioca</t>
  </si>
  <si>
    <t>Poraquê</t>
  </si>
  <si>
    <t>Quatidade de itens</t>
  </si>
  <si>
    <t>Craft de Turrets</t>
  </si>
  <si>
    <t>Açaí</t>
  </si>
  <si>
    <t>Tipo de barreia</t>
  </si>
  <si>
    <t>Arame</t>
  </si>
  <si>
    <t>Corda</t>
  </si>
  <si>
    <t>Dano de turrets</t>
  </si>
  <si>
    <t>Status das barreias</t>
  </si>
  <si>
    <t>Craft das Barreiras</t>
  </si>
  <si>
    <t>Vida</t>
  </si>
  <si>
    <t>Tempo</t>
  </si>
  <si>
    <t>Craft das armadilhas</t>
  </si>
  <si>
    <t>Tipo de Armadilha</t>
  </si>
  <si>
    <t>Caranguejo</t>
  </si>
  <si>
    <t>Picole</t>
  </si>
  <si>
    <t>Jaca</t>
  </si>
  <si>
    <t>Confusão</t>
  </si>
  <si>
    <t>Dano das armadilhas</t>
  </si>
  <si>
    <t>Tipo de armadilha</t>
  </si>
  <si>
    <t>Carangueijo</t>
  </si>
  <si>
    <t>Lentidão</t>
  </si>
  <si>
    <t>Tempo de efeito ou dano</t>
  </si>
  <si>
    <t>Tempo de efeito/ dano por 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</si>
</sst>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2" fillId="8" borderId="0" xfId="0" applyFont="1" applyFill="1"/>
    <xf numFmtId="0" fontId="0" fillId="10" borderId="0" xfId="0" applyFill="1"/>
    <xf numFmtId="0" fontId="0" fillId="0" borderId="0" xfId="0" applyNumberFormat="1"/>
    <xf numFmtId="0" fontId="2" fillId="11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15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514FAA-7F8C-47EB-92E2-B75D13FD31C4}" name="Tabela3" displayName="Tabela3" ref="A3:F8" totalsRowShown="0" headerRowDxfId="14">
  <autoFilter ref="A3:F8" xr:uid="{963A0E6B-9DA6-457E-BB9A-63706AE4A83F}"/>
  <tableColumns count="6">
    <tableColumn id="1" xr3:uid="{67998C72-6897-4F84-9A97-DE694EA7BC84}" name="Nome da arma"/>
    <tableColumn id="2" xr3:uid="{86DE6131-7EB4-4EF4-A91F-CB6369978310}" name="Dano base"/>
    <tableColumn id="3" xr3:uid="{301CC777-CA5B-4BFC-BD51-18181503252B}" name="Tempo de ataque"/>
    <tableColumn id="4" xr3:uid="{3DD65865-9D4A-4F49-9508-65E879110D20}" name="Capacidade de munição"/>
    <tableColumn id="5" xr3:uid="{00C08DB1-E84F-4579-AD68-B606A52CAB81}" name="Dano por minuto" dataDxfId="13">
      <calculatedColumnFormula>Tabela3[[#This Row],[DPS]]*60</calculatedColumnFormula>
    </tableColumn>
    <tableColumn id="6" xr3:uid="{37D54CC3-31BC-461D-8EB7-B73D0688C0E4}" name="DPS">
      <calculatedColumnFormula>(B4/C4)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87CBE3-0731-4B13-8FF5-5234754C3BE7}" name="Tabela5" displayName="Tabela5" ref="A11:F15" totalsRowShown="0" headerRowDxfId="12">
  <autoFilter ref="A11:F15" xr:uid="{D3820E25-59A6-42EC-92A4-CAF6DD8A82B0}"/>
  <tableColumns count="6">
    <tableColumn id="1" xr3:uid="{DEFE5581-4C2F-4455-B467-A36B34373584}" name="Armas"/>
    <tableColumn id="2" xr3:uid="{72141116-8E94-451F-A4ED-B593DCB2C8E8}" name="Metal"/>
    <tableColumn id="3" xr3:uid="{F8ACB8CB-CC4B-4D6A-B600-D359EBB5F200}" name="Polvora"/>
    <tableColumn id="4" xr3:uid="{3888CCBF-DE50-4C8C-A515-7CB9247248B3}" name="Madeira"/>
    <tableColumn id="5" xr3:uid="{AE765FB3-3EBA-4B34-A4F3-2D16A5E89516}" name="Quantidade de materiais">
      <calculatedColumnFormula>SUM(B12:D12)</calculatedColumnFormula>
    </tableColumn>
    <tableColumn id="6" xr3:uid="{4D9A83B8-302C-4330-9A16-19ED15445818}" name="Coluna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9BD0B6-2842-4545-8F60-3BE968A9EA7B}" name="Tabela7" displayName="Tabela7" ref="A18:G22" totalsRowShown="0" headerRowDxfId="11">
  <autoFilter ref="A18:G22" xr:uid="{A504ED12-F1D4-4C46-9157-C2E55AD33D75}"/>
  <tableColumns count="7">
    <tableColumn id="1" xr3:uid="{256C4B91-B64D-446E-8CD7-F9EFDA872EB7}" name="Tipo de turret"/>
    <tableColumn id="2" xr3:uid="{7534FC5C-443E-40CE-BA80-12835BBFE108}" name="Ventilador"/>
    <tableColumn id="3" xr3:uid="{31817624-F712-485B-A624-3EDB8060E2D3}" name="Metal"/>
    <tableColumn id="4" xr3:uid="{FEFAAD06-630E-4642-8FC4-9D54CE2E5BDD}" name="corda"/>
    <tableColumn id="5" xr3:uid="{F8965589-5E84-48E0-AED1-5AA899C76C30}" name="madeira"/>
    <tableColumn id="6" xr3:uid="{D36B06C2-44A8-410C-BCA0-39D8F64C0510}" name="Especial"/>
    <tableColumn id="7" xr3:uid="{13BC0F38-EE18-4D5B-9131-6A9DEAC53B84}" name="Quatidade de itens" dataDxfId="10">
      <calculatedColumnFormula>SUM(Tabela7[[#This Row],[Ventilador]:[Especial]])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ADBF28-248D-4677-B115-0DE49AAFD5CE}" name="Tabela39" displayName="Tabela39" ref="A25:F29" totalsRowShown="0" headerRowDxfId="9">
  <autoFilter ref="A25:F29" xr:uid="{F7E38A9F-6D04-4FA0-A8BF-1280702A3565}"/>
  <tableColumns count="6">
    <tableColumn id="1" xr3:uid="{65102FB6-ECB2-4A40-BFDF-F51C8B36994B}" name="Nome da arma"/>
    <tableColumn id="2" xr3:uid="{16542773-7B97-4401-871A-1AD61DB23BC4}" name="Dano base"/>
    <tableColumn id="3" xr3:uid="{E28F2B80-2359-4704-93BA-27E862613A43}" name="Tempo de ataque"/>
    <tableColumn id="4" xr3:uid="{137F05D7-6242-4EFE-96AA-EC2C6D122045}" name="Capacidade de munição"/>
    <tableColumn id="5" xr3:uid="{C4FAA1A3-B3B5-478D-B7DF-47C8A97032F2}" name="Dano por minuto" dataDxfId="8">
      <calculatedColumnFormula>Tabela39[[#This Row],[DPS]]*60</calculatedColumnFormula>
    </tableColumn>
    <tableColumn id="6" xr3:uid="{22F95C4D-8BFC-41B3-B26D-631D14108EA0}" name="DPS">
      <calculatedColumnFormula>(B26/C26)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4D0D55-1F38-453D-84E1-169B7AA18DDA}" name="Tabela13" displayName="Tabela13" ref="A32:E35" totalsRowShown="0" headerRowDxfId="7">
  <autoFilter ref="A32:E35" xr:uid="{31484E7C-A37C-445E-A081-C5A6D6D177E8}"/>
  <tableColumns count="5">
    <tableColumn id="1" xr3:uid="{DCBAFE2A-2C88-4958-9B03-6AC64FA26C55}" name="Tipo de barreia"/>
    <tableColumn id="2" xr3:uid="{9C5A4009-51DE-45F4-B7CF-48F998CEE489}" name="Madeira"/>
    <tableColumn id="3" xr3:uid="{8D0DC845-8613-4B86-B1D3-0214F77C3D31}" name="Metal"/>
    <tableColumn id="4" xr3:uid="{B3B7E496-E087-4A3E-85D0-9EF24694010F}" name="Corda"/>
    <tableColumn id="5" xr3:uid="{7E693109-DC78-4300-9672-17B9B98EE117}" name="Quantidade de materiais" dataDxfId="6">
      <calculatedColumnFormula>SUM(Tabela13[[#This Row],[Madeira]:[Corda]])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100ECD5-A4EA-449D-B057-9F50757750BB}" name="Tabela3915" displayName="Tabela3915" ref="A38:F41" totalsRowShown="0" headerRowDxfId="5">
  <autoFilter ref="A38:F41" xr:uid="{075126C1-E81D-452B-89E6-810CAC24814E}"/>
  <tableColumns count="6">
    <tableColumn id="1" xr3:uid="{4757CD80-F263-490C-8D37-0594E2D812A4}" name="Nome da arma"/>
    <tableColumn id="2" xr3:uid="{DD588D08-DD89-4656-8D48-E46388AD2E8D}" name="Vida"/>
    <tableColumn id="3" xr3:uid="{B4A92AC9-C460-4393-8297-F8AFBCE0870B}" name="Tempo"/>
    <tableColumn id="4" xr3:uid="{2C0947BC-47D7-47BC-89F8-95238A2738E2}" name="Capacidade de munição"/>
    <tableColumn id="5" xr3:uid="{AC02CB02-6125-4EF0-AF0C-A4C0EAB6333E}" name="Dano por minuto" dataDxfId="4">
      <calculatedColumnFormula>Tabela3915[[#This Row],[DPS]]*60</calculatedColumnFormula>
    </tableColumn>
    <tableColumn id="6" xr3:uid="{011E1015-8D9C-4FC2-8978-EDBFB8B0259F}" name="DPS">
      <calculatedColumnFormula>(B39/C39)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55BD54-FE40-472D-84F2-4F291C97EC60}" name="Tabela1316" displayName="Tabela1316" ref="A44:E48" totalsRowShown="0" headerRowDxfId="3">
  <autoFilter ref="A44:E48" xr:uid="{3E11782F-F1C5-47A3-9B83-1EF459003838}"/>
  <tableColumns count="5">
    <tableColumn id="1" xr3:uid="{67065F8E-D53F-460A-AD5F-1986C5CCD6E4}" name="Tipo de Armadilha"/>
    <tableColumn id="2" xr3:uid="{06FDDCE0-80ED-49BB-86EA-F9461649A8DB}" name="Especial"/>
    <tableColumn id="3" xr3:uid="{18CCC41B-E13B-49F3-A6A9-11DB76D7C844}" name="Metal"/>
    <tableColumn id="4" xr3:uid="{3192F54B-E82F-43BF-BFED-4369103C0621}" name="Corda"/>
    <tableColumn id="5" xr3:uid="{09251353-BE1C-4388-922A-C29567EBD473}" name="Quantidade de materiais" dataDxfId="2">
      <calculatedColumnFormula>SUM(Tabela1316[[#This Row],[Especial]:[Corda]])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65DE59-E9AA-45A0-825B-D6ECD39A27AF}" name="Tabela3917" displayName="Tabela3917" ref="A51:F55" totalsRowShown="0" headerRowDxfId="1">
  <autoFilter ref="A51:F55" xr:uid="{9AC81C5B-C98A-4AAA-8FDD-9ED78BB682BD}"/>
  <tableColumns count="6">
    <tableColumn id="1" xr3:uid="{71963A4C-BA78-48BC-8CD9-FF3CAA5CA8EB}" name="Tipo de armadilha"/>
    <tableColumn id="2" xr3:uid="{05CEAA81-E456-46D7-8914-FF306F399D47}" name="Tempo de efeito ou dano"/>
    <tableColumn id="3" xr3:uid="{6F755004-18F0-41E0-AF94-F2D1E5C46042}" name="Tempo de ataque"/>
    <tableColumn id="4" xr3:uid="{BAB61E0B-DEE8-4683-AAF7-A58C9EF446E9}" name="Capacidade de munição"/>
    <tableColumn id="5" xr3:uid="{E558A9F9-B32D-4799-9458-CD45CF71C92B}" name="Dano por minuto" dataDxfId="0">
      <calculatedColumnFormula>Tabela3917[[#This Row],[Tempo de efeito/ dano por segundo]]*60</calculatedColumnFormula>
    </tableColumn>
    <tableColumn id="6" xr3:uid="{C090085C-4050-42F0-8C6F-6EC01E24538C}" name="Tempo de efeito/ dano por segundo">
      <calculatedColumnFormula>(B52/C52)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0164-C151-4D02-ACF4-8F4EFA2B1D36}">
  <dimension ref="A1:I55"/>
  <sheetViews>
    <sheetView tabSelected="1" topLeftCell="A44" zoomScale="130" zoomScaleNormal="130" workbookViewId="0">
      <selection activeCell="D52" sqref="D52"/>
    </sheetView>
  </sheetViews>
  <sheetFormatPr defaultRowHeight="15" x14ac:dyDescent="0.25"/>
  <cols>
    <col min="1" max="1" width="18.28515625" customWidth="1"/>
    <col min="2" max="2" width="13.85546875" customWidth="1"/>
    <col min="3" max="3" width="17" customWidth="1"/>
    <col min="4" max="4" width="15.28515625" customWidth="1"/>
    <col min="5" max="5" width="23.140625" customWidth="1"/>
    <col min="6" max="7" width="9.28515625" customWidth="1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2" t="s">
        <v>13</v>
      </c>
      <c r="B2" s="12"/>
      <c r="C2" s="12"/>
      <c r="D2" s="12"/>
      <c r="E2" s="12"/>
      <c r="F2" s="12"/>
    </row>
    <row r="3" spans="1:9" x14ac:dyDescent="0.25">
      <c r="A3" s="1" t="s">
        <v>2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9" x14ac:dyDescent="0.25">
      <c r="A4" t="s">
        <v>3</v>
      </c>
      <c r="B4">
        <v>15</v>
      </c>
      <c r="C4">
        <v>0.5</v>
      </c>
      <c r="E4">
        <f>Tabela3[[#This Row],[DPS]]*60</f>
        <v>1800</v>
      </c>
      <c r="F4">
        <f>(B4/C4)</f>
        <v>30</v>
      </c>
    </row>
    <row r="5" spans="1:9" x14ac:dyDescent="0.25">
      <c r="A5" t="s">
        <v>4</v>
      </c>
      <c r="B5">
        <v>20</v>
      </c>
      <c r="C5">
        <v>0.4</v>
      </c>
      <c r="E5">
        <f>Tabela3[[#This Row],[DPS]]*60</f>
        <v>3000</v>
      </c>
      <c r="F5">
        <f t="shared" ref="F5:F8" si="0">(B5/C5)</f>
        <v>50</v>
      </c>
    </row>
    <row r="6" spans="1:9" x14ac:dyDescent="0.25">
      <c r="A6" t="s">
        <v>5</v>
      </c>
      <c r="B6">
        <v>40</v>
      </c>
      <c r="C6">
        <v>0.8</v>
      </c>
      <c r="E6">
        <f>Tabela3[[#This Row],[DPS]]*60</f>
        <v>3000</v>
      </c>
      <c r="F6">
        <f t="shared" si="0"/>
        <v>50</v>
      </c>
    </row>
    <row r="7" spans="1:9" x14ac:dyDescent="0.25">
      <c r="A7" t="s">
        <v>6</v>
      </c>
      <c r="B7">
        <v>10</v>
      </c>
      <c r="C7">
        <v>0.2</v>
      </c>
      <c r="E7">
        <f>Tabela3[[#This Row],[DPS]]*60</f>
        <v>3000</v>
      </c>
      <c r="F7">
        <f t="shared" si="0"/>
        <v>50</v>
      </c>
    </row>
    <row r="8" spans="1:9" x14ac:dyDescent="0.25">
      <c r="A8" t="s">
        <v>7</v>
      </c>
      <c r="B8">
        <v>50</v>
      </c>
      <c r="C8">
        <v>1</v>
      </c>
      <c r="E8">
        <f>Tabela3[[#This Row],[DPS]]*60</f>
        <v>3000</v>
      </c>
      <c r="F8">
        <f t="shared" si="0"/>
        <v>50</v>
      </c>
    </row>
    <row r="10" spans="1:9" x14ac:dyDescent="0.25">
      <c r="A10" s="13" t="s">
        <v>14</v>
      </c>
      <c r="B10" s="13"/>
      <c r="C10" s="13"/>
      <c r="D10" s="13"/>
      <c r="E10" s="13"/>
      <c r="F10" s="13"/>
    </row>
    <row r="11" spans="1:9" x14ac:dyDescent="0.25">
      <c r="A11" s="2" t="s">
        <v>13</v>
      </c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</v>
      </c>
    </row>
    <row r="12" spans="1:9" x14ac:dyDescent="0.25">
      <c r="A12" t="s">
        <v>4</v>
      </c>
      <c r="B12">
        <v>3</v>
      </c>
      <c r="C12">
        <v>3</v>
      </c>
      <c r="D12">
        <v>3</v>
      </c>
      <c r="E12">
        <f>SUM(B12:D12)</f>
        <v>9</v>
      </c>
    </row>
    <row r="13" spans="1:9" x14ac:dyDescent="0.25">
      <c r="A13" t="s">
        <v>5</v>
      </c>
      <c r="B13">
        <v>4</v>
      </c>
      <c r="C13">
        <v>2</v>
      </c>
      <c r="D13">
        <v>3</v>
      </c>
      <c r="E13">
        <f t="shared" ref="E13:E15" si="1">SUM(B13:D13)</f>
        <v>9</v>
      </c>
    </row>
    <row r="14" spans="1:9" x14ac:dyDescent="0.25">
      <c r="A14" t="s">
        <v>6</v>
      </c>
      <c r="B14">
        <v>4</v>
      </c>
      <c r="C14">
        <v>3</v>
      </c>
      <c r="D14">
        <v>2</v>
      </c>
      <c r="E14">
        <f t="shared" si="1"/>
        <v>9</v>
      </c>
    </row>
    <row r="15" spans="1:9" x14ac:dyDescent="0.25">
      <c r="A15" t="s">
        <v>7</v>
      </c>
      <c r="B15">
        <v>4</v>
      </c>
      <c r="C15">
        <v>4</v>
      </c>
      <c r="D15">
        <v>1</v>
      </c>
      <c r="E15">
        <f t="shared" si="1"/>
        <v>9</v>
      </c>
    </row>
    <row r="17" spans="1:7" x14ac:dyDescent="0.25">
      <c r="A17" s="14" t="s">
        <v>29</v>
      </c>
      <c r="B17" s="14"/>
      <c r="C17" s="14"/>
      <c r="D17" s="14"/>
      <c r="E17" s="14"/>
      <c r="F17" s="14"/>
      <c r="G17" s="5"/>
    </row>
    <row r="18" spans="1:7" x14ac:dyDescent="0.25">
      <c r="A18" s="4" t="s">
        <v>19</v>
      </c>
      <c r="B18" s="3" t="s">
        <v>20</v>
      </c>
      <c r="C18" s="3" t="s">
        <v>15</v>
      </c>
      <c r="D18" s="3" t="s">
        <v>21</v>
      </c>
      <c r="E18" s="3" t="s">
        <v>22</v>
      </c>
      <c r="F18" s="3" t="s">
        <v>23</v>
      </c>
      <c r="G18" s="3" t="s">
        <v>28</v>
      </c>
    </row>
    <row r="19" spans="1:7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f>SUM(Tabela7[[#This Row],[Ventilador]:[Especial]])</f>
        <v>5</v>
      </c>
    </row>
    <row r="20" spans="1:7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f>SUM(Tabela7[[#This Row],[Ventilador]:[Especial]])</f>
        <v>5</v>
      </c>
    </row>
    <row r="21" spans="1:7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f>SUM(Tabela7[[#This Row],[Ventilador]:[Especial]])</f>
        <v>5</v>
      </c>
    </row>
    <row r="22" spans="1:7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f>SUM(Tabela7[[#This Row],[Ventilador]:[Especial]])</f>
        <v>5</v>
      </c>
    </row>
    <row r="24" spans="1:7" x14ac:dyDescent="0.25">
      <c r="A24" s="10" t="s">
        <v>34</v>
      </c>
      <c r="B24" s="10"/>
      <c r="C24" s="10"/>
      <c r="D24" s="10"/>
      <c r="E24" s="10"/>
      <c r="F24" s="10"/>
    </row>
    <row r="25" spans="1:7" x14ac:dyDescent="0.25">
      <c r="A25" s="6" t="s">
        <v>2</v>
      </c>
      <c r="B25" s="6" t="s">
        <v>8</v>
      </c>
      <c r="C25" s="6" t="s">
        <v>9</v>
      </c>
      <c r="D25" s="6" t="s">
        <v>10</v>
      </c>
      <c r="E25" s="6" t="s">
        <v>11</v>
      </c>
      <c r="F25" s="6" t="s">
        <v>12</v>
      </c>
    </row>
    <row r="26" spans="1:7" x14ac:dyDescent="0.25">
      <c r="A26" t="s">
        <v>30</v>
      </c>
      <c r="B26">
        <v>15</v>
      </c>
      <c r="C26">
        <v>0.5</v>
      </c>
      <c r="E26">
        <f>Tabela39[[#This Row],[DPS]]*60</f>
        <v>1800</v>
      </c>
      <c r="F26">
        <f>(B26/C26)</f>
        <v>30</v>
      </c>
    </row>
    <row r="27" spans="1:7" x14ac:dyDescent="0.25">
      <c r="A27" t="s">
        <v>25</v>
      </c>
      <c r="B27">
        <v>20</v>
      </c>
      <c r="C27">
        <v>0.4</v>
      </c>
      <c r="E27">
        <f>Tabela39[[#This Row],[DPS]]*60</f>
        <v>3000</v>
      </c>
      <c r="F27">
        <f t="shared" ref="F27:F29" si="2">(B27/C27)</f>
        <v>50</v>
      </c>
    </row>
    <row r="28" spans="1:7" x14ac:dyDescent="0.25">
      <c r="A28" t="s">
        <v>26</v>
      </c>
      <c r="B28">
        <v>40</v>
      </c>
      <c r="C28">
        <v>0.8</v>
      </c>
      <c r="E28">
        <f>Tabela39[[#This Row],[DPS]]*60</f>
        <v>3000</v>
      </c>
      <c r="F28">
        <f t="shared" si="2"/>
        <v>50</v>
      </c>
    </row>
    <row r="29" spans="1:7" x14ac:dyDescent="0.25">
      <c r="A29" t="s">
        <v>27</v>
      </c>
      <c r="B29">
        <v>10</v>
      </c>
      <c r="C29">
        <v>0.2</v>
      </c>
      <c r="E29">
        <f>Tabela39[[#This Row],[DPS]]*60</f>
        <v>3000</v>
      </c>
      <c r="F29">
        <f t="shared" si="2"/>
        <v>50</v>
      </c>
    </row>
    <row r="31" spans="1:7" x14ac:dyDescent="0.25">
      <c r="A31" s="9" t="s">
        <v>36</v>
      </c>
      <c r="B31" s="9"/>
      <c r="C31" s="9"/>
      <c r="D31" s="9"/>
      <c r="E31" s="9"/>
      <c r="F31" s="9"/>
    </row>
    <row r="32" spans="1:7" x14ac:dyDescent="0.25">
      <c r="A32" s="7" t="s">
        <v>31</v>
      </c>
      <c r="B32" s="7" t="s">
        <v>17</v>
      </c>
      <c r="C32" s="7" t="s">
        <v>15</v>
      </c>
      <c r="D32" s="7" t="s">
        <v>33</v>
      </c>
      <c r="E32" s="7" t="s">
        <v>18</v>
      </c>
    </row>
    <row r="33" spans="1:6" x14ac:dyDescent="0.25">
      <c r="A33" t="s">
        <v>17</v>
      </c>
      <c r="B33">
        <v>1</v>
      </c>
      <c r="C33">
        <v>0</v>
      </c>
      <c r="D33">
        <v>1</v>
      </c>
      <c r="E33">
        <f>SUM(Tabela13[[#This Row],[Madeira]:[Corda]])</f>
        <v>2</v>
      </c>
    </row>
    <row r="34" spans="1:6" x14ac:dyDescent="0.25">
      <c r="A34" t="s">
        <v>15</v>
      </c>
      <c r="B34">
        <v>1</v>
      </c>
      <c r="C34">
        <v>0</v>
      </c>
      <c r="D34">
        <v>1</v>
      </c>
      <c r="E34">
        <f>SUM(Tabela13[[#This Row],[Madeira]:[Corda]])</f>
        <v>2</v>
      </c>
    </row>
    <row r="35" spans="1:6" x14ac:dyDescent="0.25">
      <c r="A35" t="s">
        <v>32</v>
      </c>
      <c r="B35">
        <v>0</v>
      </c>
      <c r="C35">
        <v>2</v>
      </c>
      <c r="D35">
        <v>1</v>
      </c>
      <c r="E35">
        <f>SUM(Tabela13[[#This Row],[Madeira]:[Corda]])</f>
        <v>3</v>
      </c>
    </row>
    <row r="37" spans="1:6" x14ac:dyDescent="0.25">
      <c r="A37" s="10" t="s">
        <v>35</v>
      </c>
      <c r="B37" s="10"/>
      <c r="C37" s="10"/>
      <c r="D37" s="10"/>
      <c r="E37" s="10"/>
      <c r="F37" s="10"/>
    </row>
    <row r="38" spans="1:6" x14ac:dyDescent="0.25">
      <c r="A38" s="6" t="s">
        <v>2</v>
      </c>
      <c r="B38" s="6" t="s">
        <v>37</v>
      </c>
      <c r="C38" s="6" t="s">
        <v>38</v>
      </c>
      <c r="D38" s="6" t="s">
        <v>10</v>
      </c>
      <c r="E38" s="6" t="s">
        <v>11</v>
      </c>
      <c r="F38" s="6" t="s">
        <v>12</v>
      </c>
    </row>
    <row r="39" spans="1:6" x14ac:dyDescent="0.25">
      <c r="A39" t="s">
        <v>17</v>
      </c>
      <c r="B39">
        <v>100</v>
      </c>
      <c r="C39">
        <v>50</v>
      </c>
      <c r="E39">
        <f>Tabela3915[[#This Row],[DPS]]*60</f>
        <v>120</v>
      </c>
      <c r="F39">
        <f>(B39/C39)</f>
        <v>2</v>
      </c>
    </row>
    <row r="40" spans="1:6" x14ac:dyDescent="0.25">
      <c r="A40" t="s">
        <v>15</v>
      </c>
      <c r="B40">
        <v>200</v>
      </c>
      <c r="C40">
        <v>50</v>
      </c>
      <c r="E40">
        <f>Tabela3915[[#This Row],[DPS]]*60</f>
        <v>240</v>
      </c>
      <c r="F40">
        <f t="shared" ref="F40:F41" si="3">(B40/C40)</f>
        <v>4</v>
      </c>
    </row>
    <row r="41" spans="1:6" x14ac:dyDescent="0.25">
      <c r="A41" t="s">
        <v>32</v>
      </c>
      <c r="B41">
        <v>300</v>
      </c>
      <c r="C41">
        <v>50</v>
      </c>
      <c r="E41">
        <f>Tabela3915[[#This Row],[DPS]]*60</f>
        <v>360</v>
      </c>
      <c r="F41">
        <f t="shared" si="3"/>
        <v>6</v>
      </c>
    </row>
    <row r="43" spans="1:6" x14ac:dyDescent="0.25">
      <c r="A43" s="9" t="s">
        <v>39</v>
      </c>
      <c r="B43" s="9"/>
      <c r="C43" s="9"/>
      <c r="D43" s="9"/>
      <c r="E43" s="9"/>
      <c r="F43" s="9"/>
    </row>
    <row r="44" spans="1:6" x14ac:dyDescent="0.25">
      <c r="A44" s="7" t="s">
        <v>40</v>
      </c>
      <c r="B44" s="7" t="s">
        <v>23</v>
      </c>
      <c r="C44" s="7" t="s">
        <v>15</v>
      </c>
      <c r="D44" s="7" t="s">
        <v>33</v>
      </c>
      <c r="E44" s="7" t="s">
        <v>18</v>
      </c>
    </row>
    <row r="45" spans="1:6" x14ac:dyDescent="0.25">
      <c r="A45" t="s">
        <v>41</v>
      </c>
      <c r="B45">
        <v>1</v>
      </c>
      <c r="C45">
        <v>0</v>
      </c>
      <c r="D45">
        <v>1</v>
      </c>
      <c r="E45">
        <f>SUM(Tabela1316[[#This Row],[Especial]:[Corda]])</f>
        <v>2</v>
      </c>
    </row>
    <row r="46" spans="1:6" x14ac:dyDescent="0.25">
      <c r="A46" t="s">
        <v>42</v>
      </c>
      <c r="B46">
        <v>1</v>
      </c>
      <c r="C46">
        <v>0</v>
      </c>
      <c r="D46">
        <v>1</v>
      </c>
      <c r="E46">
        <f>SUM(Tabela1316[[#This Row],[Especial]:[Corda]])</f>
        <v>2</v>
      </c>
    </row>
    <row r="47" spans="1:6" x14ac:dyDescent="0.25">
      <c r="A47" t="s">
        <v>43</v>
      </c>
      <c r="B47">
        <v>0</v>
      </c>
      <c r="C47">
        <v>2</v>
      </c>
      <c r="D47">
        <v>1</v>
      </c>
      <c r="E47">
        <f>SUM(Tabela1316[[#This Row],[Especial]:[Corda]])</f>
        <v>3</v>
      </c>
    </row>
    <row r="48" spans="1:6" x14ac:dyDescent="0.25">
      <c r="A48" t="s">
        <v>44</v>
      </c>
      <c r="E48" s="8">
        <f>SUM(Tabela1316[[#This Row],[Especial]:[Corda]])</f>
        <v>0</v>
      </c>
    </row>
    <row r="50" spans="1:6" x14ac:dyDescent="0.25">
      <c r="A50" s="10" t="s">
        <v>45</v>
      </c>
      <c r="B50" s="10"/>
      <c r="C50" s="10"/>
      <c r="D50" s="10"/>
      <c r="E50" s="10"/>
      <c r="F50" s="10"/>
    </row>
    <row r="51" spans="1:6" x14ac:dyDescent="0.25">
      <c r="A51" s="6" t="s">
        <v>46</v>
      </c>
      <c r="B51" s="6" t="s">
        <v>49</v>
      </c>
      <c r="C51" s="6" t="s">
        <v>9</v>
      </c>
      <c r="D51" s="6" t="s">
        <v>10</v>
      </c>
      <c r="E51" s="6" t="s">
        <v>11</v>
      </c>
      <c r="F51" s="6" t="s">
        <v>50</v>
      </c>
    </row>
    <row r="52" spans="1:6" x14ac:dyDescent="0.25">
      <c r="A52" t="s">
        <v>47</v>
      </c>
      <c r="B52">
        <v>15</v>
      </c>
      <c r="C52">
        <v>0.5</v>
      </c>
      <c r="D52" s="15"/>
      <c r="E52">
        <f>Tabela3917[[#This Row],[Tempo de efeito/ dano por segundo]]*60</f>
        <v>1800</v>
      </c>
      <c r="F52">
        <f>(B52/C52)</f>
        <v>30</v>
      </c>
    </row>
    <row r="53" spans="1:6" x14ac:dyDescent="0.25">
      <c r="A53" t="s">
        <v>48</v>
      </c>
      <c r="B53">
        <v>20</v>
      </c>
      <c r="C53">
        <v>0.4</v>
      </c>
      <c r="E53">
        <f>Tabela3917[[#This Row],[Tempo de efeito/ dano por segundo]]*60</f>
        <v>3000</v>
      </c>
      <c r="F53">
        <f t="shared" ref="F53:F55" si="4">(B53/C53)</f>
        <v>50</v>
      </c>
    </row>
    <row r="54" spans="1:6" x14ac:dyDescent="0.25">
      <c r="A54" t="s">
        <v>44</v>
      </c>
      <c r="B54">
        <v>40</v>
      </c>
      <c r="C54">
        <v>0.8</v>
      </c>
      <c r="E54">
        <f>Tabela3917[[#This Row],[Tempo de efeito/ dano por segundo]]*60</f>
        <v>3000</v>
      </c>
      <c r="F54">
        <f t="shared" si="4"/>
        <v>50</v>
      </c>
    </row>
    <row r="55" spans="1:6" x14ac:dyDescent="0.25">
      <c r="A55" t="s">
        <v>43</v>
      </c>
      <c r="B55">
        <v>10</v>
      </c>
      <c r="C55">
        <v>0.2</v>
      </c>
      <c r="E55">
        <f>Tabela3917[[#This Row],[Tempo de efeito/ dano por segundo]]*60</f>
        <v>3000</v>
      </c>
      <c r="F55">
        <f t="shared" si="4"/>
        <v>50</v>
      </c>
    </row>
  </sheetData>
  <mergeCells count="9">
    <mergeCell ref="A31:F31"/>
    <mergeCell ref="A37:F37"/>
    <mergeCell ref="A43:F43"/>
    <mergeCell ref="A50:F50"/>
    <mergeCell ref="A1:I1"/>
    <mergeCell ref="A2:F2"/>
    <mergeCell ref="A10:F10"/>
    <mergeCell ref="A17:F17"/>
    <mergeCell ref="A24:F24"/>
  </mergeCells>
  <pageMargins left="0.511811024" right="0.511811024" top="0.78740157499999996" bottom="0.78740157499999996" header="0.31496062000000002" footer="0.31496062000000002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Campos</dc:creator>
  <cp:lastModifiedBy>Jorge Campos</cp:lastModifiedBy>
  <dcterms:created xsi:type="dcterms:W3CDTF">2020-01-05T22:59:40Z</dcterms:created>
  <dcterms:modified xsi:type="dcterms:W3CDTF">2020-01-06T02:23:13Z</dcterms:modified>
</cp:coreProperties>
</file>