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endonca/Desktop/MATCP/MATCP2021/TEÓRICAS2021/"/>
    </mc:Choice>
  </mc:AlternateContent>
  <xr:revisionPtr revIDLastSave="0" documentId="13_ncr:1_{57F212C0-7FBB-5F41-8268-CB91AF9BA734}" xr6:coauthVersionLast="46" xr6:coauthVersionMax="46" xr10:uidLastSave="{00000000-0000-0000-0000-000000000000}"/>
  <bookViews>
    <workbookView xWindow="0" yWindow="460" windowWidth="28800" windowHeight="17540" activeTab="1" xr2:uid="{AD997173-8068-FC46-B6B1-91D7490BC7B7}"/>
  </bookViews>
  <sheets>
    <sheet name="Dados" sheetId="1" r:id="rId1"/>
    <sheet name="a) b)" sheetId="8" r:id="rId2"/>
    <sheet name="c) d) e)" sheetId="5" r:id="rId3"/>
    <sheet name="Mediana (alternativa)" sheetId="3" r:id="rId4"/>
  </sheets>
  <definedNames>
    <definedName name="_xlnm._FilterDatabase" localSheetId="3" hidden="1">'Mediana (alternativa)'!$C$2:$C$43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5" l="1"/>
  <c r="G30" i="5"/>
  <c r="G48" i="5"/>
  <c r="G47" i="5"/>
  <c r="G38" i="5"/>
  <c r="G37" i="5"/>
  <c r="G32" i="5"/>
  <c r="G31" i="5"/>
  <c r="G22" i="5"/>
  <c r="G18" i="5"/>
  <c r="G17" i="5" a="1"/>
  <c r="G21" i="5" s="1"/>
  <c r="D14" i="5"/>
  <c r="D13" i="5"/>
  <c r="C17" i="8" a="1"/>
  <c r="C21" i="8" s="1"/>
  <c r="B14" i="8"/>
  <c r="B13" i="8"/>
  <c r="F43" i="5" l="1" a="1"/>
  <c r="F43" i="5" s="1"/>
  <c r="G19" i="5"/>
  <c r="G20" i="5"/>
  <c r="G17" i="5"/>
  <c r="C19" i="8"/>
  <c r="C18" i="8"/>
  <c r="C22" i="8"/>
  <c r="C20" i="8"/>
  <c r="C17" i="8"/>
  <c r="I17" i="5" l="1"/>
  <c r="I18" i="5" s="1"/>
  <c r="I19" i="5" s="1"/>
  <c r="I20" i="5" s="1"/>
  <c r="I21" i="5" s="1"/>
  <c r="I22" i="5" s="1"/>
  <c r="G24" i="5"/>
  <c r="H17" i="5"/>
  <c r="H32" i="5"/>
  <c r="E17" i="8"/>
  <c r="E18" i="8" s="1"/>
  <c r="E19" i="8" s="1"/>
  <c r="E20" i="8" s="1"/>
  <c r="E21" i="8" s="1"/>
  <c r="E22" i="8" s="1"/>
  <c r="C24" i="8"/>
  <c r="D21" i="8" s="1"/>
  <c r="F8" i="3"/>
  <c r="F7" i="3"/>
  <c r="C10" i="1"/>
  <c r="C9" i="1"/>
  <c r="C8" i="1"/>
  <c r="C7" i="1"/>
  <c r="J17" i="5" l="1"/>
  <c r="H22" i="5"/>
  <c r="H18" i="5"/>
  <c r="J18" i="5" s="1"/>
  <c r="H21" i="5"/>
  <c r="H20" i="5"/>
  <c r="H19" i="5"/>
  <c r="D20" i="8"/>
  <c r="D19" i="8"/>
  <c r="D18" i="8"/>
  <c r="D17" i="8"/>
  <c r="D22" i="8"/>
  <c r="N22" i="5" l="1"/>
  <c r="N20" i="5"/>
  <c r="N18" i="5"/>
  <c r="O19" i="5"/>
  <c r="L18" i="5"/>
  <c r="L22" i="5"/>
  <c r="O21" i="5"/>
  <c r="L20" i="5"/>
  <c r="O17" i="5"/>
  <c r="N21" i="5"/>
  <c r="N19" i="5"/>
  <c r="N17" i="5"/>
  <c r="O22" i="5"/>
  <c r="L21" i="5"/>
  <c r="O20" i="5"/>
  <c r="L19" i="5"/>
  <c r="O18" i="5"/>
  <c r="L17" i="5"/>
  <c r="J19" i="5"/>
  <c r="J20" i="5" s="1"/>
  <c r="H24" i="5"/>
  <c r="F17" i="8"/>
  <c r="D24" i="8"/>
  <c r="J21" i="5" l="1"/>
  <c r="J22" i="5" s="1"/>
  <c r="H31" i="5" a="1"/>
  <c r="H31" i="5" s="1"/>
  <c r="H37" i="5"/>
  <c r="H38" i="5" s="1"/>
  <c r="H48" i="5" s="1"/>
  <c r="H47" i="5"/>
  <c r="F18" i="8"/>
  <c r="F19" i="8" s="1"/>
  <c r="F20" i="8" s="1"/>
  <c r="F21" i="8" s="1"/>
  <c r="F22" i="8" s="1"/>
  <c r="F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<sst xmlns="http://schemas.openxmlformats.org/spreadsheetml/2006/main" count="60" uniqueCount="41">
  <si>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Total</t>
  </si>
  <si>
    <t>Tabela de frequências</t>
  </si>
  <si>
    <t>Considere a série estatística que representa as respostas quanto ao</t>
  </si>
  <si>
    <t>número de elementos do agregado familiar de uma amostra aleatória de</t>
  </si>
  <si>
    <t>40 questionários:</t>
  </si>
  <si>
    <t>mínimo</t>
  </si>
  <si>
    <t>máximo</t>
  </si>
  <si>
    <t>Nº elementos do  Agregado familiar</t>
  </si>
  <si>
    <t>Frequência absoluta ni</t>
  </si>
  <si>
    <t>Frequência relativa fi</t>
  </si>
  <si>
    <t>Frequência acumulada absoluta Fi</t>
  </si>
  <si>
    <t>Frequência acumulada relativa Fri</t>
  </si>
  <si>
    <t>Média</t>
  </si>
  <si>
    <t>Moda</t>
  </si>
  <si>
    <t>Mediana</t>
  </si>
  <si>
    <t>n=</t>
  </si>
  <si>
    <t>Par</t>
  </si>
  <si>
    <t>X(n/2)</t>
  </si>
  <si>
    <t>X(n/2+1)</t>
  </si>
  <si>
    <t>coluna auxiliar para cáculo da variancia</t>
  </si>
  <si>
    <t>Variancia</t>
  </si>
  <si>
    <t>Desvio-padrão</t>
  </si>
  <si>
    <t>Medidas de tendencia central</t>
  </si>
  <si>
    <t>Medidas de dispersão</t>
  </si>
  <si>
    <t>rotina direta</t>
  </si>
  <si>
    <t>rotina alternativa</t>
  </si>
  <si>
    <t>Utilização de fórmula</t>
  </si>
  <si>
    <t>Simetria</t>
  </si>
  <si>
    <t>Comparação de média, moda, mediana</t>
  </si>
  <si>
    <t>Coeficiente de assimetria</t>
  </si>
  <si>
    <t>Coeficiente de curtose</t>
  </si>
  <si>
    <t>Rotinas diretas</t>
  </si>
  <si>
    <t>Rotinas alternativas</t>
  </si>
  <si>
    <t>coluna auxiliar para cáculo da assimetria</t>
  </si>
  <si>
    <t>coluna auxiliar para cáculo da curtose</t>
  </si>
  <si>
    <t>Exercício 1</t>
  </si>
  <si>
    <t>ordem</t>
  </si>
  <si>
    <t>dados ordenados</t>
  </si>
  <si>
    <t>No caso com mais do que uma moda, não funciona</t>
  </si>
  <si>
    <t>=SE
(SE.ERRO(CORRESP(0,5;J27:J32;0); "sim")="sim";
ÍNDICE(F27:F32;
CORRESP(SE.S(ÍNDICE(J27:J32;CORRESP(0,5;J27:J32;1);1)&lt;0,5;
ÍNDICE(J27:J32;CORRESP(0,5;J27:J32;1)+1;1);
ÍNDICE(J27:J32;CORRESP(0,5;J27:J32;1);1)=0,5;0,5);J27:J32;0);1); SE(ÍNDICE(J27:J32;CORRESP(0,5;J27:J32;1);1)=0,5;(ÍNDICE(F27:F32;CORRESP(0,5;J27:J32;1);1)+ÍNDICE(F27:F32;CORRESP(0,5;J27:J32;1)+1;1))/2))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</si>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</sst>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6"/>
      <color theme="1"/>
      <name val="Helvetica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Helvetica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3" fillId="0" borderId="0" xfId="0" applyFont="1"/>
    <xf numFmtId="2" fontId="2" fillId="0" borderId="0" xfId="0" applyNumberFormat="1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ill="1" applyAlignment="1">
      <alignment vertical="center" wrapText="1"/>
    </xf>
    <xf numFmtId="9" fontId="0" fillId="0" borderId="0" xfId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9" fontId="5" fillId="0" borderId="0" xfId="0" applyNumberFormat="1" applyFont="1" applyFill="1" applyAlignment="1">
      <alignment vertical="center" wrapText="1"/>
    </xf>
    <xf numFmtId="2" fontId="5" fillId="0" borderId="0" xfId="0" applyNumberFormat="1" applyFont="1" applyFill="1"/>
    <xf numFmtId="0" fontId="5" fillId="0" borderId="0" xfId="0" applyFont="1" applyFill="1"/>
    <xf numFmtId="0" fontId="5" fillId="2" borderId="0" xfId="0" applyFont="1" applyFill="1"/>
    <xf numFmtId="2" fontId="5" fillId="2" borderId="0" xfId="0" applyNumberFormat="1" applyFont="1" applyFill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2" fontId="5" fillId="0" borderId="0" xfId="0" applyNumberFormat="1" applyFont="1" applyFill="1" applyBorder="1"/>
    <xf numFmtId="9" fontId="5" fillId="0" borderId="0" xfId="0" applyNumberFormat="1" applyFont="1" applyAlignment="1">
      <alignment vertical="center" wrapText="1"/>
    </xf>
    <xf numFmtId="2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2" fontId="5" fillId="0" borderId="0" xfId="0" applyNumberFormat="1" applyFont="1"/>
    <xf numFmtId="0" fontId="5" fillId="0" borderId="0" xfId="0" applyFont="1" applyBorder="1"/>
    <xf numFmtId="0" fontId="8" fillId="0" borderId="0" xfId="0" applyFont="1" applyFill="1" applyAlignment="1">
      <alignment vertical="top" wrapText="1"/>
    </xf>
    <xf numFmtId="0" fontId="8" fillId="0" borderId="0" xfId="0" quotePrefix="1" applyFont="1" applyAlignment="1">
      <alignment vertical="top" wrapText="1"/>
    </xf>
  </cellXfs>
  <cellStyles count="2">
    <cellStyle name="Normal" xfId="0" builtinId="0"/>
    <cellStyle name="Percentagem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'a) b)'!$C$16</c:f>
              <c:strCache>
                <c:ptCount val="1"/>
                <c:pt idx="0">
                  <c:v>Frequência absoluta ni</c:v>
                </c:pt>
              </c:strCache>
            </c:strRef>
          </c:tx>
          <c:invertIfNegative val="0"/>
          <c:val>
            <c:numRef>
              <c:f>'a) b)'!$C$17:$C$22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E2-C142-881E-D58C2E7A7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767696"/>
        <c:axId val="460786208"/>
      </c:barChart>
      <c:catAx>
        <c:axId val="46076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elementos do agregado familiar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0786208"/>
        <c:crosses val="autoZero"/>
        <c:auto val="1"/>
        <c:lblAlgn val="ctr"/>
        <c:lblOffset val="100"/>
        <c:noMultiLvlLbl val="0"/>
      </c:catAx>
      <c:valAx>
        <c:axId val="4607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07676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'a) b)'!$D$16</c:f>
              <c:strCache>
                <c:ptCount val="1"/>
                <c:pt idx="0">
                  <c:v>Frequência relativa fi</c:v>
                </c:pt>
              </c:strCache>
            </c:strRef>
          </c:tx>
          <c:invertIfNegative val="0"/>
          <c:val>
            <c:numRef>
              <c:f>'a) b)'!$D$17:$D$22</c:f>
              <c:numCache>
                <c:formatCode>0.00</c:formatCode>
                <c:ptCount val="6"/>
                <c:pt idx="0">
                  <c:v>7.4999999999999997E-2</c:v>
                </c:pt>
                <c:pt idx="1">
                  <c:v>0.22500000000000001</c:v>
                </c:pt>
                <c:pt idx="2">
                  <c:v>0.15</c:v>
                </c:pt>
                <c:pt idx="3">
                  <c:v>0.15</c:v>
                </c:pt>
                <c:pt idx="4">
                  <c:v>0.25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FF-124C-BC34-1FD6C5FF6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767696"/>
        <c:axId val="460786208"/>
      </c:barChart>
      <c:catAx>
        <c:axId val="46076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de elementos do agregado familiar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0786208"/>
        <c:crosses val="autoZero"/>
        <c:auto val="1"/>
        <c:lblAlgn val="ctr"/>
        <c:lblOffset val="100"/>
        <c:noMultiLvlLbl val="0"/>
      </c:catAx>
      <c:valAx>
        <c:axId val="4607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07676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25</xdr:row>
      <xdr:rowOff>127000</xdr:rowOff>
    </xdr:from>
    <xdr:to>
      <xdr:col>4</xdr:col>
      <xdr:colOff>838200</xdr:colOff>
      <xdr:row>42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BB9815-A7C1-744A-86F0-7AF3D72AF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25</xdr:row>
      <xdr:rowOff>152400</xdr:rowOff>
    </xdr:from>
    <xdr:to>
      <xdr:col>8</xdr:col>
      <xdr:colOff>742950</xdr:colOff>
      <xdr:row>42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4E3F9E0-DE42-D649-86E2-3C8197777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4</xdr:row>
      <xdr:rowOff>0</xdr:rowOff>
    </xdr:from>
    <xdr:to>
      <xdr:col>11</xdr:col>
      <xdr:colOff>114300</xdr:colOff>
      <xdr:row>10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0EAD27A-47A8-AB4D-8959-6BEE98759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812800"/>
          <a:ext cx="3479800" cy="1295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386C00-4DB1-EE46-AAAD-9639D07EE87B}" name="Tabela110" displayName="Tabela110" ref="F29:H32" totalsRowShown="0" headerRowDxfId="12" dataDxfId="11">
  <tableColumns count="3">
    <tableColumn id="1" xr3:uid="{0BFD5421-AA9A-0048-9C78-0E96D7125903}" name="Medidas de tendencia central" dataDxfId="10"/>
    <tableColumn id="2" xr3:uid="{4C1CF43F-524A-FB41-8C37-9AF1DD781E34}" name="rotina direta" dataDxfId="9"/>
    <tableColumn id="3" xr3:uid="{B8771A82-5467-8A42-A1CC-1E5DDDE630DF}" name="rotina alternativa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25F147-B6DA-8048-AA51-7315A4F904E8}" name="Tabela211" displayName="Tabela211" ref="F36:H38" totalsRowShown="0" headerRowDxfId="7" dataDxfId="6">
  <tableColumns count="3">
    <tableColumn id="1" xr3:uid="{E222011D-FA35-F14A-8321-DB906C6F7C73}" name="Medidas de dispersão" dataDxfId="5"/>
    <tableColumn id="3" xr3:uid="{F4E01CE3-B82A-9D48-90D0-FF22A19F05D9}" name="rotina direta" dataDxfId="4"/>
    <tableColumn id="2" xr3:uid="{DF952645-3A5B-8C48-95BF-C7EF9984CAE8}" name="Utilização de fórmula" dataDxfId="3">
      <calculatedColumnFormula>SUMPRODUCT(G17:G22,L17:L22)/(G24-1)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28450D-7F4B-3449-8B42-124D2E93F9C6}" name="Tabela612" displayName="Tabela612" ref="F41:F43" totalsRowShown="0" headerRowDxfId="2" dataDxfId="1">
  <tableColumns count="1">
    <tableColumn id="1" xr3:uid="{E12FAEEB-EE4E-0B47-9458-D302A4C6B9E2}" name="Simetria" dataDxfId="0">
      <calculatedColumnFormula array="1">_xlfn.IFS(H29&gt;G30,IF(G30&gt;G31,"assimétrica positiva",""),H29&lt;G30, IF(G30&lt;G31,"assimétrica negativa",""),H29&lt;G30,IF(G30=G31,"simétrica",""))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035C-9DAB-A342-A59C-A2C00F29621F}">
  <dimension ref="A2:K10"/>
  <sheetViews>
    <sheetView zoomScale="150" workbookViewId="0">
      <selection activeCell="M19" sqref="M19"/>
    </sheetView>
  </sheetViews>
  <sheetFormatPr baseColWidth="10" defaultRowHeight="16" x14ac:dyDescent="0.2"/>
  <cols>
    <col min="2" max="2" width="4.5" customWidth="1"/>
    <col min="3" max="11" width="5.83203125" customWidth="1"/>
  </cols>
  <sheetData>
    <row r="2" spans="1:11" ht="21" x14ac:dyDescent="0.25">
      <c r="A2" s="10" t="s">
        <v>35</v>
      </c>
      <c r="C2" s="11" t="s">
        <v>2</v>
      </c>
    </row>
    <row r="3" spans="1:11" ht="21" x14ac:dyDescent="0.25">
      <c r="C3" s="11" t="s">
        <v>3</v>
      </c>
    </row>
    <row r="4" spans="1:11" ht="21" x14ac:dyDescent="0.25">
      <c r="C4" s="11" t="s">
        <v>4</v>
      </c>
    </row>
    <row r="7" spans="1:11" x14ac:dyDescent="0.2">
      <c r="B7" s="1">
        <v>2</v>
      </c>
      <c r="C7">
        <f>B7</f>
        <v>2</v>
      </c>
      <c r="D7">
        <v>1</v>
      </c>
      <c r="E7" s="1">
        <v>2</v>
      </c>
      <c r="F7">
        <v>6</v>
      </c>
      <c r="G7">
        <v>5</v>
      </c>
      <c r="H7">
        <v>4</v>
      </c>
      <c r="I7">
        <v>6</v>
      </c>
      <c r="J7">
        <v>1</v>
      </c>
      <c r="K7">
        <v>4</v>
      </c>
    </row>
    <row r="8" spans="1:11" x14ac:dyDescent="0.2">
      <c r="B8" s="1">
        <v>3</v>
      </c>
      <c r="C8">
        <f>B8</f>
        <v>3</v>
      </c>
      <c r="D8">
        <v>5</v>
      </c>
      <c r="E8" s="1">
        <v>3</v>
      </c>
      <c r="F8">
        <v>5</v>
      </c>
      <c r="G8">
        <v>5</v>
      </c>
      <c r="H8">
        <v>2</v>
      </c>
      <c r="I8">
        <v>4</v>
      </c>
      <c r="J8">
        <v>2</v>
      </c>
      <c r="K8">
        <v>6</v>
      </c>
    </row>
    <row r="9" spans="1:11" x14ac:dyDescent="0.2">
      <c r="B9" s="1">
        <v>3</v>
      </c>
      <c r="C9">
        <f>B9</f>
        <v>3</v>
      </c>
      <c r="D9">
        <v>5</v>
      </c>
      <c r="E9" s="1">
        <v>4</v>
      </c>
      <c r="F9">
        <v>2</v>
      </c>
      <c r="G9">
        <v>6</v>
      </c>
      <c r="H9">
        <v>5</v>
      </c>
      <c r="I9">
        <v>5</v>
      </c>
      <c r="J9">
        <v>5</v>
      </c>
      <c r="K9">
        <v>2</v>
      </c>
    </row>
    <row r="10" spans="1:11" x14ac:dyDescent="0.2">
      <c r="B10" s="1">
        <v>3</v>
      </c>
      <c r="C10">
        <f>B10</f>
        <v>3</v>
      </c>
      <c r="D10">
        <v>2</v>
      </c>
      <c r="E10" s="1">
        <v>5</v>
      </c>
      <c r="F10">
        <v>2</v>
      </c>
      <c r="G10">
        <v>1</v>
      </c>
      <c r="H10">
        <v>3</v>
      </c>
      <c r="I10">
        <v>2</v>
      </c>
      <c r="J10">
        <v>4</v>
      </c>
      <c r="K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D20F-845E-3641-A62A-CEFABF70A235}">
  <dimension ref="A2:O25"/>
  <sheetViews>
    <sheetView tabSelected="1" topLeftCell="A4" workbookViewId="0">
      <selection activeCell="L26" sqref="L26"/>
    </sheetView>
  </sheetViews>
  <sheetFormatPr baseColWidth="10" defaultColWidth="20" defaultRowHeight="16" x14ac:dyDescent="0.2"/>
  <cols>
    <col min="2" max="2" width="14.1640625" customWidth="1"/>
    <col min="12" max="15" width="20" style="13"/>
  </cols>
  <sheetData>
    <row r="2" spans="1:13" ht="21" x14ac:dyDescent="0.25">
      <c r="B2" s="6" t="s">
        <v>2</v>
      </c>
    </row>
    <row r="3" spans="1:13" ht="21" x14ac:dyDescent="0.25">
      <c r="B3" s="6" t="s">
        <v>3</v>
      </c>
    </row>
    <row r="4" spans="1:13" ht="21" x14ac:dyDescent="0.25">
      <c r="B4" s="6" t="s">
        <v>4</v>
      </c>
    </row>
    <row r="7" spans="1:13" x14ac:dyDescent="0.2">
      <c r="A7" s="1">
        <v>2</v>
      </c>
      <c r="B7">
        <v>5</v>
      </c>
      <c r="C7">
        <v>1</v>
      </c>
      <c r="D7" s="1">
        <v>2</v>
      </c>
      <c r="E7">
        <v>6</v>
      </c>
      <c r="F7">
        <v>5</v>
      </c>
      <c r="G7">
        <v>4</v>
      </c>
      <c r="H7">
        <v>6</v>
      </c>
      <c r="I7">
        <v>1</v>
      </c>
      <c r="J7">
        <v>4</v>
      </c>
    </row>
    <row r="8" spans="1:13" x14ac:dyDescent="0.2">
      <c r="A8" s="1">
        <v>3</v>
      </c>
      <c r="B8">
        <v>6</v>
      </c>
      <c r="C8">
        <v>5</v>
      </c>
      <c r="D8" s="1">
        <v>3</v>
      </c>
      <c r="E8">
        <v>5</v>
      </c>
      <c r="F8">
        <v>5</v>
      </c>
      <c r="G8">
        <v>2</v>
      </c>
      <c r="H8">
        <v>4</v>
      </c>
      <c r="I8">
        <v>2</v>
      </c>
      <c r="J8">
        <v>6</v>
      </c>
    </row>
    <row r="9" spans="1:13" x14ac:dyDescent="0.2">
      <c r="A9" s="1">
        <v>3</v>
      </c>
      <c r="B9">
        <v>6</v>
      </c>
      <c r="C9">
        <v>5</v>
      </c>
      <c r="D9" s="1">
        <v>4</v>
      </c>
      <c r="E9">
        <v>2</v>
      </c>
      <c r="F9">
        <v>6</v>
      </c>
      <c r="G9">
        <v>5</v>
      </c>
      <c r="H9">
        <v>5</v>
      </c>
      <c r="I9">
        <v>5</v>
      </c>
      <c r="J9">
        <v>2</v>
      </c>
    </row>
    <row r="10" spans="1:13" x14ac:dyDescent="0.2">
      <c r="A10" s="1">
        <v>3</v>
      </c>
      <c r="B10">
        <v>3</v>
      </c>
      <c r="C10">
        <v>2</v>
      </c>
      <c r="D10" s="1">
        <v>5</v>
      </c>
      <c r="E10">
        <v>2</v>
      </c>
      <c r="F10">
        <v>1</v>
      </c>
      <c r="G10">
        <v>3</v>
      </c>
      <c r="H10">
        <v>2</v>
      </c>
      <c r="I10">
        <v>4</v>
      </c>
      <c r="J10">
        <v>4</v>
      </c>
    </row>
    <row r="11" spans="1:13" x14ac:dyDescent="0.2">
      <c r="E11" s="4"/>
      <c r="G11" s="5"/>
    </row>
    <row r="12" spans="1:13" x14ac:dyDescent="0.2">
      <c r="E12" s="4"/>
      <c r="G12" s="5"/>
    </row>
    <row r="13" spans="1:13" x14ac:dyDescent="0.2">
      <c r="A13" s="13" t="s">
        <v>5</v>
      </c>
      <c r="B13" s="13">
        <f>MIN(A7:J10)</f>
        <v>1</v>
      </c>
      <c r="E13" s="4"/>
      <c r="G13" s="5"/>
    </row>
    <row r="14" spans="1:13" x14ac:dyDescent="0.2">
      <c r="A14" s="13" t="s">
        <v>6</v>
      </c>
      <c r="B14" s="13">
        <f>MAX(A7:J10)</f>
        <v>6</v>
      </c>
      <c r="E14" s="4"/>
      <c r="G14" s="5"/>
    </row>
    <row r="15" spans="1:13" x14ac:dyDescent="0.2">
      <c r="B15" t="s">
        <v>1</v>
      </c>
      <c r="C15" s="4"/>
      <c r="E15" s="5"/>
    </row>
    <row r="16" spans="1:13" ht="69" customHeight="1" x14ac:dyDescent="0.2">
      <c r="B16" s="14" t="s">
        <v>7</v>
      </c>
      <c r="C16" s="15" t="s">
        <v>8</v>
      </c>
      <c r="D16" s="16" t="s">
        <v>9</v>
      </c>
      <c r="E16" s="17" t="s">
        <v>10</v>
      </c>
      <c r="F16" s="16" t="s">
        <v>11</v>
      </c>
      <c r="I16" s="25"/>
      <c r="J16" s="26"/>
      <c r="K16" s="27"/>
      <c r="L16" s="12" t="s">
        <v>33</v>
      </c>
      <c r="M16" s="12" t="s">
        <v>34</v>
      </c>
    </row>
    <row r="17" spans="2:11" x14ac:dyDescent="0.2">
      <c r="B17" s="8">
        <v>1</v>
      </c>
      <c r="C17" s="8">
        <f t="array" ref="C17:C22">FREQUENCY(A7:J10,B17:B22)</f>
        <v>3</v>
      </c>
      <c r="D17" s="18">
        <f>C17/$C$24</f>
        <v>7.4999999999999997E-2</v>
      </c>
      <c r="E17" s="19">
        <f>C17</f>
        <v>3</v>
      </c>
      <c r="F17" s="18">
        <f>D17</f>
        <v>7.4999999999999997E-2</v>
      </c>
      <c r="I17" s="9"/>
      <c r="J17" s="28"/>
      <c r="K17" s="9"/>
    </row>
    <row r="18" spans="2:11" x14ac:dyDescent="0.2">
      <c r="B18" s="8">
        <v>2</v>
      </c>
      <c r="C18" s="8">
        <v>9</v>
      </c>
      <c r="D18" s="18">
        <f>C18/$C$24</f>
        <v>0.22500000000000001</v>
      </c>
      <c r="E18" s="19">
        <f>C18+E17</f>
        <v>12</v>
      </c>
      <c r="F18" s="18">
        <f>D18+F17</f>
        <v>0.3</v>
      </c>
      <c r="I18" s="9"/>
      <c r="J18" s="28"/>
      <c r="K18" s="9"/>
    </row>
    <row r="19" spans="2:11" x14ac:dyDescent="0.2">
      <c r="B19" s="8">
        <v>3</v>
      </c>
      <c r="C19" s="8">
        <v>6</v>
      </c>
      <c r="D19" s="18">
        <f>C19/$C$24</f>
        <v>0.15</v>
      </c>
      <c r="E19" s="19">
        <f t="shared" ref="E19:F22" si="0">C19+E18</f>
        <v>18</v>
      </c>
      <c r="F19" s="18">
        <f>D19+F18</f>
        <v>0.44999999999999996</v>
      </c>
      <c r="I19" s="9"/>
      <c r="J19" s="28"/>
      <c r="K19" s="9"/>
    </row>
    <row r="20" spans="2:11" x14ac:dyDescent="0.2">
      <c r="B20" s="8">
        <v>4</v>
      </c>
      <c r="C20" s="8">
        <v>6</v>
      </c>
      <c r="D20" s="18">
        <f>C20/$C$24</f>
        <v>0.15</v>
      </c>
      <c r="E20" s="19">
        <f t="shared" si="0"/>
        <v>24</v>
      </c>
      <c r="F20" s="18">
        <f>D20+F19</f>
        <v>0.6</v>
      </c>
      <c r="I20" s="9"/>
      <c r="J20" s="28"/>
      <c r="K20" s="9"/>
    </row>
    <row r="21" spans="2:11" x14ac:dyDescent="0.2">
      <c r="B21" s="8">
        <v>5</v>
      </c>
      <c r="C21" s="8">
        <v>10</v>
      </c>
      <c r="D21" s="18">
        <f>C21/$C$24</f>
        <v>0.25</v>
      </c>
      <c r="E21" s="19">
        <f t="shared" si="0"/>
        <v>34</v>
      </c>
      <c r="F21" s="18">
        <f t="shared" si="0"/>
        <v>0.85</v>
      </c>
      <c r="I21" s="9"/>
      <c r="J21" s="28"/>
      <c r="K21" s="9"/>
    </row>
    <row r="22" spans="2:11" x14ac:dyDescent="0.2">
      <c r="B22" s="8">
        <v>6</v>
      </c>
      <c r="C22" s="8">
        <v>6</v>
      </c>
      <c r="D22" s="18">
        <f>C22/$C$24</f>
        <v>0.15</v>
      </c>
      <c r="E22" s="19">
        <f t="shared" si="0"/>
        <v>40</v>
      </c>
      <c r="F22" s="18">
        <f t="shared" si="0"/>
        <v>1</v>
      </c>
      <c r="I22" s="9"/>
      <c r="J22" s="28"/>
      <c r="K22" s="9"/>
    </row>
    <row r="23" spans="2:11" x14ac:dyDescent="0.2">
      <c r="D23" s="9"/>
      <c r="E23" s="9"/>
      <c r="F23" s="9"/>
      <c r="I23" s="9"/>
      <c r="J23" s="9"/>
      <c r="K23" s="9"/>
    </row>
    <row r="24" spans="2:11" x14ac:dyDescent="0.2">
      <c r="B24" t="s">
        <v>0</v>
      </c>
      <c r="C24">
        <f>SUM(C17:C22)</f>
        <v>40</v>
      </c>
      <c r="D24" s="9">
        <f>SUM(D17:D22)</f>
        <v>1</v>
      </c>
      <c r="E24" s="9"/>
      <c r="F24" s="9"/>
      <c r="I24" s="9"/>
      <c r="J24" s="9"/>
      <c r="K24" s="9"/>
    </row>
    <row r="25" spans="2:11" x14ac:dyDescent="0.2">
      <c r="F25" s="9"/>
      <c r="G25" s="9"/>
      <c r="H25" s="9"/>
      <c r="I25" s="13"/>
      <c r="J25" s="13"/>
      <c r="K2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37A4-1B93-D141-A4D2-3571B32459C6}">
  <dimension ref="C2:Q48"/>
  <sheetViews>
    <sheetView topLeftCell="A16" workbookViewId="0">
      <selection activeCell="E45" sqref="E45"/>
    </sheetView>
  </sheetViews>
  <sheetFormatPr baseColWidth="10" defaultRowHeight="16" x14ac:dyDescent="0.2"/>
  <cols>
    <col min="3" max="3" width="10.6640625" customWidth="1"/>
    <col min="4" max="4" width="11" customWidth="1"/>
    <col min="5" max="5" width="20" customWidth="1"/>
    <col min="6" max="6" width="33.6640625" bestFit="1" customWidth="1"/>
    <col min="7" max="7" width="13.5" bestFit="1" customWidth="1"/>
    <col min="8" max="8" width="30.5" customWidth="1"/>
    <col min="9" max="9" width="10.33203125" bestFit="1" customWidth="1"/>
    <col min="10" max="10" width="21.33203125" customWidth="1"/>
    <col min="11" max="11" width="6.5" customWidth="1"/>
    <col min="12" max="12" width="11.1640625" bestFit="1" customWidth="1"/>
    <col min="14" max="17" width="10.83203125" style="13"/>
  </cols>
  <sheetData>
    <row r="2" spans="3:15" ht="21" x14ac:dyDescent="0.25">
      <c r="D2" s="6" t="s">
        <v>2</v>
      </c>
    </row>
    <row r="3" spans="3:15" ht="21" x14ac:dyDescent="0.25">
      <c r="D3" s="6" t="s">
        <v>3</v>
      </c>
    </row>
    <row r="4" spans="3:15" ht="21" x14ac:dyDescent="0.25">
      <c r="D4" s="6" t="s">
        <v>4</v>
      </c>
    </row>
    <row r="7" spans="3:15" x14ac:dyDescent="0.2">
      <c r="C7" s="1">
        <v>2</v>
      </c>
      <c r="D7">
        <v>5</v>
      </c>
      <c r="E7">
        <v>1</v>
      </c>
      <c r="F7" s="1">
        <v>2</v>
      </c>
      <c r="G7">
        <v>6</v>
      </c>
      <c r="H7">
        <v>5</v>
      </c>
      <c r="I7">
        <v>4</v>
      </c>
      <c r="J7">
        <v>6</v>
      </c>
      <c r="K7">
        <v>1</v>
      </c>
      <c r="L7">
        <v>4</v>
      </c>
    </row>
    <row r="8" spans="3:15" x14ac:dyDescent="0.2">
      <c r="C8" s="1">
        <v>3</v>
      </c>
      <c r="D8">
        <v>6</v>
      </c>
      <c r="E8">
        <v>5</v>
      </c>
      <c r="F8" s="1">
        <v>3</v>
      </c>
      <c r="G8">
        <v>5</v>
      </c>
      <c r="H8">
        <v>5</v>
      </c>
      <c r="I8">
        <v>2</v>
      </c>
      <c r="J8">
        <v>4</v>
      </c>
      <c r="K8">
        <v>2</v>
      </c>
      <c r="L8">
        <v>6</v>
      </c>
    </row>
    <row r="9" spans="3:15" x14ac:dyDescent="0.2">
      <c r="C9" s="1">
        <v>3</v>
      </c>
      <c r="D9">
        <v>6</v>
      </c>
      <c r="E9">
        <v>5</v>
      </c>
      <c r="F9" s="1">
        <v>4</v>
      </c>
      <c r="G9">
        <v>2</v>
      </c>
      <c r="H9">
        <v>6</v>
      </c>
      <c r="I9">
        <v>5</v>
      </c>
      <c r="J9">
        <v>5</v>
      </c>
      <c r="K9">
        <v>5</v>
      </c>
      <c r="L9">
        <v>2</v>
      </c>
    </row>
    <row r="10" spans="3:15" x14ac:dyDescent="0.2">
      <c r="C10" s="1">
        <v>3</v>
      </c>
      <c r="D10">
        <v>3</v>
      </c>
      <c r="E10">
        <v>2</v>
      </c>
      <c r="F10" s="1">
        <v>5</v>
      </c>
      <c r="G10">
        <v>2</v>
      </c>
      <c r="H10">
        <v>1</v>
      </c>
      <c r="I10">
        <v>3</v>
      </c>
      <c r="J10">
        <v>2</v>
      </c>
      <c r="K10">
        <v>4</v>
      </c>
      <c r="L10">
        <v>4</v>
      </c>
    </row>
    <row r="11" spans="3:15" x14ac:dyDescent="0.2">
      <c r="G11" s="4"/>
      <c r="I11" s="5"/>
    </row>
    <row r="12" spans="3:15" x14ac:dyDescent="0.2">
      <c r="G12" s="4"/>
      <c r="I12" s="5"/>
    </row>
    <row r="13" spans="3:15" x14ac:dyDescent="0.2">
      <c r="C13" s="13" t="s">
        <v>5</v>
      </c>
      <c r="D13" s="13">
        <f>MIN(C7:L10)</f>
        <v>1</v>
      </c>
      <c r="G13" s="4"/>
      <c r="I13" s="5"/>
    </row>
    <row r="14" spans="3:15" x14ac:dyDescent="0.2">
      <c r="C14" s="13" t="s">
        <v>6</v>
      </c>
      <c r="D14" s="13">
        <f>MAX(C7:L10)</f>
        <v>6</v>
      </c>
      <c r="G14" s="4"/>
      <c r="I14" s="5"/>
    </row>
    <row r="15" spans="3:15" x14ac:dyDescent="0.2">
      <c r="E15" t="s">
        <v>40</v>
      </c>
      <c r="F15" t="s">
        <v>1</v>
      </c>
      <c r="G15" s="4"/>
      <c r="I15" s="5"/>
    </row>
    <row r="16" spans="3:15" ht="69" customHeight="1" x14ac:dyDescent="0.2">
      <c r="F16" s="14" t="s">
        <v>7</v>
      </c>
      <c r="G16" s="15" t="s">
        <v>8</v>
      </c>
      <c r="H16" s="16" t="s">
        <v>9</v>
      </c>
      <c r="I16" s="17" t="s">
        <v>10</v>
      </c>
      <c r="J16" s="16" t="s">
        <v>11</v>
      </c>
      <c r="K16" s="25"/>
      <c r="L16" s="26" t="s">
        <v>19</v>
      </c>
      <c r="M16" s="27"/>
      <c r="N16" s="12" t="s">
        <v>33</v>
      </c>
      <c r="O16" s="12" t="s">
        <v>34</v>
      </c>
    </row>
    <row r="17" spans="5:15" x14ac:dyDescent="0.2">
      <c r="F17" s="8">
        <v>1</v>
      </c>
      <c r="G17" s="8">
        <f t="array" ref="G17:G22">FREQUENCY(C7:L10,F17:F22)</f>
        <v>3</v>
      </c>
      <c r="H17" s="18">
        <f>G17/$G$24</f>
        <v>7.4999999999999997E-2</v>
      </c>
      <c r="I17" s="19">
        <f>G17</f>
        <v>3</v>
      </c>
      <c r="J17" s="18">
        <f>H17</f>
        <v>7.4999999999999997E-2</v>
      </c>
      <c r="K17" s="9"/>
      <c r="L17" s="28">
        <f t="shared" ref="L17:L22" si="0">(F17-$H$30)^2</f>
        <v>7.4256250000000001</v>
      </c>
      <c r="M17" s="9"/>
      <c r="N17" s="13">
        <f t="shared" ref="N17:N22" si="1">(F17-$H$30)^3</f>
        <v>-20.234828125</v>
      </c>
      <c r="O17" s="13">
        <f t="shared" ref="O17:O22" si="2">(F17-$H$30)^4</f>
        <v>55.139906640625</v>
      </c>
    </row>
    <row r="18" spans="5:15" x14ac:dyDescent="0.2">
      <c r="E18" s="2"/>
      <c r="F18" s="8">
        <v>2</v>
      </c>
      <c r="G18" s="8">
        <v>9</v>
      </c>
      <c r="H18" s="18">
        <f t="shared" ref="H18:H22" si="3">G18/$G$24</f>
        <v>0.22500000000000001</v>
      </c>
      <c r="I18" s="19">
        <f>G18+I17</f>
        <v>12</v>
      </c>
      <c r="J18" s="18">
        <f>H18+J17</f>
        <v>0.3</v>
      </c>
      <c r="K18" s="9"/>
      <c r="L18" s="28">
        <f t="shared" si="0"/>
        <v>2.9756250000000004</v>
      </c>
      <c r="M18" s="9"/>
      <c r="N18" s="13">
        <f t="shared" si="1"/>
        <v>-5.1329531250000011</v>
      </c>
      <c r="O18" s="13">
        <f t="shared" si="2"/>
        <v>8.8543441406250025</v>
      </c>
    </row>
    <row r="19" spans="5:15" x14ac:dyDescent="0.2">
      <c r="F19" s="8">
        <v>3</v>
      </c>
      <c r="G19" s="8">
        <v>6</v>
      </c>
      <c r="H19" s="18">
        <f t="shared" si="3"/>
        <v>0.15</v>
      </c>
      <c r="I19" s="19">
        <f t="shared" ref="I19:J22" si="4">G19+I18</f>
        <v>18</v>
      </c>
      <c r="J19" s="18">
        <f>H19+J18</f>
        <v>0.44999999999999996</v>
      </c>
      <c r="K19" s="9"/>
      <c r="L19" s="28">
        <f t="shared" si="0"/>
        <v>0.52562500000000012</v>
      </c>
      <c r="M19" s="9"/>
      <c r="N19" s="13">
        <f t="shared" si="1"/>
        <v>-0.38107812500000016</v>
      </c>
      <c r="O19" s="13">
        <f t="shared" si="2"/>
        <v>0.2762816406250001</v>
      </c>
    </row>
    <row r="20" spans="5:15" x14ac:dyDescent="0.2">
      <c r="F20" s="8">
        <v>4</v>
      </c>
      <c r="G20" s="8">
        <v>6</v>
      </c>
      <c r="H20" s="18">
        <f t="shared" si="3"/>
        <v>0.15</v>
      </c>
      <c r="I20" s="19">
        <f t="shared" si="4"/>
        <v>24</v>
      </c>
      <c r="J20" s="18">
        <f>H20+J19</f>
        <v>0.6</v>
      </c>
      <c r="K20" s="9"/>
      <c r="L20" s="28">
        <f t="shared" si="0"/>
        <v>7.5624999999999956E-2</v>
      </c>
      <c r="M20" s="9"/>
      <c r="N20" s="13">
        <f t="shared" si="1"/>
        <v>2.0796874999999982E-2</v>
      </c>
      <c r="O20" s="13">
        <f t="shared" si="2"/>
        <v>5.7191406249999938E-3</v>
      </c>
    </row>
    <row r="21" spans="5:15" x14ac:dyDescent="0.2">
      <c r="F21" s="8">
        <v>5</v>
      </c>
      <c r="G21" s="8">
        <v>10</v>
      </c>
      <c r="H21" s="18">
        <f t="shared" si="3"/>
        <v>0.25</v>
      </c>
      <c r="I21" s="19">
        <f t="shared" si="4"/>
        <v>34</v>
      </c>
      <c r="J21" s="18">
        <f t="shared" si="4"/>
        <v>0.85</v>
      </c>
      <c r="K21" s="9"/>
      <c r="L21" s="28">
        <f t="shared" si="0"/>
        <v>1.6256249999999999</v>
      </c>
      <c r="M21" s="9"/>
      <c r="N21" s="13">
        <f t="shared" si="1"/>
        <v>2.0726718749999997</v>
      </c>
      <c r="O21" s="13">
        <f t="shared" si="2"/>
        <v>2.6426566406249994</v>
      </c>
    </row>
    <row r="22" spans="5:15" x14ac:dyDescent="0.2">
      <c r="F22" s="8">
        <v>6</v>
      </c>
      <c r="G22" s="8">
        <v>6</v>
      </c>
      <c r="H22" s="18">
        <f t="shared" si="3"/>
        <v>0.15</v>
      </c>
      <c r="I22" s="19">
        <f t="shared" si="4"/>
        <v>40</v>
      </c>
      <c r="J22" s="18">
        <f t="shared" si="4"/>
        <v>1</v>
      </c>
      <c r="K22" s="9"/>
      <c r="L22" s="28">
        <f t="shared" si="0"/>
        <v>5.1756249999999993</v>
      </c>
      <c r="M22" s="9"/>
      <c r="N22" s="13">
        <f t="shared" si="1"/>
        <v>11.774546874999999</v>
      </c>
      <c r="O22" s="13">
        <f t="shared" si="2"/>
        <v>26.787094140624994</v>
      </c>
    </row>
    <row r="23" spans="5:15" x14ac:dyDescent="0.2">
      <c r="H23" s="9"/>
      <c r="I23" s="9"/>
      <c r="J23" s="9"/>
      <c r="K23" s="9"/>
      <c r="L23" s="9"/>
      <c r="M23" s="9"/>
    </row>
    <row r="24" spans="5:15" x14ac:dyDescent="0.2">
      <c r="F24" t="s">
        <v>0</v>
      </c>
      <c r="G24">
        <f>SUM(G17:G22)</f>
        <v>40</v>
      </c>
      <c r="H24" s="9">
        <f>SUM(H17:H22)</f>
        <v>1</v>
      </c>
      <c r="I24" s="9"/>
      <c r="J24" s="9"/>
      <c r="K24" s="9"/>
      <c r="L24" s="9"/>
      <c r="M24" s="9"/>
    </row>
    <row r="25" spans="5:15" x14ac:dyDescent="0.2">
      <c r="H25" s="9"/>
      <c r="I25" s="9"/>
      <c r="J25" s="9"/>
      <c r="K25" s="13"/>
      <c r="L25" s="13"/>
      <c r="M25" s="13"/>
    </row>
    <row r="27" spans="5:15" s="9" customFormat="1" x14ac:dyDescent="0.2"/>
    <row r="28" spans="5:15" s="9" customFormat="1" x14ac:dyDescent="0.2"/>
    <row r="29" spans="5:15" s="19" customFormat="1" ht="136" x14ac:dyDescent="0.2">
      <c r="F29" s="22" t="s">
        <v>22</v>
      </c>
      <c r="G29" s="22" t="s">
        <v>24</v>
      </c>
      <c r="H29" s="22" t="s">
        <v>25</v>
      </c>
    </row>
    <row r="30" spans="5:15" s="19" customFormat="1" x14ac:dyDescent="0.2">
      <c r="F30" s="23" t="s">
        <v>12</v>
      </c>
      <c r="G30" s="24">
        <f>AVERAGE(C7:L10)</f>
        <v>3.7250000000000001</v>
      </c>
      <c r="H30" s="24">
        <f>SUMPRODUCT(F17:F22,G17:G22)/G24</f>
        <v>3.7250000000000001</v>
      </c>
    </row>
    <row r="31" spans="5:15" s="19" customFormat="1" x14ac:dyDescent="0.2">
      <c r="F31" s="23" t="s">
        <v>14</v>
      </c>
      <c r="G31" s="23">
        <f>MEDIAN(C7:L10)</f>
        <v>4</v>
      </c>
      <c r="H31" s="30" cm="1">
        <f t="array" ref="H31">IF(IFERROR(MATCH(0.5,J17:J22,0), "sim")="sim",INDEX(F17:F22,MATCH(_xlfn.IFS(INDEX(J17:J22,MATCH(0.5,J17:J22,1),1)&lt;0.5,INDEX(J17:J22,MATCH(0.5,J17:J22,1)+1,1),INDEX(J17:J22,MATCH(0.5,J17:J22,1),1)=0.5,0.5),J17:J22,0),1), IF(INDEX(J17:J22,MATCH(0.5,J17:J22,1),1)=0.5,(INDEX(F17:F22,MATCH(0.5,J17:J22,1),1)+INDEX(F17:F22,MATCH(0.5,J17:J22,1)+1,1))/2))</f>
        <v>4</v>
      </c>
      <c r="J31" s="29"/>
    </row>
    <row r="32" spans="5:15" s="19" customFormat="1" x14ac:dyDescent="0.2">
      <c r="F32" s="23" t="s">
        <v>13</v>
      </c>
      <c r="G32" s="23">
        <f>MODE(C7:K10)</f>
        <v>5</v>
      </c>
      <c r="H32" s="23">
        <f>INDEX(F17:F22,MATCH(MAX(G17:G22),G17:G22,0),1)</f>
        <v>5</v>
      </c>
    </row>
    <row r="33" spans="5:9" s="19" customFormat="1" x14ac:dyDescent="0.2"/>
    <row r="34" spans="5:9" s="9" customFormat="1" ht="136" x14ac:dyDescent="0.2">
      <c r="G34" s="19"/>
      <c r="H34" s="31" t="s">
        <v>39</v>
      </c>
    </row>
    <row r="35" spans="5:9" s="9" customFormat="1" x14ac:dyDescent="0.2"/>
    <row r="36" spans="5:9" s="9" customFormat="1" x14ac:dyDescent="0.2">
      <c r="F36" s="19" t="s">
        <v>23</v>
      </c>
      <c r="G36" s="19" t="s">
        <v>24</v>
      </c>
      <c r="H36" s="19" t="s">
        <v>26</v>
      </c>
    </row>
    <row r="37" spans="5:9" s="9" customFormat="1" x14ac:dyDescent="0.2">
      <c r="F37" s="19" t="s">
        <v>20</v>
      </c>
      <c r="G37" s="18">
        <f>_xlfn.VAR.S(C7:L10)</f>
        <v>2.5634615384615391</v>
      </c>
      <c r="H37" s="18">
        <f>SUMPRODUCT(G17:G22,L17:L22)/(G24-1)</f>
        <v>2.5634615384615382</v>
      </c>
    </row>
    <row r="38" spans="5:9" s="9" customFormat="1" x14ac:dyDescent="0.2">
      <c r="F38" s="19" t="s">
        <v>21</v>
      </c>
      <c r="G38" s="18">
        <f>_xlfn.STDEV.S(C7:L10)</f>
        <v>1.6010813653470393</v>
      </c>
      <c r="H38" s="18">
        <f>SQRT(H37)</f>
        <v>1.6010813653470388</v>
      </c>
    </row>
    <row r="39" spans="5:9" s="9" customFormat="1" x14ac:dyDescent="0.2"/>
    <row r="40" spans="5:9" s="9" customFormat="1" x14ac:dyDescent="0.2"/>
    <row r="41" spans="5:9" s="9" customFormat="1" x14ac:dyDescent="0.2">
      <c r="F41" s="19" t="s">
        <v>27</v>
      </c>
    </row>
    <row r="42" spans="5:9" s="9" customFormat="1" x14ac:dyDescent="0.2">
      <c r="E42" s="9" t="s">
        <v>38</v>
      </c>
      <c r="F42" s="19" t="s">
        <v>28</v>
      </c>
    </row>
    <row r="43" spans="5:9" s="9" customFormat="1" x14ac:dyDescent="0.2">
      <c r="F43" s="19" t="str" cm="1">
        <f t="array" ref="F43">_xlfn.IFS(G30&gt;G31,IF(G31&gt;G32,"assimétrica positiva",""),G30&lt;G31, IF(G31&lt;G32,"assimétrica negativa",""),G30&lt;G31,IF(G31=G32,"simétrica",""))</f>
        <v>assimétrica negativa</v>
      </c>
    </row>
    <row r="44" spans="5:9" s="9" customFormat="1" x14ac:dyDescent="0.2"/>
    <row r="46" spans="5:9" x14ac:dyDescent="0.2">
      <c r="F46" s="20"/>
      <c r="G46" s="20" t="s">
        <v>31</v>
      </c>
      <c r="H46" s="20" t="s">
        <v>32</v>
      </c>
      <c r="I46" s="9"/>
    </row>
    <row r="47" spans="5:9" x14ac:dyDescent="0.2">
      <c r="F47" s="20" t="s">
        <v>29</v>
      </c>
      <c r="G47" s="21">
        <f>SKEW(C7:L10)</f>
        <v>-0.11632383802245722</v>
      </c>
      <c r="H47" s="21">
        <f>(SUMPRODUCT(N17:N22,G17:G22)/G24)/(H38^3)</f>
        <v>-0.10774495496830112</v>
      </c>
      <c r="I47" s="9"/>
    </row>
    <row r="48" spans="5:9" x14ac:dyDescent="0.2">
      <c r="F48" s="20" t="s">
        <v>30</v>
      </c>
      <c r="G48" s="21">
        <f>KURT(C7:L10)</f>
        <v>-1.2703184973502135</v>
      </c>
      <c r="H48" s="21">
        <f>(SUMPRODUCT(F17:F22,O17:O22)/G24)/(H38^4)-3</f>
        <v>-2.0578924897936077</v>
      </c>
      <c r="I48" s="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71AB-6E59-274C-B699-086BB7A757AC}">
  <dimension ref="A2:G42"/>
  <sheetViews>
    <sheetView zoomScale="91" zoomScaleNormal="91" workbookViewId="0">
      <selection activeCell="J23" sqref="J23"/>
    </sheetView>
  </sheetViews>
  <sheetFormatPr baseColWidth="10" defaultRowHeight="16" x14ac:dyDescent="0.2"/>
  <cols>
    <col min="2" max="2" width="10.83203125" style="3"/>
  </cols>
  <sheetData>
    <row r="2" spans="1:7" x14ac:dyDescent="0.2">
      <c r="A2" t="s">
        <v>36</v>
      </c>
      <c r="B2" s="3" t="s">
        <v>37</v>
      </c>
    </row>
    <row r="3" spans="1:7" x14ac:dyDescent="0.2">
      <c r="A3">
        <v>1</v>
      </c>
      <c r="B3">
        <v>1</v>
      </c>
      <c r="C3" s="3"/>
    </row>
    <row r="4" spans="1:7" x14ac:dyDescent="0.2">
      <c r="A4">
        <v>2</v>
      </c>
      <c r="B4">
        <v>1</v>
      </c>
      <c r="C4" s="3"/>
    </row>
    <row r="5" spans="1:7" x14ac:dyDescent="0.2">
      <c r="A5">
        <v>3</v>
      </c>
      <c r="B5">
        <v>1</v>
      </c>
      <c r="C5" s="3"/>
      <c r="E5" s="2" t="s">
        <v>15</v>
      </c>
      <c r="F5">
        <v>40</v>
      </c>
      <c r="G5" t="s">
        <v>16</v>
      </c>
    </row>
    <row r="6" spans="1:7" x14ac:dyDescent="0.2">
      <c r="A6">
        <v>4</v>
      </c>
      <c r="B6" s="1">
        <v>2</v>
      </c>
      <c r="C6" s="7"/>
    </row>
    <row r="7" spans="1:7" x14ac:dyDescent="0.2">
      <c r="A7">
        <v>5</v>
      </c>
      <c r="B7">
        <v>2</v>
      </c>
      <c r="C7" s="3"/>
      <c r="E7" t="s">
        <v>17</v>
      </c>
      <c r="F7">
        <f>VLOOKUP(F5/2,A2:B42,2,FALSE)</f>
        <v>4</v>
      </c>
    </row>
    <row r="8" spans="1:7" x14ac:dyDescent="0.2">
      <c r="A8">
        <v>6</v>
      </c>
      <c r="B8" s="1">
        <v>2</v>
      </c>
      <c r="C8" s="7"/>
      <c r="E8" t="s">
        <v>18</v>
      </c>
      <c r="F8">
        <f>VLOOKUP(F5/2+1,A3:B43,2,FALSE)</f>
        <v>4</v>
      </c>
    </row>
    <row r="9" spans="1:7" x14ac:dyDescent="0.2">
      <c r="A9">
        <v>7</v>
      </c>
      <c r="B9">
        <v>2</v>
      </c>
      <c r="C9" s="3"/>
    </row>
    <row r="10" spans="1:7" x14ac:dyDescent="0.2">
      <c r="A10">
        <v>8</v>
      </c>
      <c r="B10">
        <v>2</v>
      </c>
      <c r="C10" s="3"/>
      <c r="E10" t="s">
        <v>14</v>
      </c>
      <c r="F10">
        <f>(F7+F8)/2</f>
        <v>4</v>
      </c>
    </row>
    <row r="11" spans="1:7" x14ac:dyDescent="0.2">
      <c r="A11">
        <v>9</v>
      </c>
      <c r="B11">
        <v>2</v>
      </c>
      <c r="C11" s="3"/>
    </row>
    <row r="12" spans="1:7" x14ac:dyDescent="0.2">
      <c r="A12">
        <v>10</v>
      </c>
      <c r="B12">
        <v>2</v>
      </c>
      <c r="C12" s="3"/>
    </row>
    <row r="13" spans="1:7" x14ac:dyDescent="0.2">
      <c r="A13">
        <v>11</v>
      </c>
      <c r="B13">
        <v>2</v>
      </c>
      <c r="C13" s="3"/>
    </row>
    <row r="14" spans="1:7" x14ac:dyDescent="0.2">
      <c r="A14">
        <v>12</v>
      </c>
      <c r="B14">
        <v>2</v>
      </c>
      <c r="C14" s="3"/>
    </row>
    <row r="15" spans="1:7" x14ac:dyDescent="0.2">
      <c r="A15">
        <v>13</v>
      </c>
      <c r="B15" s="1">
        <v>3</v>
      </c>
      <c r="C15" s="3"/>
    </row>
    <row r="16" spans="1:7" x14ac:dyDescent="0.2">
      <c r="A16">
        <v>14</v>
      </c>
      <c r="B16" s="1">
        <v>3</v>
      </c>
      <c r="C16" s="3"/>
    </row>
    <row r="17" spans="1:3" x14ac:dyDescent="0.2">
      <c r="A17">
        <v>15</v>
      </c>
      <c r="B17" s="1">
        <v>3</v>
      </c>
      <c r="C17" s="7"/>
    </row>
    <row r="18" spans="1:3" x14ac:dyDescent="0.2">
      <c r="A18">
        <v>16</v>
      </c>
      <c r="B18">
        <v>3</v>
      </c>
      <c r="C18" s="7"/>
    </row>
    <row r="19" spans="1:3" x14ac:dyDescent="0.2">
      <c r="A19">
        <v>17</v>
      </c>
      <c r="B19" s="1">
        <v>3</v>
      </c>
      <c r="C19" s="7"/>
    </row>
    <row r="20" spans="1:3" x14ac:dyDescent="0.2">
      <c r="A20">
        <v>18</v>
      </c>
      <c r="B20">
        <v>3</v>
      </c>
      <c r="C20" s="3"/>
    </row>
    <row r="21" spans="1:3" x14ac:dyDescent="0.2">
      <c r="A21">
        <v>19</v>
      </c>
      <c r="B21" s="1">
        <v>4</v>
      </c>
      <c r="C21" s="7"/>
    </row>
    <row r="22" spans="1:3" x14ac:dyDescent="0.2">
      <c r="A22">
        <v>20</v>
      </c>
      <c r="B22">
        <v>4</v>
      </c>
      <c r="C22" s="3"/>
    </row>
    <row r="23" spans="1:3" x14ac:dyDescent="0.2">
      <c r="A23">
        <v>21</v>
      </c>
      <c r="B23">
        <v>4</v>
      </c>
      <c r="C23" s="7"/>
    </row>
    <row r="24" spans="1:3" x14ac:dyDescent="0.2">
      <c r="A24">
        <v>22</v>
      </c>
      <c r="B24">
        <v>4</v>
      </c>
      <c r="C24" s="3"/>
    </row>
    <row r="25" spans="1:3" x14ac:dyDescent="0.2">
      <c r="A25">
        <v>23</v>
      </c>
      <c r="B25">
        <v>4</v>
      </c>
      <c r="C25" s="3"/>
    </row>
    <row r="26" spans="1:3" x14ac:dyDescent="0.2">
      <c r="A26">
        <v>24</v>
      </c>
      <c r="B26">
        <v>4</v>
      </c>
      <c r="C26" s="3"/>
    </row>
    <row r="27" spans="1:3" x14ac:dyDescent="0.2">
      <c r="A27">
        <v>25</v>
      </c>
      <c r="B27">
        <v>5</v>
      </c>
      <c r="C27" s="3"/>
    </row>
    <row r="28" spans="1:3" x14ac:dyDescent="0.2">
      <c r="A28">
        <v>26</v>
      </c>
      <c r="B28">
        <v>5</v>
      </c>
      <c r="C28" s="3"/>
    </row>
    <row r="29" spans="1:3" x14ac:dyDescent="0.2">
      <c r="A29">
        <v>27</v>
      </c>
      <c r="B29">
        <v>5</v>
      </c>
      <c r="C29" s="3"/>
    </row>
    <row r="30" spans="1:3" x14ac:dyDescent="0.2">
      <c r="A30">
        <v>28</v>
      </c>
      <c r="B30" s="1">
        <v>5</v>
      </c>
      <c r="C30" s="3"/>
    </row>
    <row r="31" spans="1:3" x14ac:dyDescent="0.2">
      <c r="A31">
        <v>29</v>
      </c>
      <c r="B31">
        <v>5</v>
      </c>
      <c r="C31" s="7"/>
    </row>
    <row r="32" spans="1:3" x14ac:dyDescent="0.2">
      <c r="A32">
        <v>30</v>
      </c>
      <c r="B32">
        <v>5</v>
      </c>
      <c r="C32" s="3"/>
    </row>
    <row r="33" spans="1:3" x14ac:dyDescent="0.2">
      <c r="A33">
        <v>31</v>
      </c>
      <c r="B33">
        <v>5</v>
      </c>
      <c r="C33" s="3"/>
    </row>
    <row r="34" spans="1:3" x14ac:dyDescent="0.2">
      <c r="A34">
        <v>32</v>
      </c>
      <c r="B34">
        <v>5</v>
      </c>
      <c r="C34" s="3"/>
    </row>
    <row r="35" spans="1:3" x14ac:dyDescent="0.2">
      <c r="A35">
        <v>33</v>
      </c>
      <c r="B35">
        <v>5</v>
      </c>
      <c r="C35" s="3"/>
    </row>
    <row r="36" spans="1:3" x14ac:dyDescent="0.2">
      <c r="A36">
        <v>34</v>
      </c>
      <c r="B36">
        <v>5</v>
      </c>
      <c r="C36" s="3"/>
    </row>
    <row r="37" spans="1:3" x14ac:dyDescent="0.2">
      <c r="A37">
        <v>35</v>
      </c>
      <c r="B37">
        <v>6</v>
      </c>
      <c r="C37" s="3"/>
    </row>
    <row r="38" spans="1:3" x14ac:dyDescent="0.2">
      <c r="A38">
        <v>36</v>
      </c>
      <c r="B38">
        <v>6</v>
      </c>
      <c r="C38" s="3"/>
    </row>
    <row r="39" spans="1:3" x14ac:dyDescent="0.2">
      <c r="A39">
        <v>37</v>
      </c>
      <c r="B39">
        <v>6</v>
      </c>
      <c r="C39" s="3"/>
    </row>
    <row r="40" spans="1:3" x14ac:dyDescent="0.2">
      <c r="A40">
        <v>38</v>
      </c>
      <c r="B40">
        <v>6</v>
      </c>
      <c r="C40" s="3"/>
    </row>
    <row r="41" spans="1:3" x14ac:dyDescent="0.2">
      <c r="A41">
        <v>39</v>
      </c>
      <c r="B41">
        <v>6</v>
      </c>
      <c r="C41" s="3"/>
    </row>
    <row r="42" spans="1:3" x14ac:dyDescent="0.2">
      <c r="A42">
        <v>40</v>
      </c>
      <c r="B42">
        <v>6</v>
      </c>
      <c r="C42" s="3"/>
    </row>
  </sheetData>
  <sortState xmlns:xlrd2="http://schemas.microsoft.com/office/spreadsheetml/2017/richdata2" ref="B3:B42">
    <sortCondition ref="B3:B4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Dados</vt:lpstr>
      <vt:lpstr>a) b)</vt:lpstr>
      <vt:lpstr>c) d) e)</vt:lpstr>
      <vt:lpstr>Mediana (alternativa)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2020-04-05T19:28:40Z</dcterms:created>
  <dcterms:modified xsi:type="dcterms:W3CDTF">2021-04-29T10:01:23Z</dcterms:modified>
</cp:coreProperties>
</file>