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xr:revisionPtr revIDLastSave="0" documentId="13_ncr:1_{29982935-FCF4-41A3-8758-5B56DF4A700D}" xr6:coauthVersionLast="47" xr6:coauthVersionMax="47" xr10:uidLastSave="{00000000-0000-0000-0000-000000000000}"/>
  <bookViews>
    <workbookView xWindow="6324" yWindow="1956" windowWidth="23256" windowHeight="12576" xr2:uid="{7AF19DF0-A4C3-4F06-AC70-01CE2E329EA4}"/>
  </bookViews>
  <sheets>
    <sheet name="Dio Invest" sheetId="1" r:id="rId1"/>
  </sheets>
  <definedNames>
    <definedName name="Aporte_Mensal">'Dio Invest'!$F$10</definedName>
    <definedName name="Perfil">'Dio Invest'!$E$27</definedName>
    <definedName name="Periodo">'Dio Invest'!$E$11</definedName>
    <definedName name="Rendimento_Carteira">'Dio Invest'!$E$6</definedName>
    <definedName name="Taxa">'Dio Invest'!$E$12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/>
  <c r="F34" i="1" s="1"/>
  <c r="E7" i="1"/>
  <c r="E35" i="1"/>
  <c r="F35" i="1" s="1"/>
  <c r="E33" i="1"/>
  <c r="F33" i="1" s="1"/>
  <c r="E32" i="1"/>
  <c r="F32" i="1" s="1"/>
  <c r="E31" i="1"/>
  <c r="F31" i="1" s="1"/>
  <c r="E30" i="1"/>
  <c r="F30" i="1" s="1"/>
  <c r="E13" i="1"/>
  <c r="E14" i="1" s="1"/>
  <c r="B21" i="1"/>
  <c r="B22" i="1" s="1"/>
  <c r="B23" i="1" s="1"/>
  <c r="E23" i="1" s="1"/>
  <c r="G23" i="1" s="1"/>
  <c r="B20" i="1"/>
  <c r="E20" i="1" s="1"/>
  <c r="G20" i="1" s="1"/>
  <c r="B19" i="1"/>
  <c r="E19" i="1" s="1"/>
  <c r="G19" i="1" s="1"/>
  <c r="B18" i="1"/>
  <c r="E18" i="1" s="1"/>
  <c r="G18" i="1" s="1"/>
  <c r="F36" i="1" l="1"/>
  <c r="E21" i="1"/>
  <c r="G21" i="1" s="1"/>
  <c r="E22" i="1"/>
  <c r="G22" i="1" s="1"/>
  <c r="B24" i="1"/>
  <c r="E24" i="1" s="1"/>
  <c r="G24" i="1" s="1"/>
</calcChain>
</file>

<file path=xl/sharedStrings.xml><?xml version="1.0" encoding="utf-8"?>
<sst xmlns="http://schemas.openxmlformats.org/spreadsheetml/2006/main" count="28" uniqueCount="28">
  <si>
    <t>DIO INVEST</t>
  </si>
  <si>
    <t>Investimento Mensal</t>
  </si>
  <si>
    <t>Aporte Mensal</t>
  </si>
  <si>
    <t>Período (Anos)</t>
  </si>
  <si>
    <t>Taxa de Rendimento Mensal</t>
  </si>
  <si>
    <t>Patrimônio Previsto Acumulado</t>
  </si>
  <si>
    <t>Dividendos Mensais</t>
  </si>
  <si>
    <t>Cenários</t>
  </si>
  <si>
    <t>Anos</t>
  </si>
  <si>
    <t>Patrimônio Acumulado</t>
  </si>
  <si>
    <t>Dividendo</t>
  </si>
  <si>
    <t>Configurações</t>
  </si>
  <si>
    <t>Salário Mensal</t>
  </si>
  <si>
    <t>Rendimento Carteira</t>
  </si>
  <si>
    <t>Moderado</t>
  </si>
  <si>
    <t>Sugestão de Aporte Mensal</t>
  </si>
  <si>
    <t>Tipo de FII</t>
  </si>
  <si>
    <t>Papel</t>
  </si>
  <si>
    <t>Tijolo</t>
  </si>
  <si>
    <t>Valores</t>
  </si>
  <si>
    <t>Híbridos</t>
  </si>
  <si>
    <t>Desenvolvimento</t>
  </si>
  <si>
    <t>Hotelarias</t>
  </si>
  <si>
    <t>FOF's</t>
  </si>
  <si>
    <t>% Sugerida</t>
  </si>
  <si>
    <t>Tipo de Perfil</t>
  </si>
  <si>
    <t>TOTAL</t>
  </si>
  <si>
    <t>Sugestão de Diversificação de Carteira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</si>
</sst>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;[Red]\-&quot;R$&quot;#,##0.00"/>
    <numFmt numFmtId="44" formatCode="_-&quot;R$&quot;* #,##0.00_-;\-&quot;R$&quot;* #,##0.00_-;_-&quot;R$&quot;* &quot;-&quot;??_-;_-@_-"/>
    <numFmt numFmtId="167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0"/>
      <name val="Bauhaus 93"/>
      <family val="5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thick">
        <color theme="4"/>
      </bottom>
      <diagonal/>
    </border>
    <border>
      <left/>
      <right/>
      <top style="thin">
        <color theme="4"/>
      </top>
      <bottom style="thick">
        <color theme="4"/>
      </bottom>
      <diagonal/>
    </border>
    <border>
      <left/>
      <right style="thick">
        <color theme="4"/>
      </right>
      <top style="thin">
        <color theme="4"/>
      </top>
      <bottom style="thick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 style="medium">
        <color theme="4"/>
      </bottom>
      <diagonal/>
    </border>
    <border>
      <left/>
      <right/>
      <top style="thick">
        <color theme="4"/>
      </top>
      <bottom style="medium">
        <color theme="4"/>
      </bottom>
      <diagonal/>
    </border>
    <border>
      <left/>
      <right style="thick">
        <color theme="4"/>
      </right>
      <top style="thick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thick">
        <color theme="4"/>
      </right>
      <top style="medium">
        <color theme="4"/>
      </top>
      <bottom style="thin">
        <color theme="4"/>
      </bottom>
      <diagonal/>
    </border>
    <border>
      <left style="thick">
        <color theme="4"/>
      </left>
      <right/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 style="thick">
        <color theme="4"/>
      </right>
      <top style="thin">
        <color theme="4"/>
      </top>
      <bottom style="medium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ck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/>
      <right style="medium">
        <color theme="4"/>
      </right>
      <top style="thick">
        <color theme="4"/>
      </top>
      <bottom style="medium">
        <color theme="4"/>
      </bottom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 style="medium">
        <color theme="4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 style="thin">
        <color theme="4"/>
      </top>
      <bottom style="thick">
        <color theme="4"/>
      </bottom>
      <diagonal/>
    </border>
    <border>
      <left style="medium">
        <color theme="4"/>
      </left>
      <right/>
      <top style="thick">
        <color theme="4"/>
      </top>
      <bottom style="medium">
        <color theme="4"/>
      </bottom>
      <diagonal/>
    </border>
    <border>
      <left style="medium">
        <color theme="4"/>
      </left>
      <right style="thick">
        <color theme="4"/>
      </right>
      <top style="thick">
        <color theme="4"/>
      </top>
      <bottom style="medium">
        <color theme="4"/>
      </bottom>
      <diagonal/>
    </border>
    <border>
      <left style="medium">
        <color theme="4"/>
      </left>
      <right style="thick">
        <color theme="4"/>
      </right>
      <top/>
      <bottom style="thin">
        <color theme="4"/>
      </bottom>
      <diagonal/>
    </border>
    <border>
      <left style="medium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ck">
        <color theme="4"/>
      </left>
      <right/>
      <top style="thick">
        <color theme="4"/>
      </top>
      <bottom style="double">
        <color theme="4"/>
      </bottom>
      <diagonal/>
    </border>
    <border>
      <left/>
      <right/>
      <top style="thick">
        <color theme="4"/>
      </top>
      <bottom style="double">
        <color theme="4"/>
      </bottom>
      <diagonal/>
    </border>
    <border>
      <left/>
      <right style="thick">
        <color theme="4"/>
      </right>
      <top style="thick">
        <color theme="4"/>
      </top>
      <bottom style="double">
        <color theme="4"/>
      </bottom>
      <diagonal/>
    </border>
    <border>
      <left style="thick">
        <color theme="4"/>
      </left>
      <right/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 style="double">
        <color theme="4"/>
      </bottom>
      <diagonal/>
    </border>
    <border>
      <left/>
      <right style="thick">
        <color theme="4"/>
      </right>
      <top style="double">
        <color theme="4"/>
      </top>
      <bottom style="double">
        <color theme="4"/>
      </bottom>
      <diagonal/>
    </border>
    <border>
      <left style="thick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94">
    <xf numFmtId="0" fontId="0" fillId="0" borderId="0" xfId="0"/>
    <xf numFmtId="0" fontId="6" fillId="2" borderId="1" xfId="3" applyFont="1" applyFill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44" fontId="0" fillId="0" borderId="21" xfId="1" applyFont="1" applyBorder="1" applyAlignment="1">
      <alignment horizontal="center" vertical="center"/>
    </xf>
    <xf numFmtId="44" fontId="0" fillId="0" borderId="22" xfId="1" applyFont="1" applyBorder="1" applyAlignment="1">
      <alignment horizontal="center" vertical="center"/>
    </xf>
    <xf numFmtId="2" fontId="0" fillId="0" borderId="9" xfId="0" applyNumberFormat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10" fontId="0" fillId="0" borderId="24" xfId="2" applyNumberFormat="1" applyFont="1" applyBorder="1" applyAlignment="1">
      <alignment horizontal="right" vertical="center"/>
    </xf>
    <xf numFmtId="10" fontId="0" fillId="0" borderId="25" xfId="2" applyNumberFormat="1" applyFont="1" applyBorder="1" applyAlignment="1">
      <alignment horizontal="right" vertical="center"/>
    </xf>
    <xf numFmtId="0" fontId="4" fillId="2" borderId="17" xfId="4" applyFont="1" applyFill="1" applyBorder="1" applyAlignment="1">
      <alignment horizontal="center" vertical="center"/>
    </xf>
    <xf numFmtId="0" fontId="4" fillId="2" borderId="18" xfId="4" applyFont="1" applyFill="1" applyBorder="1" applyAlignment="1">
      <alignment horizontal="center" vertical="center"/>
    </xf>
    <xf numFmtId="0" fontId="4" fillId="2" borderId="19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center" vertical="center"/>
    </xf>
    <xf numFmtId="0" fontId="4" fillId="2" borderId="4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44" fontId="0" fillId="0" borderId="38" xfId="1" applyFont="1" applyBorder="1" applyAlignment="1">
      <alignment horizontal="center"/>
    </xf>
    <xf numFmtId="44" fontId="0" fillId="0" borderId="39" xfId="1" applyFont="1" applyBorder="1" applyAlignment="1">
      <alignment horizontal="center"/>
    </xf>
    <xf numFmtId="167" fontId="0" fillId="0" borderId="38" xfId="2" applyNumberFormat="1" applyFont="1" applyBorder="1" applyAlignment="1">
      <alignment horizontal="center"/>
    </xf>
    <xf numFmtId="167" fontId="0" fillId="0" borderId="39" xfId="2" applyNumberFormat="1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4" borderId="46" xfId="4" applyFont="1" applyFill="1" applyBorder="1" applyAlignment="1">
      <alignment horizontal="center" vertical="center"/>
    </xf>
    <xf numFmtId="0" fontId="4" fillId="4" borderId="47" xfId="4" applyFont="1" applyFill="1" applyBorder="1" applyAlignment="1">
      <alignment horizontal="center" vertical="center"/>
    </xf>
    <xf numFmtId="0" fontId="4" fillId="4" borderId="48" xfId="4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44" fontId="0" fillId="5" borderId="31" xfId="1" applyFont="1" applyFill="1" applyBorder="1" applyAlignment="1">
      <alignment horizontal="center" vertical="center"/>
    </xf>
    <xf numFmtId="44" fontId="0" fillId="5" borderId="21" xfId="1" applyFont="1" applyFill="1" applyBorder="1" applyAlignment="1">
      <alignment horizontal="center" vertical="center"/>
    </xf>
    <xf numFmtId="44" fontId="0" fillId="5" borderId="35" xfId="1" applyFont="1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44" fontId="0" fillId="5" borderId="30" xfId="1" applyFont="1" applyFill="1" applyBorder="1" applyAlignment="1">
      <alignment horizontal="center" vertical="center"/>
    </xf>
    <xf numFmtId="44" fontId="0" fillId="5" borderId="26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44" fontId="0" fillId="5" borderId="32" xfId="1" applyFont="1" applyFill="1" applyBorder="1" applyAlignment="1">
      <alignment horizontal="center" vertical="center"/>
    </xf>
    <xf numFmtId="44" fontId="0" fillId="5" borderId="27" xfId="1" applyFont="1" applyFill="1" applyBorder="1" applyAlignment="1">
      <alignment horizontal="center" vertical="center"/>
    </xf>
    <xf numFmtId="44" fontId="0" fillId="5" borderId="36" xfId="1" applyFont="1" applyFill="1" applyBorder="1" applyAlignment="1">
      <alignment vertical="center"/>
    </xf>
    <xf numFmtId="44" fontId="0" fillId="5" borderId="41" xfId="0" applyNumberFormat="1" applyFill="1" applyBorder="1" applyAlignment="1">
      <alignment horizontal="center"/>
    </xf>
    <xf numFmtId="44" fontId="0" fillId="5" borderId="42" xfId="0" applyNumberFormat="1" applyFill="1" applyBorder="1" applyAlignment="1">
      <alignment horizontal="center"/>
    </xf>
    <xf numFmtId="8" fontId="7" fillId="5" borderId="15" xfId="0" applyNumberFormat="1" applyFont="1" applyFill="1" applyBorder="1" applyAlignment="1">
      <alignment horizontal="center" vertical="center"/>
    </xf>
    <xf numFmtId="0" fontId="7" fillId="5" borderId="15" xfId="0" applyNumberFormat="1" applyFont="1" applyFill="1" applyBorder="1" applyAlignment="1">
      <alignment horizontal="center" vertical="center"/>
    </xf>
    <xf numFmtId="0" fontId="7" fillId="5" borderId="16" xfId="0" applyNumberFormat="1" applyFont="1" applyFill="1" applyBorder="1" applyAlignment="1">
      <alignment horizontal="center" vertical="center"/>
    </xf>
    <xf numFmtId="8" fontId="7" fillId="5" borderId="12" xfId="2" applyNumberFormat="1" applyFont="1" applyFill="1" applyBorder="1" applyAlignment="1">
      <alignment horizontal="center" vertical="center"/>
    </xf>
    <xf numFmtId="0" fontId="7" fillId="5" borderId="12" xfId="2" applyNumberFormat="1" applyFont="1" applyFill="1" applyBorder="1" applyAlignment="1">
      <alignment horizontal="center" vertical="center"/>
    </xf>
    <xf numFmtId="0" fontId="7" fillId="5" borderId="13" xfId="2" applyNumberFormat="1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left" vertical="center"/>
    </xf>
    <xf numFmtId="0" fontId="5" fillId="5" borderId="40" xfId="0" applyFont="1" applyFill="1" applyBorder="1" applyAlignment="1">
      <alignment horizontal="center"/>
    </xf>
    <xf numFmtId="0" fontId="5" fillId="5" borderId="41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5" fillId="0" borderId="49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6" xfId="0" applyFont="1" applyFill="1" applyBorder="1"/>
    <xf numFmtId="0" fontId="5" fillId="3" borderId="56" xfId="0" applyFont="1" applyFill="1" applyBorder="1" applyAlignment="1">
      <alignment horizontal="center"/>
    </xf>
    <xf numFmtId="0" fontId="5" fillId="3" borderId="57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9" fontId="0" fillId="5" borderId="7" xfId="2" applyFont="1" applyFill="1" applyBorder="1" applyAlignment="1">
      <alignment horizontal="center" vertical="center"/>
    </xf>
    <xf numFmtId="44" fontId="0" fillId="5" borderId="58" xfId="1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0" fontId="0" fillId="5" borderId="59" xfId="0" applyFont="1" applyFill="1" applyBorder="1" applyAlignment="1">
      <alignment horizontal="center" vertical="center"/>
    </xf>
    <xf numFmtId="0" fontId="0" fillId="5" borderId="60" xfId="0" applyFont="1" applyFill="1" applyBorder="1" applyAlignment="1">
      <alignment horizontal="center" vertical="center"/>
    </xf>
    <xf numFmtId="9" fontId="0" fillId="5" borderId="60" xfId="2" applyFont="1" applyFill="1" applyBorder="1" applyAlignment="1">
      <alignment horizontal="center" vertical="center"/>
    </xf>
    <xf numFmtId="44" fontId="0" fillId="5" borderId="64" xfId="1" applyFont="1" applyFill="1" applyBorder="1" applyAlignment="1">
      <alignment horizontal="center"/>
    </xf>
    <xf numFmtId="44" fontId="0" fillId="5" borderId="25" xfId="1" applyFont="1" applyFill="1" applyBorder="1" applyAlignment="1">
      <alignment horizontal="center"/>
    </xf>
    <xf numFmtId="0" fontId="5" fillId="3" borderId="61" xfId="0" applyFont="1" applyFill="1" applyBorder="1" applyAlignment="1">
      <alignment horizontal="right" vertical="center"/>
    </xf>
    <xf numFmtId="0" fontId="5" fillId="3" borderId="62" xfId="0" applyFont="1" applyFill="1" applyBorder="1" applyAlignment="1">
      <alignment horizontal="right" vertical="center"/>
    </xf>
    <xf numFmtId="44" fontId="5" fillId="3" borderId="62" xfId="1" applyFont="1" applyFill="1" applyBorder="1" applyAlignment="1">
      <alignment horizontal="center" vertical="center"/>
    </xf>
    <xf numFmtId="44" fontId="5" fillId="3" borderId="63" xfId="1" applyFont="1" applyFill="1" applyBorder="1" applyAlignment="1">
      <alignment horizontal="center" vertical="center"/>
    </xf>
  </cellXfs>
  <cellStyles count="5">
    <cellStyle name="Moeda" xfId="1" builtinId="4"/>
    <cellStyle name="Normal" xfId="0" builtinId="0"/>
    <cellStyle name="Porcentagem" xfId="2" builtinId="5"/>
    <cellStyle name="Título 1" xfId="3" builtinId="16"/>
    <cellStyle name="Título 3" xfId="4" builtinId="18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4AFF-CDD7-46B7-81CD-4423066EC6CE}">
  <dimension ref="B2:K36"/>
  <sheetViews>
    <sheetView showGridLines="0" tabSelected="1" topLeftCell="A11" workbookViewId="0">
      <selection activeCell="E6" sqref="E6:G6"/>
    </sheetView>
  </sheetViews>
  <sheetFormatPr defaultColWidth="0" defaultRowHeight="14.4" x14ac:dyDescent="0.3"/>
  <cols>
    <col min="1" max="1" width="3.88671875" customWidth="1"/>
    <col min="2" max="3" width="8.88671875" customWidth="1"/>
    <col min="4" max="5" width="10.21875" customWidth="1"/>
    <col min="6" max="6" width="12.88671875" customWidth="1"/>
    <col min="7" max="7" width="14.21875" customWidth="1"/>
    <col min="8" max="8" width="3.77734375" customWidth="1"/>
    <col min="9" max="10" width="3.33203125" hidden="1" customWidth="1"/>
    <col min="11" max="11" width="3.21875" hidden="1" customWidth="1"/>
    <col min="12" max="16384" width="8.88671875" hidden="1"/>
  </cols>
  <sheetData>
    <row r="2" spans="2:7" ht="75" thickBot="1" x14ac:dyDescent="1.65">
      <c r="B2" s="1" t="s">
        <v>0</v>
      </c>
      <c r="C2" s="1"/>
      <c r="D2" s="1"/>
      <c r="E2" s="1"/>
      <c r="F2" s="1"/>
      <c r="G2" s="1"/>
    </row>
    <row r="3" spans="2:7" ht="15.6" thickTop="1" thickBot="1" x14ac:dyDescent="0.35"/>
    <row r="4" spans="2:7" x14ac:dyDescent="0.3">
      <c r="B4" s="29" t="s">
        <v>11</v>
      </c>
      <c r="C4" s="30"/>
      <c r="D4" s="30"/>
      <c r="E4" s="30"/>
      <c r="F4" s="30"/>
      <c r="G4" s="31"/>
    </row>
    <row r="5" spans="2:7" x14ac:dyDescent="0.3">
      <c r="B5" s="20" t="s">
        <v>12</v>
      </c>
      <c r="C5" s="21"/>
      <c r="D5" s="21"/>
      <c r="E5" s="22">
        <v>7500</v>
      </c>
      <c r="F5" s="22"/>
      <c r="G5" s="23"/>
    </row>
    <row r="6" spans="2:7" x14ac:dyDescent="0.3">
      <c r="B6" s="26" t="s">
        <v>13</v>
      </c>
      <c r="C6" s="27"/>
      <c r="D6" s="28"/>
      <c r="E6" s="24">
        <v>8.8999999999999999E-3</v>
      </c>
      <c r="F6" s="24"/>
      <c r="G6" s="25"/>
    </row>
    <row r="7" spans="2:7" ht="15" thickBot="1" x14ac:dyDescent="0.35">
      <c r="B7" s="61" t="s">
        <v>15</v>
      </c>
      <c r="C7" s="62"/>
      <c r="D7" s="62"/>
      <c r="E7" s="49">
        <f>E5*0.25</f>
        <v>1875</v>
      </c>
      <c r="F7" s="49"/>
      <c r="G7" s="50"/>
    </row>
    <row r="8" spans="2:7" ht="15" thickBot="1" x14ac:dyDescent="0.35"/>
    <row r="9" spans="2:7" ht="15.6" thickTop="1" thickBot="1" x14ac:dyDescent="0.35">
      <c r="B9" s="14" t="s">
        <v>1</v>
      </c>
      <c r="C9" s="15"/>
      <c r="D9" s="15"/>
      <c r="E9" s="15"/>
      <c r="F9" s="15"/>
      <c r="G9" s="16"/>
    </row>
    <row r="10" spans="2:7" x14ac:dyDescent="0.3">
      <c r="B10" s="2" t="s">
        <v>2</v>
      </c>
      <c r="C10" s="3"/>
      <c r="D10" s="3"/>
      <c r="F10" s="6">
        <v>1540</v>
      </c>
      <c r="G10" s="7"/>
    </row>
    <row r="11" spans="2:7" x14ac:dyDescent="0.3">
      <c r="B11" s="4" t="s">
        <v>3</v>
      </c>
      <c r="C11" s="5"/>
      <c r="D11" s="5"/>
      <c r="E11" s="8">
        <v>2</v>
      </c>
      <c r="F11" s="8"/>
      <c r="G11" s="9"/>
    </row>
    <row r="12" spans="2:7" ht="15" thickBot="1" x14ac:dyDescent="0.35">
      <c r="B12" s="10" t="s">
        <v>4</v>
      </c>
      <c r="C12" s="11"/>
      <c r="D12" s="11"/>
      <c r="E12" s="12">
        <v>1.0800000000000001E-2</v>
      </c>
      <c r="F12" s="12"/>
      <c r="G12" s="13"/>
    </row>
    <row r="13" spans="2:7" x14ac:dyDescent="0.3">
      <c r="B13" s="57" t="s">
        <v>5</v>
      </c>
      <c r="C13" s="58"/>
      <c r="D13" s="58"/>
      <c r="E13" s="51">
        <f>FV(Taxa,Periodo*12,Aporte_Mensal*-1)</f>
        <v>41935.530037295648</v>
      </c>
      <c r="F13" s="52"/>
      <c r="G13" s="53"/>
    </row>
    <row r="14" spans="2:7" ht="15" thickBot="1" x14ac:dyDescent="0.35">
      <c r="B14" s="59" t="s">
        <v>6</v>
      </c>
      <c r="C14" s="60"/>
      <c r="D14" s="60"/>
      <c r="E14" s="54">
        <f>E13*Rendimento_Carteira</f>
        <v>373.22621733193125</v>
      </c>
      <c r="F14" s="55"/>
      <c r="G14" s="56"/>
    </row>
    <row r="15" spans="2:7" ht="15.6" thickTop="1" thickBot="1" x14ac:dyDescent="0.35"/>
    <row r="16" spans="2:7" ht="15.6" thickTop="1" thickBot="1" x14ac:dyDescent="0.35">
      <c r="B16" s="17" t="s">
        <v>7</v>
      </c>
      <c r="C16" s="18"/>
      <c r="D16" s="18"/>
      <c r="E16" s="18"/>
      <c r="F16" s="18"/>
      <c r="G16" s="19"/>
    </row>
    <row r="17" spans="2:7" ht="15.6" thickTop="1" thickBot="1" x14ac:dyDescent="0.35">
      <c r="B17" s="75" t="s">
        <v>8</v>
      </c>
      <c r="C17" s="76"/>
      <c r="D17" s="77"/>
      <c r="E17" s="78" t="s">
        <v>9</v>
      </c>
      <c r="F17" s="76"/>
      <c r="G17" s="79" t="s">
        <v>10</v>
      </c>
    </row>
    <row r="18" spans="2:7" x14ac:dyDescent="0.3">
      <c r="B18" s="32">
        <f>IF(($E$11-2)&gt;0,($E$11-2),0)</f>
        <v>0</v>
      </c>
      <c r="C18" s="33"/>
      <c r="D18" s="34"/>
      <c r="E18" s="35">
        <f>FV(Taxa,$B18*12,Aporte_Mensal*(-1))</f>
        <v>0</v>
      </c>
      <c r="F18" s="36"/>
      <c r="G18" s="37">
        <f>E18*Rendimento_Carteira</f>
        <v>0</v>
      </c>
    </row>
    <row r="19" spans="2:7" x14ac:dyDescent="0.3">
      <c r="B19" s="38">
        <f>IF(($E$11-1)&gt;0,($E$11-1),0)</f>
        <v>1</v>
      </c>
      <c r="C19" s="39"/>
      <c r="D19" s="40"/>
      <c r="E19" s="41">
        <f>FV(Taxa,$B19*12,Aporte_Mensal*(-1))</f>
        <v>19618.206715097203</v>
      </c>
      <c r="F19" s="42"/>
      <c r="G19" s="37">
        <f>E19*Rendimento_Carteira</f>
        <v>174.60203976436512</v>
      </c>
    </row>
    <row r="20" spans="2:7" x14ac:dyDescent="0.3">
      <c r="B20" s="38">
        <f>IF(($E$11+1)&gt;0,($E$11+1),0)</f>
        <v>3</v>
      </c>
      <c r="C20" s="39"/>
      <c r="D20" s="40"/>
      <c r="E20" s="41">
        <f>FV(Taxa,$B20*12,Aporte_Mensal*(-1))</f>
        <v>67323.320445491176</v>
      </c>
      <c r="F20" s="42"/>
      <c r="G20" s="37">
        <f>E20*Rendimento_Carteira</f>
        <v>599.17755196487144</v>
      </c>
    </row>
    <row r="21" spans="2:7" x14ac:dyDescent="0.3">
      <c r="B21" s="38">
        <f>IF(($E$11+2)&gt;0,($E$11+2),0)</f>
        <v>4</v>
      </c>
      <c r="C21" s="39"/>
      <c r="D21" s="40"/>
      <c r="E21" s="41">
        <f>FV(Taxa,$B21*12,Aporte_Mensal*(-1))</f>
        <v>96204.019645173335</v>
      </c>
      <c r="F21" s="42"/>
      <c r="G21" s="37">
        <f>E21*Rendimento_Carteira</f>
        <v>856.21577484204272</v>
      </c>
    </row>
    <row r="22" spans="2:7" x14ac:dyDescent="0.3">
      <c r="B22" s="38">
        <f>INT((B21/10)+1)*10</f>
        <v>10</v>
      </c>
      <c r="C22" s="39"/>
      <c r="D22" s="40"/>
      <c r="E22" s="41">
        <f>FV(Taxa,$B22*12,Aporte_Mensal*(-1))</f>
        <v>374924.80603239214</v>
      </c>
      <c r="F22" s="42"/>
      <c r="G22" s="37">
        <f>E22*Rendimento_Carteira</f>
        <v>3336.8307736882898</v>
      </c>
    </row>
    <row r="23" spans="2:7" x14ac:dyDescent="0.3">
      <c r="B23" s="38">
        <f>INT((B22/10)+1)*10</f>
        <v>20</v>
      </c>
      <c r="C23" s="39"/>
      <c r="D23" s="40"/>
      <c r="E23" s="41">
        <f>FV(Taxa,$B23*12,Aporte_Mensal*(-1))</f>
        <v>1735655.449679726</v>
      </c>
      <c r="F23" s="42"/>
      <c r="G23" s="37">
        <f>E23*Rendimento_Carteira</f>
        <v>15447.333502149562</v>
      </c>
    </row>
    <row r="24" spans="2:7" ht="15" thickBot="1" x14ac:dyDescent="0.35">
      <c r="B24" s="43">
        <f>INT((B23/10)+1)*10</f>
        <v>30</v>
      </c>
      <c r="C24" s="44"/>
      <c r="D24" s="45"/>
      <c r="E24" s="46">
        <f>FV(Taxa,$B24*12,Aporte_Mensal*(-1))</f>
        <v>6674213.4078877978</v>
      </c>
      <c r="F24" s="47"/>
      <c r="G24" s="48">
        <f>E24*Rendimento_Carteira</f>
        <v>59400.499330201397</v>
      </c>
    </row>
    <row r="25" spans="2:7" ht="15.6" thickTop="1" thickBot="1" x14ac:dyDescent="0.35"/>
    <row r="26" spans="2:7" ht="15.6" thickTop="1" thickBot="1" x14ac:dyDescent="0.35">
      <c r="B26" s="17" t="s">
        <v>27</v>
      </c>
      <c r="C26" s="18"/>
      <c r="D26" s="18"/>
      <c r="E26" s="18"/>
      <c r="F26" s="18"/>
      <c r="G26" s="19"/>
    </row>
    <row r="27" spans="2:7" ht="15.6" thickTop="1" thickBot="1" x14ac:dyDescent="0.35">
      <c r="B27" s="68" t="s">
        <v>25</v>
      </c>
      <c r="C27" s="69"/>
      <c r="D27" s="69"/>
      <c r="E27" s="63" t="s">
        <v>14</v>
      </c>
      <c r="F27" s="63"/>
      <c r="G27" s="64"/>
    </row>
    <row r="28" spans="2:7" ht="8.4" customHeight="1" thickTop="1" thickBot="1" x14ac:dyDescent="0.35">
      <c r="B28" s="65"/>
      <c r="C28" s="66"/>
      <c r="D28" s="66"/>
      <c r="E28" s="66"/>
      <c r="F28" s="66"/>
      <c r="G28" s="67"/>
    </row>
    <row r="29" spans="2:7" ht="15" thickTop="1" x14ac:dyDescent="0.3">
      <c r="B29" s="70" t="s">
        <v>16</v>
      </c>
      <c r="C29" s="71"/>
      <c r="D29" s="71"/>
      <c r="E29" s="72" t="s">
        <v>24</v>
      </c>
      <c r="F29" s="73" t="s">
        <v>19</v>
      </c>
      <c r="G29" s="74"/>
    </row>
    <row r="30" spans="2:7" x14ac:dyDescent="0.3">
      <c r="B30" s="80" t="s">
        <v>17</v>
      </c>
      <c r="C30" s="81"/>
      <c r="D30" s="81"/>
      <c r="E30" s="82">
        <f>IF(Perfil="Conservador",30%,(IF(Perfil="Moderado",32%,0%)))</f>
        <v>0.32</v>
      </c>
      <c r="F30" s="83">
        <f>E30*Aporte_Mensal</f>
        <v>492.8</v>
      </c>
      <c r="G30" s="84"/>
    </row>
    <row r="31" spans="2:7" x14ac:dyDescent="0.3">
      <c r="B31" s="80" t="s">
        <v>18</v>
      </c>
      <c r="C31" s="81"/>
      <c r="D31" s="81"/>
      <c r="E31" s="82">
        <f>IF(Perfil="Conservador",50%,(IF(Perfil="Moderado",40%,0%)))</f>
        <v>0.4</v>
      </c>
      <c r="F31" s="83">
        <f>E31*Aporte_Mensal</f>
        <v>616</v>
      </c>
      <c r="G31" s="84"/>
    </row>
    <row r="32" spans="2:7" x14ac:dyDescent="0.3">
      <c r="B32" s="80" t="s">
        <v>20</v>
      </c>
      <c r="C32" s="81"/>
      <c r="D32" s="81"/>
      <c r="E32" s="82">
        <f>IF(Perfil="Conservador",10%,(IF(Perfil="Moderado",8%,10%)))</f>
        <v>0.08</v>
      </c>
      <c r="F32" s="83">
        <f>E32*Aporte_Mensal</f>
        <v>123.2</v>
      </c>
      <c r="G32" s="84"/>
    </row>
    <row r="33" spans="2:7" x14ac:dyDescent="0.3">
      <c r="B33" s="80" t="s">
        <v>23</v>
      </c>
      <c r="C33" s="81"/>
      <c r="D33" s="81"/>
      <c r="E33" s="82">
        <f>IF(Perfil="Conservador",10%,(IF(Perfil="Moderado",10%,10%)))</f>
        <v>0.1</v>
      </c>
      <c r="F33" s="83">
        <f>E33*Aporte_Mensal</f>
        <v>154</v>
      </c>
      <c r="G33" s="84"/>
    </row>
    <row r="34" spans="2:7" x14ac:dyDescent="0.3">
      <c r="B34" s="80" t="s">
        <v>21</v>
      </c>
      <c r="C34" s="81"/>
      <c r="D34" s="81"/>
      <c r="E34" s="82">
        <f>IF(Perfil="Conservador",0%,(IF(Perfil="Moderado",10%,30%)))</f>
        <v>0.1</v>
      </c>
      <c r="F34" s="83">
        <f>E34*Aporte_Mensal</f>
        <v>154</v>
      </c>
      <c r="G34" s="84"/>
    </row>
    <row r="35" spans="2:7" ht="15" thickBot="1" x14ac:dyDescent="0.35">
      <c r="B35" s="85" t="s">
        <v>22</v>
      </c>
      <c r="C35" s="86"/>
      <c r="D35" s="86"/>
      <c r="E35" s="87">
        <f>IF(Perfil="Conservador",0%,(IF(Perfil="Moderado",0%,50%)))</f>
        <v>0</v>
      </c>
      <c r="F35" s="88">
        <f>E35*Aporte_Mensal</f>
        <v>0</v>
      </c>
      <c r="G35" s="89"/>
    </row>
    <row r="36" spans="2:7" ht="15" thickBot="1" x14ac:dyDescent="0.35">
      <c r="B36" s="90" t="s">
        <v>26</v>
      </c>
      <c r="C36" s="91"/>
      <c r="D36" s="91"/>
      <c r="E36" s="91"/>
      <c r="F36" s="92">
        <f>SUM(F30:G35)</f>
        <v>1540</v>
      </c>
      <c r="G36" s="93"/>
    </row>
  </sheetData>
  <mergeCells count="55">
    <mergeCell ref="F34:G34"/>
    <mergeCell ref="F35:G35"/>
    <mergeCell ref="B36:E36"/>
    <mergeCell ref="F36:G36"/>
    <mergeCell ref="B31:D31"/>
    <mergeCell ref="B32:D32"/>
    <mergeCell ref="B33:D33"/>
    <mergeCell ref="B34:D34"/>
    <mergeCell ref="B35:D35"/>
    <mergeCell ref="F29:G29"/>
    <mergeCell ref="F30:G30"/>
    <mergeCell ref="F31:G31"/>
    <mergeCell ref="F32:G32"/>
    <mergeCell ref="F33:G33"/>
    <mergeCell ref="B12:D12"/>
    <mergeCell ref="B26:G26"/>
    <mergeCell ref="B27:D27"/>
    <mergeCell ref="E27:G27"/>
    <mergeCell ref="B29:D29"/>
    <mergeCell ref="B30:D30"/>
    <mergeCell ref="E23:F23"/>
    <mergeCell ref="E24:F24"/>
    <mergeCell ref="E17:F17"/>
    <mergeCell ref="F10:G10"/>
    <mergeCell ref="B4:G4"/>
    <mergeCell ref="B5:D5"/>
    <mergeCell ref="B7:D7"/>
    <mergeCell ref="E6:G6"/>
    <mergeCell ref="B23:D23"/>
    <mergeCell ref="B24:D24"/>
    <mergeCell ref="B20:D20"/>
    <mergeCell ref="B21:D21"/>
    <mergeCell ref="E20:F20"/>
    <mergeCell ref="B18:D18"/>
    <mergeCell ref="B19:D19"/>
    <mergeCell ref="B22:D22"/>
    <mergeCell ref="E18:F18"/>
    <mergeCell ref="E19:F19"/>
    <mergeCell ref="E21:F21"/>
    <mergeCell ref="E22:F22"/>
    <mergeCell ref="B14:D14"/>
    <mergeCell ref="E14:G14"/>
    <mergeCell ref="B13:D13"/>
    <mergeCell ref="E13:G13"/>
    <mergeCell ref="B16:G16"/>
    <mergeCell ref="E5:G5"/>
    <mergeCell ref="B17:D17"/>
    <mergeCell ref="E7:G7"/>
    <mergeCell ref="B6:D6"/>
    <mergeCell ref="E12:G12"/>
    <mergeCell ref="B2:G2"/>
    <mergeCell ref="B9:G9"/>
    <mergeCell ref="B10:D10"/>
    <mergeCell ref="B11:D11"/>
    <mergeCell ref="E11:G11"/>
  </mergeCells>
  <conditionalFormatting sqref="F36:G36">
    <cfRule type="cellIs" dxfId="1" priority="2" operator="notEqual">
      <formula>$F$10</formula>
    </cfRule>
  </conditionalFormatting>
  <conditionalFormatting sqref="E30:E35">
    <cfRule type="expression" dxfId="0" priority="1">
      <formula>SUM($E$30:$E$35)&lt;&gt;100%</formula>
    </cfRule>
  </conditionalFormatting>
  <dataValidations count="1">
    <dataValidation type="list" allowBlank="1" showInputMessage="1" showErrorMessage="1" sqref="E27:G27" xr:uid="{FCD5E685-2D76-4C00-9256-5B792699ABBF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Dio Invest</vt:lpstr>
      <vt:lpstr>Aporte_Mensal</vt:lpstr>
      <vt:lpstr>Perfil</vt:lpstr>
      <vt:lpstr>Periodo</vt:lpstr>
      <vt:lpstr>Rendimento_Carteira</vt:lpstr>
      <vt:lpstr>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2025-05-27T16:16:26Z</dcterms:created>
  <dcterms:modified xsi:type="dcterms:W3CDTF">2025-05-27T18:21:37Z</dcterms:modified>
</cp:coreProperties>
</file>