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de análisis" sheetId="1" state="visible" r:id="rId2"/>
    <sheet name="Hoja1" sheetId="2" state="visible" r:id="rId3"/>
    <sheet name="Hoja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<sst xmlns="http://schemas.openxmlformats.org/spreadsheetml/2006/main" count="54" uniqueCount="54">
  <si>
    <t xml:space="preserve">Enfoque</t>
  </si>
  <si>
    <t xml:space="preserve">Análisis</t>
  </si>
  <si>
    <t xml:space="preserve">Calibración best fit</t>
  </si>
  <si>
    <t xml:space="preserve">Calibration to published spectrum</t>
  </si>
  <si>
    <t xml:space="preserve">Without calibration</t>
  </si>
  <si>
    <t xml:space="preserve">Event per ADS</t>
  </si>
  <si>
    <t xml:space="preserve">Events bin-bin</t>
  </si>
  <si>
    <t xml:space="preserve">Spectrum only FAR</t>
  </si>
  <si>
    <t xml:space="preserve">Spectrum Far-Near</t>
  </si>
  <si>
    <t xml:space="preserve">Spectrum created</t>
  </si>
  <si>
    <t xml:space="preserve">Spectrum taken by paper</t>
  </si>
  <si>
    <t xml:space="preserve">Target Proton TUN</t>
  </si>
  <si>
    <t xml:space="preserve">Target proton Daya Bay</t>
  </si>
  <si>
    <t xml:space="preserve">Chi_min/DOF</t>
  </si>
  <si>
    <t xml:space="preserve">sin^2(2*t13)</t>
  </si>
  <si>
    <t xml:space="preserve">Dm^2_{ee}</t>
  </si>
  <si>
    <t xml:space="preserve">Comments</t>
  </si>
  <si>
    <t xml:space="preserve">Lineal</t>
  </si>
  <si>
    <t xml:space="preserve">Paralelo</t>
  </si>
  <si>
    <t xml:space="preserve">10 item, 232 varirables</t>
  </si>
  <si>
    <t xml:space="preserve">Propuesto</t>
  </si>
  <si>
    <t xml:space="preserve">1_a</t>
  </si>
  <si>
    <t xml:space="preserve">1_b</t>
  </si>
  <si>
    <t xml:space="preserve">1_c</t>
  </si>
  <si>
    <t xml:space="preserve">1_d</t>
  </si>
  <si>
    <t xml:space="preserve">Daya Bay – Pulls</t>
  </si>
  <si>
    <t xml:space="preserve">2_a</t>
  </si>
  <si>
    <t xml:space="preserve">2_b</t>
  </si>
  <si>
    <t xml:space="preserve">2_c</t>
  </si>
  <si>
    <t xml:space="preserve">2_d</t>
  </si>
  <si>
    <t xml:space="preserve">Espectro creado </t>
  </si>
  <si>
    <t xml:space="preserve">Espectro calibrado</t>
  </si>
  <si>
    <t xml:space="preserve">Espectro Obs</t>
  </si>
  <si>
    <t xml:space="preserve">% Que decrece</t>
  </si>
  <si>
    <t xml:space="preserve">Espectro escalado sin osc</t>
  </si>
  <si>
    <t xml:space="preserve">% para escalar </t>
  </si>
  <si>
    <t xml:space="preserve">sin ninguna </t>
  </si>
  <si>
    <t xml:space="preserve">al mejor fit de DayaBay</t>
  </si>
  <si>
    <t xml:space="preserve">cada bin</t>
  </si>
  <si>
    <t xml:space="preserve">requerido para </t>
  </si>
  <si>
    <t xml:space="preserve">mi espectro sin osc</t>
  </si>
  <si>
    <t xml:space="preserve">calibración</t>
  </si>
  <si>
    <t xml:space="preserve">respecto al espectro</t>
  </si>
  <si>
    <t xml:space="preserve">las oscilaciones (verde)</t>
  </si>
  <si>
    <t xml:space="preserve">al espectro</t>
  </si>
  <si>
    <t xml:space="preserve">sin ning calibración</t>
  </si>
  <si>
    <t xml:space="preserve">requerido sin osc</t>
  </si>
  <si>
    <t xml:space="preserve">Fake Data Analysis 2_d</t>
  </si>
  <si>
    <t xml:space="preserve">Real data paper 2018</t>
  </si>
  <si>
    <t xml:space="preserve">Análisis con calibración del espectro bin a bin y por número de detector</t>
  </si>
  <si>
    <t xml:space="preserve">#N_obs</t>
  </si>
  <si>
    <t xml:space="preserve">#N_cal_osc_bin_calibration</t>
  </si>
  <si>
    <t xml:space="preserve">% para multiplicar mi espectro </t>
  </si>
  <si>
    <t xml:space="preserve">y replicar el observado al considerar oscilaciones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</si>
</sst>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u val="single"/>
      <sz val="10"/>
      <name val="Arial"/>
      <family val="2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4D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CD4D1"/>
      </patternFill>
    </fill>
    <fill>
      <patternFill patternType="solid">
        <fgColor rgb="FFFCD4D1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4D1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Hoja1!$H$1:$H$26</c:f>
              <c:numCache>
                <c:formatCode>General</c:formatCode>
                <c:ptCount val="26"/>
                <c:pt idx="0">
                  <c:v>24860.0767017593</c:v>
                </c:pt>
                <c:pt idx="1">
                  <c:v>63205.3780180093</c:v>
                </c:pt>
                <c:pt idx="2">
                  <c:v>83736.8790977557</c:v>
                </c:pt>
                <c:pt idx="3">
                  <c:v>100889.491499593</c:v>
                </c:pt>
                <c:pt idx="4">
                  <c:v>114709.950084446</c:v>
                </c:pt>
                <c:pt idx="5">
                  <c:v>126516.652232064</c:v>
                </c:pt>
                <c:pt idx="6">
                  <c:v>132769.201542987</c:v>
                </c:pt>
                <c:pt idx="7">
                  <c:v>133840.145444911</c:v>
                </c:pt>
                <c:pt idx="8">
                  <c:v>132662.398863469</c:v>
                </c:pt>
                <c:pt idx="9">
                  <c:v>127257.863357166</c:v>
                </c:pt>
                <c:pt idx="10">
                  <c:v>117449.591189203</c:v>
                </c:pt>
                <c:pt idx="11">
                  <c:v>106367.600763979</c:v>
                </c:pt>
                <c:pt idx="12">
                  <c:v>97585.0841911644</c:v>
                </c:pt>
                <c:pt idx="13">
                  <c:v>89919.5301270216</c:v>
                </c:pt>
                <c:pt idx="14">
                  <c:v>81794.2131149499</c:v>
                </c:pt>
                <c:pt idx="15">
                  <c:v>71917.8659036433</c:v>
                </c:pt>
                <c:pt idx="16">
                  <c:v>61979.1160722142</c:v>
                </c:pt>
                <c:pt idx="17">
                  <c:v>51558.3402246723</c:v>
                </c:pt>
                <c:pt idx="18">
                  <c:v>41490.1944174388</c:v>
                </c:pt>
                <c:pt idx="19">
                  <c:v>33381.9600648141</c:v>
                </c:pt>
                <c:pt idx="20">
                  <c:v>26432.7052249443</c:v>
                </c:pt>
                <c:pt idx="21">
                  <c:v>19446.0160770188</c:v>
                </c:pt>
                <c:pt idx="22">
                  <c:v>13689.1559966009</c:v>
                </c:pt>
                <c:pt idx="23">
                  <c:v>7418.47810914747</c:v>
                </c:pt>
                <c:pt idx="24">
                  <c:v>6248.23559010452</c:v>
                </c:pt>
                <c:pt idx="25">
                  <c:v>246.784023763237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Hoja1!$I$1:$I$26</c:f>
              <c:numCache>
                <c:formatCode>General</c:formatCode>
                <c:ptCount val="26"/>
                <c:pt idx="0">
                  <c:v>25550</c:v>
                </c:pt>
                <c:pt idx="1">
                  <c:v>66354</c:v>
                </c:pt>
                <c:pt idx="2">
                  <c:v>89498</c:v>
                </c:pt>
                <c:pt idx="3">
                  <c:v>109188</c:v>
                </c:pt>
                <c:pt idx="4">
                  <c:v>125023</c:v>
                </c:pt>
                <c:pt idx="5">
                  <c:v>138287</c:v>
                </c:pt>
                <c:pt idx="6">
                  <c:v>145099</c:v>
                </c:pt>
                <c:pt idx="7">
                  <c:v>145967</c:v>
                </c:pt>
                <c:pt idx="8">
                  <c:v>144211</c:v>
                </c:pt>
                <c:pt idx="9">
                  <c:v>137797</c:v>
                </c:pt>
                <c:pt idx="10">
                  <c:v>126643</c:v>
                </c:pt>
                <c:pt idx="11">
                  <c:v>114205</c:v>
                </c:pt>
                <c:pt idx="12">
                  <c:v>104337</c:v>
                </c:pt>
                <c:pt idx="13">
                  <c:v>95754</c:v>
                </c:pt>
                <c:pt idx="14">
                  <c:v>86769</c:v>
                </c:pt>
                <c:pt idx="15">
                  <c:v>76018</c:v>
                </c:pt>
                <c:pt idx="16">
                  <c:v>65293</c:v>
                </c:pt>
                <c:pt idx="17">
                  <c:v>54139</c:v>
                </c:pt>
                <c:pt idx="18">
                  <c:v>43441</c:v>
                </c:pt>
                <c:pt idx="19">
                  <c:v>34858</c:v>
                </c:pt>
                <c:pt idx="20">
                  <c:v>27533</c:v>
                </c:pt>
                <c:pt idx="21">
                  <c:v>20209</c:v>
                </c:pt>
                <c:pt idx="22">
                  <c:v>14196</c:v>
                </c:pt>
                <c:pt idx="23">
                  <c:v>7678</c:v>
                </c:pt>
                <c:pt idx="24">
                  <c:v>6455</c:v>
                </c:pt>
                <c:pt idx="25">
                  <c:v>252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129288"/>
        <c:axId val="14171312"/>
      </c:lineChart>
      <c:catAx>
        <c:axId val="2112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71312"/>
        <c:crosses val="autoZero"/>
        <c:auto val="1"/>
        <c:lblAlgn val="ctr"/>
        <c:lblOffset val="100"/>
      </c:catAx>
      <c:valAx>
        <c:axId val="14171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292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Hoja2!$B$63:$B$70</c:f>
              <c:numCache>
                <c:formatCode>General</c:formatCode>
                <c:ptCount val="8"/>
                <c:pt idx="0">
                  <c:v>815576</c:v>
                </c:pt>
                <c:pt idx="1">
                  <c:v>944398</c:v>
                </c:pt>
                <c:pt idx="2">
                  <c:v>874649</c:v>
                </c:pt>
                <c:pt idx="3">
                  <c:v>771977</c:v>
                </c:pt>
                <c:pt idx="4">
                  <c:v>124672</c:v>
                </c:pt>
                <c:pt idx="5">
                  <c:v>125412</c:v>
                </c:pt>
                <c:pt idx="6">
                  <c:v>124300</c:v>
                </c:pt>
                <c:pt idx="7">
                  <c:v>112091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Hoja2!$C$63:$C$70</c:f>
              <c:numCache>
                <c:formatCode>General</c:formatCode>
                <c:ptCount val="8"/>
                <c:pt idx="0">
                  <c:v>771134.549588118</c:v>
                </c:pt>
                <c:pt idx="1">
                  <c:v>882420.048905428</c:v>
                </c:pt>
                <c:pt idx="2">
                  <c:v>837205.895058526</c:v>
                </c:pt>
                <c:pt idx="3">
                  <c:v>732815.648009072</c:v>
                </c:pt>
                <c:pt idx="4">
                  <c:v>122867.655068924</c:v>
                </c:pt>
                <c:pt idx="5">
                  <c:v>122024.860345118</c:v>
                </c:pt>
                <c:pt idx="6">
                  <c:v>122389.768996094</c:v>
                </c:pt>
                <c:pt idx="7">
                  <c:v>108379.368811051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325000"/>
        <c:axId val="77467275"/>
      </c:lineChart>
      <c:catAx>
        <c:axId val="2132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67275"/>
        <c:crosses val="autoZero"/>
        <c:auto val="1"/>
        <c:lblAlgn val="ctr"/>
        <c:lblOffset val="100"/>
      </c:catAx>
      <c:valAx>
        <c:axId val="77467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25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Hoja2!$B$63:$B$66</c:f>
              <c:numCache>
                <c:formatCode>General</c:formatCode>
                <c:ptCount val="4"/>
                <c:pt idx="0">
                  <c:v>815576</c:v>
                </c:pt>
                <c:pt idx="1">
                  <c:v>944398</c:v>
                </c:pt>
                <c:pt idx="2">
                  <c:v>874649</c:v>
                </c:pt>
                <c:pt idx="3">
                  <c:v>771977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Hoja2!$C$63:$C$66</c:f>
              <c:numCache>
                <c:formatCode>General</c:formatCode>
                <c:ptCount val="4"/>
                <c:pt idx="0">
                  <c:v>771134.549588118</c:v>
                </c:pt>
                <c:pt idx="1">
                  <c:v>882420.048905428</c:v>
                </c:pt>
                <c:pt idx="2">
                  <c:v>837205.895058526</c:v>
                </c:pt>
                <c:pt idx="3">
                  <c:v>732815.648009072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894453"/>
        <c:axId val="58665557"/>
      </c:lineChart>
      <c:catAx>
        <c:axId val="398944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65557"/>
        <c:crosses val="autoZero"/>
        <c:auto val="1"/>
        <c:lblAlgn val="ctr"/>
        <c:lblOffset val="100"/>
      </c:catAx>
      <c:valAx>
        <c:axId val="58665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944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Hoja2!$B$67:$B$70</c:f>
              <c:numCache>
                <c:formatCode>General</c:formatCode>
                <c:ptCount val="4"/>
                <c:pt idx="0">
                  <c:v>124672</c:v>
                </c:pt>
                <c:pt idx="1">
                  <c:v>125412</c:v>
                </c:pt>
                <c:pt idx="2">
                  <c:v>124300</c:v>
                </c:pt>
                <c:pt idx="3">
                  <c:v>112091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Hoja2!$C$67:$C$70</c:f>
              <c:numCache>
                <c:formatCode>General</c:formatCode>
                <c:ptCount val="4"/>
                <c:pt idx="0">
                  <c:v>122867.655068924</c:v>
                </c:pt>
                <c:pt idx="1">
                  <c:v>122024.860345118</c:v>
                </c:pt>
                <c:pt idx="2">
                  <c:v>122389.768996094</c:v>
                </c:pt>
                <c:pt idx="3">
                  <c:v>108379.368811051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806513"/>
        <c:axId val="93566894"/>
      </c:lineChart>
      <c:catAx>
        <c:axId val="298065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66894"/>
        <c:crosses val="autoZero"/>
        <c:auto val="1"/>
        <c:lblAlgn val="ctr"/>
        <c:lblOffset val="100"/>
      </c:catAx>
      <c:valAx>
        <c:axId val="935668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065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Hoja1!$G$1:$G$26</c:f>
              <c:numCache>
                <c:formatCode>General</c:formatCode>
                <c:ptCount val="26"/>
                <c:pt idx="0">
                  <c:v>25443</c:v>
                </c:pt>
                <c:pt idx="1">
                  <c:v>65979</c:v>
                </c:pt>
                <c:pt idx="2">
                  <c:v>85455</c:v>
                </c:pt>
                <c:pt idx="3">
                  <c:v>104208</c:v>
                </c:pt>
                <c:pt idx="4">
                  <c:v>118329</c:v>
                </c:pt>
                <c:pt idx="5">
                  <c:v>130174</c:v>
                </c:pt>
                <c:pt idx="6">
                  <c:v>135059</c:v>
                </c:pt>
                <c:pt idx="7">
                  <c:v>136114</c:v>
                </c:pt>
                <c:pt idx="8">
                  <c:v>136072</c:v>
                </c:pt>
                <c:pt idx="9">
                  <c:v>128373</c:v>
                </c:pt>
                <c:pt idx="10">
                  <c:v>118478</c:v>
                </c:pt>
                <c:pt idx="11">
                  <c:v>107806</c:v>
                </c:pt>
                <c:pt idx="12">
                  <c:v>98313</c:v>
                </c:pt>
                <c:pt idx="13">
                  <c:v>91230</c:v>
                </c:pt>
                <c:pt idx="14">
                  <c:v>82031</c:v>
                </c:pt>
                <c:pt idx="15">
                  <c:v>73047</c:v>
                </c:pt>
                <c:pt idx="16">
                  <c:v>62509</c:v>
                </c:pt>
                <c:pt idx="17">
                  <c:v>51838</c:v>
                </c:pt>
                <c:pt idx="18">
                  <c:v>42290</c:v>
                </c:pt>
                <c:pt idx="19">
                  <c:v>33333</c:v>
                </c:pt>
                <c:pt idx="20">
                  <c:v>25365</c:v>
                </c:pt>
                <c:pt idx="21">
                  <c:v>19139</c:v>
                </c:pt>
                <c:pt idx="22">
                  <c:v>13581</c:v>
                </c:pt>
                <c:pt idx="23">
                  <c:v>7348</c:v>
                </c:pt>
                <c:pt idx="24">
                  <c:v>5973</c:v>
                </c:pt>
                <c:pt idx="25">
                  <c:v>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5"/>
            <c:spPr>
              <a:solidFill>
                <a:srgbClr val="ff420e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Hoja1!$H$1:$H$26</c:f>
              <c:numCache>
                <c:formatCode>General</c:formatCode>
                <c:ptCount val="26"/>
                <c:pt idx="0">
                  <c:v>24860.0767017593</c:v>
                </c:pt>
                <c:pt idx="1">
                  <c:v>63205.3780180093</c:v>
                </c:pt>
                <c:pt idx="2">
                  <c:v>83736.8790977557</c:v>
                </c:pt>
                <c:pt idx="3">
                  <c:v>100889.491499593</c:v>
                </c:pt>
                <c:pt idx="4">
                  <c:v>114709.950084446</c:v>
                </c:pt>
                <c:pt idx="5">
                  <c:v>126516.652232064</c:v>
                </c:pt>
                <c:pt idx="6">
                  <c:v>132769.201542987</c:v>
                </c:pt>
                <c:pt idx="7">
                  <c:v>133840.145444911</c:v>
                </c:pt>
                <c:pt idx="8">
                  <c:v>132662.398863469</c:v>
                </c:pt>
                <c:pt idx="9">
                  <c:v>127257.863357166</c:v>
                </c:pt>
                <c:pt idx="10">
                  <c:v>117449.591189203</c:v>
                </c:pt>
                <c:pt idx="11">
                  <c:v>106367.600763979</c:v>
                </c:pt>
                <c:pt idx="12">
                  <c:v>97585.0841911644</c:v>
                </c:pt>
                <c:pt idx="13">
                  <c:v>89919.5301270216</c:v>
                </c:pt>
                <c:pt idx="14">
                  <c:v>81794.2131149499</c:v>
                </c:pt>
                <c:pt idx="15">
                  <c:v>71917.8659036433</c:v>
                </c:pt>
                <c:pt idx="16">
                  <c:v>61979.1160722142</c:v>
                </c:pt>
                <c:pt idx="17">
                  <c:v>51558.3402246723</c:v>
                </c:pt>
                <c:pt idx="18">
                  <c:v>41490.1944174388</c:v>
                </c:pt>
                <c:pt idx="19">
                  <c:v>33381.9600648141</c:v>
                </c:pt>
                <c:pt idx="20">
                  <c:v>26432.7052249443</c:v>
                </c:pt>
                <c:pt idx="21">
                  <c:v>19446.0160770188</c:v>
                </c:pt>
                <c:pt idx="22">
                  <c:v>13689.1559966009</c:v>
                </c:pt>
                <c:pt idx="23">
                  <c:v>7418.47810914747</c:v>
                </c:pt>
                <c:pt idx="24">
                  <c:v>6248.23559010452</c:v>
                </c:pt>
                <c:pt idx="25">
                  <c:v>246.784023763237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Hoja1!$I$1:$I$26</c:f>
              <c:numCache>
                <c:formatCode>General</c:formatCode>
                <c:ptCount val="26"/>
                <c:pt idx="0">
                  <c:v>25550</c:v>
                </c:pt>
                <c:pt idx="1">
                  <c:v>66354</c:v>
                </c:pt>
                <c:pt idx="2">
                  <c:v>89498</c:v>
                </c:pt>
                <c:pt idx="3">
                  <c:v>109188</c:v>
                </c:pt>
                <c:pt idx="4">
                  <c:v>125023</c:v>
                </c:pt>
                <c:pt idx="5">
                  <c:v>138287</c:v>
                </c:pt>
                <c:pt idx="6">
                  <c:v>145099</c:v>
                </c:pt>
                <c:pt idx="7">
                  <c:v>145967</c:v>
                </c:pt>
                <c:pt idx="8">
                  <c:v>144211</c:v>
                </c:pt>
                <c:pt idx="9">
                  <c:v>137797</c:v>
                </c:pt>
                <c:pt idx="10">
                  <c:v>126643</c:v>
                </c:pt>
                <c:pt idx="11">
                  <c:v>114205</c:v>
                </c:pt>
                <c:pt idx="12">
                  <c:v>104337</c:v>
                </c:pt>
                <c:pt idx="13">
                  <c:v>95754</c:v>
                </c:pt>
                <c:pt idx="14">
                  <c:v>86769</c:v>
                </c:pt>
                <c:pt idx="15">
                  <c:v>76018</c:v>
                </c:pt>
                <c:pt idx="16">
                  <c:v>65293</c:v>
                </c:pt>
                <c:pt idx="17">
                  <c:v>54139</c:v>
                </c:pt>
                <c:pt idx="18">
                  <c:v>43441</c:v>
                </c:pt>
                <c:pt idx="19">
                  <c:v>34858</c:v>
                </c:pt>
                <c:pt idx="20">
                  <c:v>27533</c:v>
                </c:pt>
                <c:pt idx="21">
                  <c:v>20209</c:v>
                </c:pt>
                <c:pt idx="22">
                  <c:v>14196</c:v>
                </c:pt>
                <c:pt idx="23">
                  <c:v>7678</c:v>
                </c:pt>
                <c:pt idx="24">
                  <c:v>6455</c:v>
                </c:pt>
                <c:pt idx="25">
                  <c:v>252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987908"/>
        <c:axId val="58441745"/>
      </c:lineChart>
      <c:catAx>
        <c:axId val="459879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41745"/>
        <c:crosses val="autoZero"/>
        <c:auto val="1"/>
        <c:lblAlgn val="ctr"/>
        <c:lblOffset val="100"/>
      </c:catAx>
      <c:valAx>
        <c:axId val="58441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879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Hoja1!$C$32:$C$57</c:f>
              <c:numCache>
                <c:formatCode>General</c:formatCode>
                <c:ptCount val="26"/>
                <c:pt idx="0">
                  <c:v>19286.3450500509</c:v>
                </c:pt>
                <c:pt idx="1">
                  <c:v>42806.6605242919</c:v>
                </c:pt>
                <c:pt idx="2">
                  <c:v>63067.8841590675</c:v>
                </c:pt>
                <c:pt idx="3">
                  <c:v>81160.2977223619</c:v>
                </c:pt>
                <c:pt idx="4">
                  <c:v>95845.3377579515</c:v>
                </c:pt>
                <c:pt idx="5">
                  <c:v>106326.357270576</c:v>
                </c:pt>
                <c:pt idx="6">
                  <c:v>112071.747106585</c:v>
                </c:pt>
                <c:pt idx="7">
                  <c:v>113322.149011359</c:v>
                </c:pt>
                <c:pt idx="8">
                  <c:v>110540.784452622</c:v>
                </c:pt>
                <c:pt idx="9">
                  <c:v>104688.674939331</c:v>
                </c:pt>
                <c:pt idx="10">
                  <c:v>96665.7483748119</c:v>
                </c:pt>
                <c:pt idx="11">
                  <c:v>87430.0005588212</c:v>
                </c:pt>
                <c:pt idx="12">
                  <c:v>77711.2564793159</c:v>
                </c:pt>
                <c:pt idx="13">
                  <c:v>68068.5688704211</c:v>
                </c:pt>
                <c:pt idx="14">
                  <c:v>58866.0750679974</c:v>
                </c:pt>
                <c:pt idx="15">
                  <c:v>50285.9699971745</c:v>
                </c:pt>
                <c:pt idx="16">
                  <c:v>42422.7210080703</c:v>
                </c:pt>
                <c:pt idx="17">
                  <c:v>34991.8926278344</c:v>
                </c:pt>
                <c:pt idx="18">
                  <c:v>28529.7531968622</c:v>
                </c:pt>
                <c:pt idx="19">
                  <c:v>22711.1761379934</c:v>
                </c:pt>
                <c:pt idx="20">
                  <c:v>17503.0104905921</c:v>
                </c:pt>
                <c:pt idx="21">
                  <c:v>12941.2852105382</c:v>
                </c:pt>
                <c:pt idx="22">
                  <c:v>9060.28007411918</c:v>
                </c:pt>
                <c:pt idx="23">
                  <c:v>5940.93072429123</c:v>
                </c:pt>
                <c:pt idx="24">
                  <c:v>3593.84776835812</c:v>
                </c:pt>
                <c:pt idx="25">
                  <c:v>212.085770576321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Hoja1!$D$32:$D$57</c:f>
              <c:numCache>
                <c:formatCode>General</c:formatCode>
                <c:ptCount val="26"/>
                <c:pt idx="0">
                  <c:v>18813.8339235403</c:v>
                </c:pt>
                <c:pt idx="1">
                  <c:v>40914.7453182246</c:v>
                </c:pt>
                <c:pt idx="2">
                  <c:v>59184.9263365233</c:v>
                </c:pt>
                <c:pt idx="3">
                  <c:v>75194.7612074382</c:v>
                </c:pt>
                <c:pt idx="4">
                  <c:v>88146.4746699267</c:v>
                </c:pt>
                <c:pt idx="5">
                  <c:v>97476.6485554567</c:v>
                </c:pt>
                <c:pt idx="6">
                  <c:v>102731.919900112</c:v>
                </c:pt>
                <c:pt idx="7">
                  <c:v>104069.031063606</c:v>
                </c:pt>
                <c:pt idx="8">
                  <c:v>101826.412483554</c:v>
                </c:pt>
                <c:pt idx="9">
                  <c:v>96796.893887318</c:v>
                </c:pt>
                <c:pt idx="10">
                  <c:v>89742.2408306681</c:v>
                </c:pt>
                <c:pt idx="11">
                  <c:v>81506.0285601829</c:v>
                </c:pt>
                <c:pt idx="12">
                  <c:v>72742.465720069</c:v>
                </c:pt>
                <c:pt idx="13">
                  <c:v>63968.9152509868</c:v>
                </c:pt>
                <c:pt idx="14">
                  <c:v>55528.2244230034</c:v>
                </c:pt>
                <c:pt idx="15">
                  <c:v>47602.9569841952</c:v>
                </c:pt>
                <c:pt idx="16">
                  <c:v>40291.8311880467</c:v>
                </c:pt>
                <c:pt idx="17">
                  <c:v>33340.6403691024</c:v>
                </c:pt>
                <c:pt idx="18">
                  <c:v>27261.2588679467</c:v>
                </c:pt>
                <c:pt idx="19">
                  <c:v>21758.5742800257</c:v>
                </c:pt>
                <c:pt idx="20">
                  <c:v>16810.0841150211</c:v>
                </c:pt>
                <c:pt idx="21">
                  <c:v>12456.9930042622</c:v>
                </c:pt>
                <c:pt idx="22">
                  <c:v>8739.6152271971</c:v>
                </c:pt>
                <c:pt idx="23">
                  <c:v>5741.73201124195</c:v>
                </c:pt>
                <c:pt idx="24">
                  <c:v>3479.64615430999</c:v>
                </c:pt>
                <c:pt idx="25">
                  <c:v>205.964901826455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Hoja1!$E$32:$E$57</c:f>
              <c:numCache>
                <c:formatCode>General</c:formatCode>
                <c:ptCount val="26"/>
                <c:pt idx="0">
                  <c:v>25443</c:v>
                </c:pt>
                <c:pt idx="1">
                  <c:v>65979</c:v>
                </c:pt>
                <c:pt idx="2">
                  <c:v>85455</c:v>
                </c:pt>
                <c:pt idx="3">
                  <c:v>104208</c:v>
                </c:pt>
                <c:pt idx="4">
                  <c:v>118329</c:v>
                </c:pt>
                <c:pt idx="5">
                  <c:v>130174</c:v>
                </c:pt>
                <c:pt idx="6">
                  <c:v>135059</c:v>
                </c:pt>
                <c:pt idx="7">
                  <c:v>136114</c:v>
                </c:pt>
                <c:pt idx="8">
                  <c:v>136072</c:v>
                </c:pt>
                <c:pt idx="9">
                  <c:v>128373</c:v>
                </c:pt>
                <c:pt idx="10">
                  <c:v>118478</c:v>
                </c:pt>
                <c:pt idx="11">
                  <c:v>107806</c:v>
                </c:pt>
                <c:pt idx="12">
                  <c:v>98313</c:v>
                </c:pt>
                <c:pt idx="13">
                  <c:v>91230</c:v>
                </c:pt>
                <c:pt idx="14">
                  <c:v>82031</c:v>
                </c:pt>
                <c:pt idx="15">
                  <c:v>73047</c:v>
                </c:pt>
                <c:pt idx="16">
                  <c:v>62509</c:v>
                </c:pt>
                <c:pt idx="17">
                  <c:v>51838</c:v>
                </c:pt>
                <c:pt idx="18">
                  <c:v>42290</c:v>
                </c:pt>
                <c:pt idx="19">
                  <c:v>33333</c:v>
                </c:pt>
                <c:pt idx="20">
                  <c:v>25365</c:v>
                </c:pt>
                <c:pt idx="21">
                  <c:v>19139</c:v>
                </c:pt>
                <c:pt idx="22">
                  <c:v>13581</c:v>
                </c:pt>
                <c:pt idx="23">
                  <c:v>7348</c:v>
                </c:pt>
                <c:pt idx="24">
                  <c:v>5973</c:v>
                </c:pt>
                <c:pt idx="25">
                  <c:v>172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530135"/>
        <c:axId val="77660898"/>
      </c:lineChart>
      <c:catAx>
        <c:axId val="52530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60898"/>
        <c:crosses val="autoZero"/>
        <c:auto val="1"/>
        <c:lblAlgn val="ctr"/>
        <c:lblOffset val="100"/>
      </c:catAx>
      <c:valAx>
        <c:axId val="77660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301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Hoja1!$C$32:$C$57</c:f>
              <c:numCache>
                <c:formatCode>General</c:formatCode>
                <c:ptCount val="26"/>
                <c:pt idx="0">
                  <c:v>19286.3450500509</c:v>
                </c:pt>
                <c:pt idx="1">
                  <c:v>42806.6605242919</c:v>
                </c:pt>
                <c:pt idx="2">
                  <c:v>63067.8841590675</c:v>
                </c:pt>
                <c:pt idx="3">
                  <c:v>81160.2977223619</c:v>
                </c:pt>
                <c:pt idx="4">
                  <c:v>95845.3377579515</c:v>
                </c:pt>
                <c:pt idx="5">
                  <c:v>106326.357270576</c:v>
                </c:pt>
                <c:pt idx="6">
                  <c:v>112071.747106585</c:v>
                </c:pt>
                <c:pt idx="7">
                  <c:v>113322.149011359</c:v>
                </c:pt>
                <c:pt idx="8">
                  <c:v>110540.784452622</c:v>
                </c:pt>
                <c:pt idx="9">
                  <c:v>104688.674939331</c:v>
                </c:pt>
                <c:pt idx="10">
                  <c:v>96665.7483748119</c:v>
                </c:pt>
                <c:pt idx="11">
                  <c:v>87430.0005588212</c:v>
                </c:pt>
                <c:pt idx="12">
                  <c:v>77711.2564793159</c:v>
                </c:pt>
                <c:pt idx="13">
                  <c:v>68068.5688704211</c:v>
                </c:pt>
                <c:pt idx="14">
                  <c:v>58866.0750679974</c:v>
                </c:pt>
                <c:pt idx="15">
                  <c:v>50285.9699971745</c:v>
                </c:pt>
                <c:pt idx="16">
                  <c:v>42422.7210080703</c:v>
                </c:pt>
                <c:pt idx="17">
                  <c:v>34991.8926278344</c:v>
                </c:pt>
                <c:pt idx="18">
                  <c:v>28529.7531968622</c:v>
                </c:pt>
                <c:pt idx="19">
                  <c:v>22711.1761379934</c:v>
                </c:pt>
                <c:pt idx="20">
                  <c:v>17503.0104905921</c:v>
                </c:pt>
                <c:pt idx="21">
                  <c:v>12941.2852105382</c:v>
                </c:pt>
                <c:pt idx="22">
                  <c:v>9060.28007411918</c:v>
                </c:pt>
                <c:pt idx="23">
                  <c:v>5940.93072429123</c:v>
                </c:pt>
                <c:pt idx="24">
                  <c:v>3593.84776835812</c:v>
                </c:pt>
                <c:pt idx="25">
                  <c:v>212.085770576321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Hoja1!$D$32:$D$57</c:f>
              <c:numCache>
                <c:formatCode>General</c:formatCode>
                <c:ptCount val="26"/>
                <c:pt idx="0">
                  <c:v>18813.8339235403</c:v>
                </c:pt>
                <c:pt idx="1">
                  <c:v>40914.7453182246</c:v>
                </c:pt>
                <c:pt idx="2">
                  <c:v>59184.9263365233</c:v>
                </c:pt>
                <c:pt idx="3">
                  <c:v>75194.7612074382</c:v>
                </c:pt>
                <c:pt idx="4">
                  <c:v>88146.4746699267</c:v>
                </c:pt>
                <c:pt idx="5">
                  <c:v>97476.6485554567</c:v>
                </c:pt>
                <c:pt idx="6">
                  <c:v>102731.919900112</c:v>
                </c:pt>
                <c:pt idx="7">
                  <c:v>104069.031063606</c:v>
                </c:pt>
                <c:pt idx="8">
                  <c:v>101826.412483554</c:v>
                </c:pt>
                <c:pt idx="9">
                  <c:v>96796.893887318</c:v>
                </c:pt>
                <c:pt idx="10">
                  <c:v>89742.2408306681</c:v>
                </c:pt>
                <c:pt idx="11">
                  <c:v>81506.0285601829</c:v>
                </c:pt>
                <c:pt idx="12">
                  <c:v>72742.465720069</c:v>
                </c:pt>
                <c:pt idx="13">
                  <c:v>63968.9152509868</c:v>
                </c:pt>
                <c:pt idx="14">
                  <c:v>55528.2244230034</c:v>
                </c:pt>
                <c:pt idx="15">
                  <c:v>47602.9569841952</c:v>
                </c:pt>
                <c:pt idx="16">
                  <c:v>40291.8311880467</c:v>
                </c:pt>
                <c:pt idx="17">
                  <c:v>33340.6403691024</c:v>
                </c:pt>
                <c:pt idx="18">
                  <c:v>27261.2588679467</c:v>
                </c:pt>
                <c:pt idx="19">
                  <c:v>21758.5742800257</c:v>
                </c:pt>
                <c:pt idx="20">
                  <c:v>16810.0841150211</c:v>
                </c:pt>
                <c:pt idx="21">
                  <c:v>12456.9930042622</c:v>
                </c:pt>
                <c:pt idx="22">
                  <c:v>8739.6152271971</c:v>
                </c:pt>
                <c:pt idx="23">
                  <c:v>5741.73201124195</c:v>
                </c:pt>
                <c:pt idx="24">
                  <c:v>3479.64615430999</c:v>
                </c:pt>
                <c:pt idx="25">
                  <c:v>205.964901826455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Hoja1!$E$32:$E$57</c:f>
              <c:numCache>
                <c:formatCode>General</c:formatCode>
                <c:ptCount val="26"/>
                <c:pt idx="0">
                  <c:v>25443</c:v>
                </c:pt>
                <c:pt idx="1">
                  <c:v>65979</c:v>
                </c:pt>
                <c:pt idx="2">
                  <c:v>85455</c:v>
                </c:pt>
                <c:pt idx="3">
                  <c:v>104208</c:v>
                </c:pt>
                <c:pt idx="4">
                  <c:v>118329</c:v>
                </c:pt>
                <c:pt idx="5">
                  <c:v>130174</c:v>
                </c:pt>
                <c:pt idx="6">
                  <c:v>135059</c:v>
                </c:pt>
                <c:pt idx="7">
                  <c:v>136114</c:v>
                </c:pt>
                <c:pt idx="8">
                  <c:v>136072</c:v>
                </c:pt>
                <c:pt idx="9">
                  <c:v>128373</c:v>
                </c:pt>
                <c:pt idx="10">
                  <c:v>118478</c:v>
                </c:pt>
                <c:pt idx="11">
                  <c:v>107806</c:v>
                </c:pt>
                <c:pt idx="12">
                  <c:v>98313</c:v>
                </c:pt>
                <c:pt idx="13">
                  <c:v>91230</c:v>
                </c:pt>
                <c:pt idx="14">
                  <c:v>82031</c:v>
                </c:pt>
                <c:pt idx="15">
                  <c:v>73047</c:v>
                </c:pt>
                <c:pt idx="16">
                  <c:v>62509</c:v>
                </c:pt>
                <c:pt idx="17">
                  <c:v>51838</c:v>
                </c:pt>
                <c:pt idx="18">
                  <c:v>42290</c:v>
                </c:pt>
                <c:pt idx="19">
                  <c:v>33333</c:v>
                </c:pt>
                <c:pt idx="20">
                  <c:v>25365</c:v>
                </c:pt>
                <c:pt idx="21">
                  <c:v>19139</c:v>
                </c:pt>
                <c:pt idx="22">
                  <c:v>13581</c:v>
                </c:pt>
                <c:pt idx="23">
                  <c:v>7348</c:v>
                </c:pt>
                <c:pt idx="24">
                  <c:v>5973</c:v>
                </c:pt>
                <c:pt idx="25">
                  <c:v>172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Hoja1!$J$32:$J$57</c:f>
              <c:numCache>
                <c:formatCode>General</c:formatCode>
                <c:ptCount val="26"/>
                <c:pt idx="0">
                  <c:v>26082.0032271289</c:v>
                </c:pt>
                <c:pt idx="1">
                  <c:v>69029.896991054</c:v>
                </c:pt>
                <c:pt idx="2">
                  <c:v>91061.4640317166</c:v>
                </c:pt>
                <c:pt idx="3">
                  <c:v>112475.28643279</c:v>
                </c:pt>
                <c:pt idx="4">
                  <c:v>128664.056209045</c:v>
                </c:pt>
                <c:pt idx="5">
                  <c:v>141992.23543745</c:v>
                </c:pt>
                <c:pt idx="6">
                  <c:v>147337.82944177</c:v>
                </c:pt>
                <c:pt idx="7">
                  <c:v>148216.340950697</c:v>
                </c:pt>
                <c:pt idx="8">
                  <c:v>147717.13207972</c:v>
                </c:pt>
                <c:pt idx="9">
                  <c:v>138839.15824439</c:v>
                </c:pt>
                <c:pt idx="10">
                  <c:v>127618.437314941</c:v>
                </c:pt>
                <c:pt idx="11">
                  <c:v>115641.490657156</c:v>
                </c:pt>
                <c:pt idx="12">
                  <c:v>105028.427104076</c:v>
                </c:pt>
                <c:pt idx="13">
                  <c:v>97076.7678908346</c:v>
                </c:pt>
                <c:pt idx="14">
                  <c:v>86961.9559076424</c:v>
                </c:pt>
                <c:pt idx="15">
                  <c:v>77164.0982639622</c:v>
                </c:pt>
                <c:pt idx="16">
                  <c:v>65814.8758520604</c:v>
                </c:pt>
                <c:pt idx="17">
                  <c:v>54405.365642667</c:v>
                </c:pt>
                <c:pt idx="18">
                  <c:v>44257.7970643135</c:v>
                </c:pt>
                <c:pt idx="19">
                  <c:v>34792.3363206148</c:v>
                </c:pt>
                <c:pt idx="20">
                  <c:v>26410.5674936601</c:v>
                </c:pt>
                <c:pt idx="21">
                  <c:v>19883.0694983729</c:v>
                </c:pt>
                <c:pt idx="22">
                  <c:v>14079.2998876766</c:v>
                </c:pt>
                <c:pt idx="23">
                  <c:v>7602.92519341207</c:v>
                </c:pt>
                <c:pt idx="24">
                  <c:v>6169.03322017803</c:v>
                </c:pt>
                <c:pt idx="25">
                  <c:v>177.111499171174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391557"/>
        <c:axId val="6727279"/>
      </c:lineChart>
      <c:catAx>
        <c:axId val="173915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7279"/>
        <c:crosses val="autoZero"/>
        <c:auto val="1"/>
        <c:lblAlgn val="ctr"/>
        <c:lblOffset val="100"/>
      </c:catAx>
      <c:valAx>
        <c:axId val="6727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915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Hoja2!$E$3:$E$6</c:f>
              <c:numCache>
                <c:formatCode>General</c:formatCode>
                <c:ptCount val="4"/>
                <c:pt idx="0">
                  <c:v>556101.968790318</c:v>
                </c:pt>
                <c:pt idx="1">
                  <c:v>636356.067589474</c:v>
                </c:pt>
                <c:pt idx="2">
                  <c:v>603750.301072222</c:v>
                </c:pt>
                <c:pt idx="3">
                  <c:v>528468.692964277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Hoja2!$F$3:$F$6</c:f>
              <c:numCache>
                <c:formatCode>General</c:formatCode>
                <c:ptCount val="4"/>
                <c:pt idx="0">
                  <c:v>815576</c:v>
                </c:pt>
                <c:pt idx="1">
                  <c:v>944398</c:v>
                </c:pt>
                <c:pt idx="2">
                  <c:v>874649</c:v>
                </c:pt>
                <c:pt idx="3">
                  <c:v>771977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771388"/>
        <c:axId val="39994985"/>
      </c:lineChart>
      <c:catAx>
        <c:axId val="157713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94985"/>
        <c:crosses val="autoZero"/>
        <c:auto val="1"/>
        <c:lblAlgn val="ctr"/>
        <c:lblOffset val="100"/>
      </c:catAx>
      <c:valAx>
        <c:axId val="39994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713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Hoja2!$E$7:$E$10</c:f>
              <c:numCache>
                <c:formatCode>General</c:formatCode>
                <c:ptCount val="4"/>
                <c:pt idx="0">
                  <c:v>88542.7575073175</c:v>
                </c:pt>
                <c:pt idx="1">
                  <c:v>87935.2734551019</c:v>
                </c:pt>
                <c:pt idx="2">
                  <c:v>88198.1837452558</c:v>
                </c:pt>
                <c:pt idx="3">
                  <c:v>78101.6982562959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Hoja2!$F$7:$F$10</c:f>
              <c:numCache>
                <c:formatCode>General</c:formatCode>
                <c:ptCount val="4"/>
                <c:pt idx="0">
                  <c:v>124672</c:v>
                </c:pt>
                <c:pt idx="1">
                  <c:v>125412</c:v>
                </c:pt>
                <c:pt idx="2">
                  <c:v>124300</c:v>
                </c:pt>
                <c:pt idx="3">
                  <c:v>112091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57682"/>
        <c:axId val="12393434"/>
      </c:lineChart>
      <c:catAx>
        <c:axId val="699576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93434"/>
        <c:crosses val="autoZero"/>
        <c:auto val="1"/>
        <c:lblAlgn val="ctr"/>
        <c:lblOffset val="100"/>
      </c:catAx>
      <c:valAx>
        <c:axId val="123934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576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Hoja2!$E$28:$E$35</c:f>
              <c:numCache>
                <c:formatCode>General</c:formatCode>
                <c:ptCount val="8"/>
                <c:pt idx="0">
                  <c:v>767908.351319094</c:v>
                </c:pt>
                <c:pt idx="1">
                  <c:v>878728.503916858</c:v>
                </c:pt>
                <c:pt idx="2">
                  <c:v>833700.544166299</c:v>
                </c:pt>
                <c:pt idx="3">
                  <c:v>729747.210540407</c:v>
                </c:pt>
                <c:pt idx="4">
                  <c:v>122354.930324443</c:v>
                </c:pt>
                <c:pt idx="5">
                  <c:v>121515.674269626</c:v>
                </c:pt>
                <c:pt idx="6">
                  <c:v>121879.117748718</c:v>
                </c:pt>
                <c:pt idx="7">
                  <c:v>107927.193112501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Hoja2!$F$28:$F$35</c:f>
              <c:numCache>
                <c:formatCode>General</c:formatCode>
                <c:ptCount val="8"/>
                <c:pt idx="0">
                  <c:v>815576</c:v>
                </c:pt>
                <c:pt idx="1">
                  <c:v>944398</c:v>
                </c:pt>
                <c:pt idx="2">
                  <c:v>874649</c:v>
                </c:pt>
                <c:pt idx="3">
                  <c:v>771977</c:v>
                </c:pt>
                <c:pt idx="4">
                  <c:v>124672</c:v>
                </c:pt>
                <c:pt idx="5">
                  <c:v>125412</c:v>
                </c:pt>
                <c:pt idx="6">
                  <c:v>124300</c:v>
                </c:pt>
                <c:pt idx="7">
                  <c:v>112091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Hoja2!$G$28:$G$35</c:f>
              <c:numCache>
                <c:formatCode>General</c:formatCode>
                <c:ptCount val="8"/>
                <c:pt idx="0">
                  <c:v>815576</c:v>
                </c:pt>
                <c:pt idx="1">
                  <c:v>944398</c:v>
                </c:pt>
                <c:pt idx="2">
                  <c:v>874649</c:v>
                </c:pt>
                <c:pt idx="3">
                  <c:v>771977</c:v>
                </c:pt>
                <c:pt idx="4">
                  <c:v>124672</c:v>
                </c:pt>
                <c:pt idx="5">
                  <c:v>125412</c:v>
                </c:pt>
                <c:pt idx="6">
                  <c:v>124300</c:v>
                </c:pt>
                <c:pt idx="7">
                  <c:v>112091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323100"/>
        <c:axId val="527060"/>
      </c:lineChart>
      <c:catAx>
        <c:axId val="16323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060"/>
        <c:crosses val="autoZero"/>
        <c:auto val="1"/>
        <c:lblAlgn val="ctr"/>
        <c:lblOffset val="100"/>
      </c:catAx>
      <c:valAx>
        <c:axId val="527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231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Hoja2!$E$28:$E$31</c:f>
              <c:numCache>
                <c:formatCode>General</c:formatCode>
                <c:ptCount val="4"/>
                <c:pt idx="0">
                  <c:v>767908.351319094</c:v>
                </c:pt>
                <c:pt idx="1">
                  <c:v>878728.503916858</c:v>
                </c:pt>
                <c:pt idx="2">
                  <c:v>833700.544166299</c:v>
                </c:pt>
                <c:pt idx="3">
                  <c:v>729747.210540407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Hoja2!$G$28:$G$31</c:f>
              <c:numCache>
                <c:formatCode>General</c:formatCode>
                <c:ptCount val="4"/>
                <c:pt idx="0">
                  <c:v>815576</c:v>
                </c:pt>
                <c:pt idx="1">
                  <c:v>944398</c:v>
                </c:pt>
                <c:pt idx="2">
                  <c:v>874649</c:v>
                </c:pt>
                <c:pt idx="3">
                  <c:v>771977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214145"/>
        <c:axId val="7043515"/>
      </c:lineChart>
      <c:catAx>
        <c:axId val="36214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3515"/>
        <c:crosses val="autoZero"/>
        <c:auto val="1"/>
        <c:lblAlgn val="ctr"/>
        <c:lblOffset val="100"/>
      </c:catAx>
      <c:valAx>
        <c:axId val="7043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141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Hoja2!$E$32:$E$35</c:f>
              <c:numCache>
                <c:formatCode>General</c:formatCode>
                <c:ptCount val="4"/>
                <c:pt idx="0">
                  <c:v>122354.930324443</c:v>
                </c:pt>
                <c:pt idx="1">
                  <c:v>121515.674269626</c:v>
                </c:pt>
                <c:pt idx="2">
                  <c:v>121879.117748718</c:v>
                </c:pt>
                <c:pt idx="3">
                  <c:v>107927.193112501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Hoja2!$G$32:$G$35</c:f>
              <c:numCache>
                <c:formatCode>General</c:formatCode>
                <c:ptCount val="4"/>
                <c:pt idx="0">
                  <c:v>124672</c:v>
                </c:pt>
                <c:pt idx="1">
                  <c:v>125412</c:v>
                </c:pt>
                <c:pt idx="2">
                  <c:v>124300</c:v>
                </c:pt>
                <c:pt idx="3">
                  <c:v>112091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559710"/>
        <c:axId val="59630283"/>
      </c:lineChart>
      <c:catAx>
        <c:axId val="385597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30283"/>
        <c:crosses val="autoZero"/>
        <c:auto val="1"/>
        <c:lblAlgn val="ctr"/>
        <c:lblOffset val="100"/>
      </c:catAx>
      <c:valAx>
        <c:axId val="59630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597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971640</xdr:colOff>
      <xdr:row>0</xdr:row>
      <xdr:rowOff>0</xdr:rowOff>
    </xdr:from>
    <xdr:to>
      <xdr:col>14</xdr:col>
      <xdr:colOff>455400</xdr:colOff>
      <xdr:row>13</xdr:row>
      <xdr:rowOff>85680</xdr:rowOff>
    </xdr:to>
    <xdr:graphicFrame>
      <xdr:nvGraphicFramePr>
        <xdr:cNvPr id="0" name=""/>
        <xdr:cNvGraphicFramePr/>
      </xdr:nvGraphicFramePr>
      <xdr:xfrm>
        <a:off x="10397880" y="0"/>
        <a:ext cx="5825160" cy="219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221760</xdr:colOff>
      <xdr:row>15</xdr:row>
      <xdr:rowOff>134280</xdr:rowOff>
    </xdr:from>
    <xdr:to>
      <xdr:col>23</xdr:col>
      <xdr:colOff>568440</xdr:colOff>
      <xdr:row>37</xdr:row>
      <xdr:rowOff>82080</xdr:rowOff>
    </xdr:to>
    <xdr:graphicFrame>
      <xdr:nvGraphicFramePr>
        <xdr:cNvPr id="1" name=""/>
        <xdr:cNvGraphicFramePr/>
      </xdr:nvGraphicFramePr>
      <xdr:xfrm>
        <a:off x="17100000" y="2572560"/>
        <a:ext cx="6849000" cy="352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153000</xdr:colOff>
      <xdr:row>39</xdr:row>
      <xdr:rowOff>38520</xdr:rowOff>
    </xdr:from>
    <xdr:to>
      <xdr:col>20</xdr:col>
      <xdr:colOff>737640</xdr:colOff>
      <xdr:row>59</xdr:row>
      <xdr:rowOff>25200</xdr:rowOff>
    </xdr:to>
    <xdr:graphicFrame>
      <xdr:nvGraphicFramePr>
        <xdr:cNvPr id="2" name=""/>
        <xdr:cNvGraphicFramePr/>
      </xdr:nvGraphicFramePr>
      <xdr:xfrm>
        <a:off x="15920640" y="6378120"/>
        <a:ext cx="57592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653400</xdr:colOff>
      <xdr:row>60</xdr:row>
      <xdr:rowOff>21600</xdr:rowOff>
    </xdr:from>
    <xdr:to>
      <xdr:col>18</xdr:col>
      <xdr:colOff>679680</xdr:colOff>
      <xdr:row>80</xdr:row>
      <xdr:rowOff>9720</xdr:rowOff>
    </xdr:to>
    <xdr:graphicFrame>
      <xdr:nvGraphicFramePr>
        <xdr:cNvPr id="3" name=""/>
        <xdr:cNvGraphicFramePr/>
      </xdr:nvGraphicFramePr>
      <xdr:xfrm>
        <a:off x="14238360" y="9775080"/>
        <a:ext cx="575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594720</xdr:colOff>
      <xdr:row>0</xdr:row>
      <xdr:rowOff>12600</xdr:rowOff>
    </xdr:from>
    <xdr:to>
      <xdr:col>14</xdr:col>
      <xdr:colOff>411480</xdr:colOff>
      <xdr:row>13</xdr:row>
      <xdr:rowOff>81360</xdr:rowOff>
    </xdr:to>
    <xdr:graphicFrame>
      <xdr:nvGraphicFramePr>
        <xdr:cNvPr id="4" name=""/>
        <xdr:cNvGraphicFramePr/>
      </xdr:nvGraphicFramePr>
      <xdr:xfrm>
        <a:off x="7909920" y="12600"/>
        <a:ext cx="3880440" cy="21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679680</xdr:colOff>
      <xdr:row>13</xdr:row>
      <xdr:rowOff>75960</xdr:rowOff>
    </xdr:from>
    <xdr:to>
      <xdr:col>14</xdr:col>
      <xdr:colOff>447120</xdr:colOff>
      <xdr:row>26</xdr:row>
      <xdr:rowOff>24840</xdr:rowOff>
    </xdr:to>
    <xdr:graphicFrame>
      <xdr:nvGraphicFramePr>
        <xdr:cNvPr id="5" name=""/>
        <xdr:cNvGraphicFramePr/>
      </xdr:nvGraphicFramePr>
      <xdr:xfrm>
        <a:off x="7994880" y="2189160"/>
        <a:ext cx="3831120" cy="206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552600</xdr:colOff>
      <xdr:row>26</xdr:row>
      <xdr:rowOff>159840</xdr:rowOff>
    </xdr:from>
    <xdr:to>
      <xdr:col>15</xdr:col>
      <xdr:colOff>318960</xdr:colOff>
      <xdr:row>43</xdr:row>
      <xdr:rowOff>8280</xdr:rowOff>
    </xdr:to>
    <xdr:graphicFrame>
      <xdr:nvGraphicFramePr>
        <xdr:cNvPr id="6" name=""/>
        <xdr:cNvGraphicFramePr/>
      </xdr:nvGraphicFramePr>
      <xdr:xfrm>
        <a:off x="7867800" y="4386240"/>
        <a:ext cx="4642920" cy="26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32760</xdr:colOff>
      <xdr:row>36</xdr:row>
      <xdr:rowOff>93240</xdr:rowOff>
    </xdr:from>
    <xdr:to>
      <xdr:col>5</xdr:col>
      <xdr:colOff>99360</xdr:colOff>
      <xdr:row>50</xdr:row>
      <xdr:rowOff>141120</xdr:rowOff>
    </xdr:to>
    <xdr:graphicFrame>
      <xdr:nvGraphicFramePr>
        <xdr:cNvPr id="7" name=""/>
        <xdr:cNvGraphicFramePr/>
      </xdr:nvGraphicFramePr>
      <xdr:xfrm>
        <a:off x="32760" y="5945400"/>
        <a:ext cx="4130280" cy="23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258480</xdr:colOff>
      <xdr:row>36</xdr:row>
      <xdr:rowOff>144360</xdr:rowOff>
    </xdr:from>
    <xdr:to>
      <xdr:col>10</xdr:col>
      <xdr:colOff>670680</xdr:colOff>
      <xdr:row>52</xdr:row>
      <xdr:rowOff>63000</xdr:rowOff>
    </xdr:to>
    <xdr:graphicFrame>
      <xdr:nvGraphicFramePr>
        <xdr:cNvPr id="8" name=""/>
        <xdr:cNvGraphicFramePr/>
      </xdr:nvGraphicFramePr>
      <xdr:xfrm>
        <a:off x="4322160" y="5996520"/>
        <a:ext cx="4476240" cy="25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10080</xdr:colOff>
      <xdr:row>44</xdr:row>
      <xdr:rowOff>2880</xdr:rowOff>
    </xdr:from>
    <xdr:to>
      <xdr:col>18</xdr:col>
      <xdr:colOff>704520</xdr:colOff>
      <xdr:row>60</xdr:row>
      <xdr:rowOff>79560</xdr:rowOff>
    </xdr:to>
    <xdr:graphicFrame>
      <xdr:nvGraphicFramePr>
        <xdr:cNvPr id="9" name=""/>
        <xdr:cNvGraphicFramePr/>
      </xdr:nvGraphicFramePr>
      <xdr:xfrm>
        <a:off x="10576440" y="7155360"/>
        <a:ext cx="4758480" cy="26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783720</xdr:colOff>
      <xdr:row>61</xdr:row>
      <xdr:rowOff>18720</xdr:rowOff>
    </xdr:from>
    <xdr:to>
      <xdr:col>17</xdr:col>
      <xdr:colOff>543960</xdr:colOff>
      <xdr:row>74</xdr:row>
      <xdr:rowOff>54000</xdr:rowOff>
    </xdr:to>
    <xdr:graphicFrame>
      <xdr:nvGraphicFramePr>
        <xdr:cNvPr id="10" name=""/>
        <xdr:cNvGraphicFramePr/>
      </xdr:nvGraphicFramePr>
      <xdr:xfrm>
        <a:off x="10537200" y="9934560"/>
        <a:ext cx="3824280" cy="21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10440</xdr:colOff>
      <xdr:row>73</xdr:row>
      <xdr:rowOff>81360</xdr:rowOff>
    </xdr:from>
    <xdr:to>
      <xdr:col>17</xdr:col>
      <xdr:colOff>314640</xdr:colOff>
      <xdr:row>85</xdr:row>
      <xdr:rowOff>128160</xdr:rowOff>
    </xdr:to>
    <xdr:graphicFrame>
      <xdr:nvGraphicFramePr>
        <xdr:cNvPr id="11" name=""/>
        <xdr:cNvGraphicFramePr/>
      </xdr:nvGraphicFramePr>
      <xdr:xfrm>
        <a:off x="10576800" y="11948040"/>
        <a:ext cx="3555360" cy="199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0"/>
  <sheetViews>
    <sheetView showFormulas="false" showGridLines="true" showRowColHeaders="true" showZeros="true" rightToLeft="false" tabSelected="true" showOutlineSymbols="true" defaultGridColor="true" view="normal" topLeftCell="I1" colorId="64" zoomScale="75" zoomScaleNormal="75" zoomScalePageLayoutView="100" workbookViewId="0">
      <selection pane="topLeft" activeCell="R6" activeCellId="0" sqref="R6"/>
    </sheetView>
  </sheetViews>
  <sheetFormatPr defaultRowHeight="12.8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7.41"/>
    <col collapsed="false" customWidth="false" hidden="false" outlineLevel="0" max="3" min="3" style="1" width="11.52"/>
    <col collapsed="false" customWidth="true" hidden="false" outlineLevel="0" max="4" min="4" style="0" width="12.59"/>
    <col collapsed="false" customWidth="true" hidden="false" outlineLevel="0" max="5" min="5" style="0" width="13.7"/>
    <col collapsed="false" customWidth="true" hidden="false" outlineLevel="0" max="6" min="6" style="0" width="11.11"/>
    <col collapsed="false" customWidth="false" hidden="false" outlineLevel="0" max="7" min="7" style="0" width="11.52"/>
    <col collapsed="false" customWidth="true" hidden="false" outlineLevel="0" max="8" min="8" style="0" width="8.89"/>
    <col collapsed="false" customWidth="true" hidden="false" outlineLevel="0" max="9" min="9" style="0" width="10.92"/>
    <col collapsed="false" customWidth="false" hidden="false" outlineLevel="0" max="10" min="10" style="0" width="11.52"/>
    <col collapsed="false" customWidth="true" hidden="false" outlineLevel="0" max="11" min="11" style="0" width="10.92"/>
    <col collapsed="false" customWidth="false" hidden="false" outlineLevel="0" max="13" min="12" style="0" width="11.52"/>
    <col collapsed="false" customWidth="true" hidden="false" outlineLevel="0" max="14" min="14" style="0" width="13.7"/>
    <col collapsed="false" customWidth="false" hidden="false" outlineLevel="0" max="17" min="15" style="0" width="11.52"/>
    <col collapsed="false" customWidth="true" hidden="false" outlineLevel="0" max="18" min="18" style="0" width="32.96"/>
    <col collapsed="false" customWidth="false" hidden="false" outlineLevel="0" max="1025" min="19" style="0" width="11.52"/>
  </cols>
  <sheetData>
    <row r="1" customFormat="false" ht="35" hidden="false" customHeight="true" outlineLevel="0" collapsed="false">
      <c r="A1" s="2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S1" s="6"/>
      <c r="U1" s="0" t="s">
        <v>17</v>
      </c>
      <c r="V1" s="0" t="s">
        <v>18</v>
      </c>
      <c r="W1" s="0" t="s">
        <v>19</v>
      </c>
    </row>
    <row r="2" customFormat="false" ht="33" hidden="false" customHeight="true" outlineLevel="0" collapsed="false">
      <c r="A2" s="2" t="s">
        <v>20</v>
      </c>
      <c r="B2" s="2"/>
      <c r="C2" s="1" t="s">
        <v>21</v>
      </c>
      <c r="U2" s="0" t="n">
        <v>0.39</v>
      </c>
      <c r="V2" s="0" t="n">
        <v>0.625</v>
      </c>
    </row>
    <row r="3" customFormat="false" ht="27" hidden="false" customHeight="true" outlineLevel="0" collapsed="false">
      <c r="A3" s="2"/>
      <c r="B3" s="2"/>
      <c r="C3" s="1" t="s">
        <v>22</v>
      </c>
      <c r="U3" s="0" t="n">
        <v>0.38</v>
      </c>
      <c r="V3" s="0" t="n">
        <v>0.69</v>
      </c>
    </row>
    <row r="4" customFormat="false" ht="27" hidden="false" customHeight="true" outlineLevel="0" collapsed="false">
      <c r="A4" s="2"/>
      <c r="B4" s="2"/>
      <c r="C4" s="1" t="s">
        <v>23</v>
      </c>
      <c r="U4" s="0" t="n">
        <v>0.37</v>
      </c>
      <c r="V4" s="0" t="n">
        <v>0.628</v>
      </c>
    </row>
    <row r="5" customFormat="false" ht="26" hidden="false" customHeight="true" outlineLevel="0" collapsed="false">
      <c r="A5" s="2"/>
      <c r="B5" s="2"/>
      <c r="C5" s="1" t="s">
        <v>24</v>
      </c>
      <c r="Q5" s="0" t="n">
        <v>10</v>
      </c>
      <c r="R5" s="0" t="n">
        <f aca="false">Q5*R6/Q6</f>
        <v>263.157894736842</v>
      </c>
      <c r="U5" s="0" t="n">
        <v>0.38</v>
      </c>
      <c r="V5" s="0" t="n">
        <v>0.573</v>
      </c>
      <c r="X5" s="0" t="n">
        <f aca="false">V5/U5</f>
        <v>1.50789473684211</v>
      </c>
    </row>
    <row r="6" customFormat="false" ht="27" hidden="false" customHeight="true" outlineLevel="0" collapsed="false">
      <c r="A6" s="2"/>
      <c r="B6" s="2"/>
      <c r="Q6" s="0" t="n">
        <v>38</v>
      </c>
      <c r="R6" s="0" t="n">
        <v>1000</v>
      </c>
      <c r="U6" s="0" t="n">
        <v>0.379</v>
      </c>
      <c r="V6" s="0" t="n">
        <v>0.605</v>
      </c>
    </row>
    <row r="7" customFormat="false" ht="23" hidden="false" customHeight="true" outlineLevel="0" collapsed="false">
      <c r="A7" s="2"/>
      <c r="B7" s="2"/>
    </row>
    <row r="8" customFormat="false" ht="24" hidden="false" customHeight="true" outlineLevel="0" collapsed="false">
      <c r="A8" s="2"/>
      <c r="B8" s="2"/>
      <c r="U8" s="0" t="n">
        <v>3.34</v>
      </c>
      <c r="V8" s="0" t="n">
        <v>5.48</v>
      </c>
      <c r="X8" s="0" t="n">
        <f aca="false">V8/U8</f>
        <v>1.64071856287425</v>
      </c>
    </row>
    <row r="9" customFormat="false" ht="25" hidden="false" customHeight="true" outlineLevel="0" collapsed="false">
      <c r="A9" s="2"/>
      <c r="B9" s="2"/>
    </row>
    <row r="10" customFormat="false" ht="37" hidden="false" customHeight="true" outlineLevel="0" collapsed="false">
      <c r="A10" s="2"/>
      <c r="B10" s="2"/>
      <c r="U10" s="7" t="n">
        <v>100</v>
      </c>
      <c r="V10" s="7"/>
      <c r="W10" s="7"/>
      <c r="X10" s="7"/>
    </row>
    <row r="11" customFormat="false" ht="26" hidden="false" customHeight="true" outlineLevel="0" collapsed="false">
      <c r="A11" s="2" t="s">
        <v>25</v>
      </c>
      <c r="B11" s="2"/>
      <c r="C11" s="1" t="s">
        <v>26</v>
      </c>
      <c r="U11" s="0" t="n">
        <v>36.77</v>
      </c>
      <c r="V11" s="0" t="n">
        <v>59.37</v>
      </c>
      <c r="X11" s="0" t="n">
        <f aca="false">V11/U11</f>
        <v>1.614631493065</v>
      </c>
    </row>
    <row r="12" customFormat="false" ht="26" hidden="false" customHeight="true" outlineLevel="0" collapsed="false">
      <c r="A12" s="2"/>
      <c r="B12" s="2"/>
      <c r="C12" s="1" t="s">
        <v>27</v>
      </c>
    </row>
    <row r="13" customFormat="false" ht="37" hidden="false" customHeight="true" outlineLevel="0" collapsed="false">
      <c r="A13" s="2"/>
      <c r="B13" s="2"/>
      <c r="C13" s="1" t="s">
        <v>28</v>
      </c>
    </row>
    <row r="14" customFormat="false" ht="30" hidden="false" customHeight="true" outlineLevel="0" collapsed="false">
      <c r="A14" s="2"/>
      <c r="B14" s="2"/>
      <c r="C14" s="1" t="s">
        <v>29</v>
      </c>
    </row>
    <row r="15" customFormat="false" ht="25" hidden="false" customHeight="true" outlineLevel="0" collapsed="false">
      <c r="A15" s="2"/>
      <c r="B15" s="2"/>
    </row>
    <row r="16" customFormat="false" ht="37" hidden="false" customHeight="true" outlineLevel="0" collapsed="false">
      <c r="A16" s="2"/>
      <c r="B16" s="2"/>
    </row>
    <row r="17" customFormat="false" ht="38" hidden="false" customHeight="true" outlineLevel="0" collapsed="false">
      <c r="A17" s="2"/>
      <c r="B17" s="2"/>
    </row>
    <row r="18" customFormat="false" ht="34" hidden="false" customHeight="true" outlineLevel="0" collapsed="false">
      <c r="A18" s="2"/>
      <c r="B18" s="2"/>
    </row>
    <row r="19" customFormat="false" ht="34" hidden="false" customHeight="true" outlineLevel="0" collapsed="false">
      <c r="A19" s="2"/>
      <c r="B19" s="2"/>
    </row>
    <row r="20" customFormat="false" ht="34" hidden="false" customHeight="true" outlineLevel="0" collapsed="false">
      <c r="A20" s="2"/>
      <c r="B20" s="2"/>
    </row>
  </sheetData>
  <mergeCells count="4">
    <mergeCell ref="A1:B1"/>
    <mergeCell ref="A2:B10"/>
    <mergeCell ref="U10:X10"/>
    <mergeCell ref="A11:B2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98"/>
    <col collapsed="false" customWidth="true" hidden="false" outlineLevel="0" max="4" min="4" style="0" width="21.26"/>
    <col collapsed="false" customWidth="true" hidden="false" outlineLevel="0" max="5" min="5" style="0" width="15"/>
    <col collapsed="false" customWidth="false" hidden="false" outlineLevel="0" max="6" min="6" style="0" width="11.52"/>
    <col collapsed="false" customWidth="true" hidden="false" outlineLevel="0" max="7" min="7" style="0" width="18.77"/>
    <col collapsed="false" customWidth="false" hidden="false" outlineLevel="0" max="9" min="8" style="0" width="11.52"/>
    <col collapsed="false" customWidth="true" hidden="false" outlineLevel="0" max="10" min="10" style="0" width="28.16"/>
    <col collapsed="false" customWidth="true" hidden="false" outlineLevel="0" max="11" min="11" style="0" width="19.26"/>
    <col collapsed="false" customWidth="false" hidden="false" outlineLevel="0" max="12" min="12" style="0" width="11.52"/>
    <col collapsed="false" customWidth="true" hidden="false" outlineLevel="0" max="13" min="13" style="0" width="15.19"/>
    <col collapsed="false" customWidth="true" hidden="false" outlineLevel="0" max="15" min="14" style="0" width="15.7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n">
        <v>1.32477148644256</v>
      </c>
      <c r="C1" s="0" t="n">
        <v>1.02</v>
      </c>
      <c r="E1" s="0" t="n">
        <f aca="false">C1*A1</f>
        <v>1.35126691617141</v>
      </c>
      <c r="G1" s="0" t="n">
        <v>25443</v>
      </c>
      <c r="H1" s="0" t="n">
        <v>24860.0767017593</v>
      </c>
      <c r="I1" s="0" t="n">
        <v>25550</v>
      </c>
      <c r="K1" s="0" t="n">
        <f aca="false">H1/I1</f>
        <v>0.972997131184317</v>
      </c>
      <c r="L1" s="0" t="n">
        <f aca="false">G1/H1</f>
        <v>1.02344816973953</v>
      </c>
    </row>
    <row r="2" customFormat="false" ht="12.8" hidden="false" customHeight="false" outlineLevel="0" collapsed="false">
      <c r="A2" s="0" t="n">
        <v>1.5500858788633</v>
      </c>
      <c r="C2" s="0" t="n">
        <v>1.026</v>
      </c>
      <c r="E2" s="0" t="n">
        <f aca="false">C2*A2</f>
        <v>1.59038811171375</v>
      </c>
      <c r="G2" s="0" t="n">
        <v>65979</v>
      </c>
      <c r="H2" s="0" t="n">
        <v>63205.3780180093</v>
      </c>
      <c r="I2" s="0" t="n">
        <v>66354</v>
      </c>
      <c r="K2" s="0" t="n">
        <f aca="false">H2/I2</f>
        <v>0.95254812095743</v>
      </c>
      <c r="L2" s="0" t="n">
        <f aca="false">G2/H2</f>
        <v>1.04388268955848</v>
      </c>
    </row>
    <row r="3" customFormat="false" ht="12.8" hidden="false" customHeight="false" outlineLevel="0" collapsed="false">
      <c r="A3" s="0" t="n">
        <v>1.41907408490622</v>
      </c>
      <c r="C3" s="0" t="n">
        <v>1.034</v>
      </c>
      <c r="E3" s="0" t="n">
        <f aca="false">C3*A3</f>
        <v>1.46732260379303</v>
      </c>
      <c r="G3" s="0" t="n">
        <v>85455</v>
      </c>
      <c r="H3" s="0" t="n">
        <v>83736.8790977557</v>
      </c>
      <c r="I3" s="0" t="n">
        <v>89498</v>
      </c>
      <c r="K3" s="0" t="n">
        <f aca="false">H3/I3</f>
        <v>0.935628495583764</v>
      </c>
      <c r="L3" s="0" t="n">
        <f aca="false">G3/H3</f>
        <v>1.02051809096251</v>
      </c>
    </row>
    <row r="4" customFormat="false" ht="12.8" hidden="false" customHeight="false" outlineLevel="0" collapsed="false">
      <c r="A4" s="0" t="n">
        <v>1.34533759811376</v>
      </c>
      <c r="C4" s="0" t="n">
        <v>1.03</v>
      </c>
      <c r="E4" s="0" t="n">
        <f aca="false">C4*A4</f>
        <v>1.38569772605717</v>
      </c>
      <c r="G4" s="0" t="n">
        <v>104208</v>
      </c>
      <c r="H4" s="0" t="n">
        <v>100889.491499593</v>
      </c>
      <c r="I4" s="0" t="n">
        <v>109188</v>
      </c>
      <c r="K4" s="0" t="n">
        <f aca="false">H4/I4</f>
        <v>0.923997980543585</v>
      </c>
      <c r="L4" s="0" t="n">
        <f aca="false">G4/H4</f>
        <v>1.03289250893311</v>
      </c>
    </row>
    <row r="5" customFormat="false" ht="12.8" hidden="false" customHeight="false" outlineLevel="0" collapsed="false">
      <c r="A5" s="0" t="n">
        <v>1.30442442923759</v>
      </c>
      <c r="C5" s="0" t="n">
        <v>1.03</v>
      </c>
      <c r="E5" s="0" t="n">
        <f aca="false">C5*A5</f>
        <v>1.34355716211472</v>
      </c>
      <c r="G5" s="0" t="n">
        <v>118329</v>
      </c>
      <c r="H5" s="0" t="n">
        <v>114709.950084446</v>
      </c>
      <c r="I5" s="0" t="n">
        <v>125023</v>
      </c>
      <c r="K5" s="0" t="n">
        <f aca="false">H5/I5</f>
        <v>0.917510778692289</v>
      </c>
      <c r="L5" s="0" t="n">
        <f aca="false">G5/H5</f>
        <v>1.03154957275188</v>
      </c>
    </row>
    <row r="6" customFormat="false" ht="12.8" hidden="false" customHeight="false" outlineLevel="0" collapsed="false">
      <c r="A6" s="0" t="n">
        <v>1.30059002819114</v>
      </c>
      <c r="C6" s="0" t="n">
        <v>1.02</v>
      </c>
      <c r="E6" s="0" t="n">
        <f aca="false">C6*A6</f>
        <v>1.32660182875496</v>
      </c>
      <c r="G6" s="0" t="n">
        <v>130174</v>
      </c>
      <c r="H6" s="0" t="n">
        <v>126516.652232064</v>
      </c>
      <c r="I6" s="0" t="n">
        <v>138287</v>
      </c>
      <c r="K6" s="0" t="n">
        <f aca="false">H6/I6</f>
        <v>0.914884640147404</v>
      </c>
      <c r="L6" s="0" t="n">
        <f aca="false">G6/H6</f>
        <v>1.02890803466114</v>
      </c>
    </row>
    <row r="7" customFormat="false" ht="12.8" hidden="false" customHeight="false" outlineLevel="0" collapsed="false">
      <c r="A7" s="0" t="n">
        <v>1.29469740363737</v>
      </c>
      <c r="C7" s="0" t="n">
        <v>1.01</v>
      </c>
      <c r="E7" s="0" t="n">
        <f aca="false">C7*A7</f>
        <v>1.30764437767374</v>
      </c>
      <c r="G7" s="0" t="n">
        <v>135059</v>
      </c>
      <c r="H7" s="0" t="n">
        <v>132769.201542987</v>
      </c>
      <c r="I7" s="0" t="n">
        <v>145099</v>
      </c>
      <c r="K7" s="0" t="n">
        <f aca="false">H7/I7</f>
        <v>0.915024924658247</v>
      </c>
      <c r="L7" s="0" t="n">
        <f aca="false">G7/H7</f>
        <v>1.01724645799178</v>
      </c>
    </row>
    <row r="8" customFormat="false" ht="12.8" hidden="false" customHeight="false" outlineLevel="0" collapsed="false">
      <c r="A8" s="0" t="n">
        <v>1.28807123120626</v>
      </c>
      <c r="C8" s="0" t="n">
        <v>1.01</v>
      </c>
      <c r="E8" s="0" t="n">
        <f aca="false">C8*A8</f>
        <v>1.30095194351832</v>
      </c>
      <c r="G8" s="0" t="n">
        <v>136114</v>
      </c>
      <c r="H8" s="0" t="n">
        <v>133840.145444911</v>
      </c>
      <c r="I8" s="0" t="n">
        <v>145967</v>
      </c>
      <c r="K8" s="0" t="n">
        <f aca="false">H8/I8</f>
        <v>0.91692057413601</v>
      </c>
      <c r="L8" s="0" t="n">
        <f aca="false">G8/H8</f>
        <v>1.01698933117213</v>
      </c>
    </row>
    <row r="9" customFormat="false" ht="12.8" hidden="false" customHeight="false" outlineLevel="0" collapsed="false">
      <c r="A9" s="0" t="n">
        <v>1.30459540986711</v>
      </c>
      <c r="C9" s="0" t="n">
        <v>1.01</v>
      </c>
      <c r="E9" s="0" t="n">
        <f aca="false">C9*A9</f>
        <v>1.31764136396578</v>
      </c>
      <c r="G9" s="0" t="n">
        <v>136072</v>
      </c>
      <c r="H9" s="0" t="n">
        <v>132662.398863469</v>
      </c>
      <c r="I9" s="0" t="n">
        <v>144211</v>
      </c>
      <c r="K9" s="0" t="n">
        <f aca="false">H9/I9</f>
        <v>0.919918722312923</v>
      </c>
      <c r="L9" s="0" t="n">
        <f aca="false">G9/H9</f>
        <v>1.02570133787525</v>
      </c>
    </row>
    <row r="10" customFormat="false" ht="12.8" hidden="false" customHeight="false" outlineLevel="0" collapsed="false">
      <c r="A10" s="0" t="n">
        <v>1.31625507801924</v>
      </c>
      <c r="C10" s="0" t="n">
        <v>1.01</v>
      </c>
      <c r="E10" s="0" t="n">
        <f aca="false">C10*A10</f>
        <v>1.32941762879943</v>
      </c>
      <c r="G10" s="0" t="n">
        <v>128373</v>
      </c>
      <c r="H10" s="0" t="n">
        <v>127257.863357166</v>
      </c>
      <c r="I10" s="0" t="n">
        <v>137797</v>
      </c>
      <c r="K10" s="0" t="n">
        <f aca="false">H10/I10</f>
        <v>0.923516936922908</v>
      </c>
      <c r="L10" s="0" t="n">
        <f aca="false">G10/H10</f>
        <v>1.00876281129838</v>
      </c>
    </row>
    <row r="11" customFormat="false" ht="12.8" hidden="false" customHeight="false" outlineLevel="0" collapsed="false">
      <c r="A11" s="0" t="n">
        <v>1.31011244550608</v>
      </c>
      <c r="C11" s="0" t="n">
        <v>1</v>
      </c>
      <c r="E11" s="0" t="n">
        <f aca="false">C11*A11</f>
        <v>1.31011244550608</v>
      </c>
      <c r="G11" s="0" t="n">
        <v>118478</v>
      </c>
      <c r="H11" s="0" t="n">
        <v>117449.591189203</v>
      </c>
      <c r="I11" s="0" t="n">
        <v>126643</v>
      </c>
      <c r="K11" s="0" t="n">
        <f aca="false">H11/I11</f>
        <v>0.927406893307984</v>
      </c>
      <c r="L11" s="0" t="n">
        <f aca="false">G11/H11</f>
        <v>1.00875617190647</v>
      </c>
    </row>
    <row r="12" customFormat="false" ht="12.8" hidden="false" customHeight="false" outlineLevel="0" collapsed="false">
      <c r="A12" s="0" t="n">
        <v>1.30624498764775</v>
      </c>
      <c r="C12" s="0" t="n">
        <v>1.01</v>
      </c>
      <c r="E12" s="0" t="n">
        <f aca="false">C12*A12</f>
        <v>1.31930743752423</v>
      </c>
      <c r="G12" s="0" t="n">
        <v>107806</v>
      </c>
      <c r="H12" s="0" t="n">
        <v>106367.600763979</v>
      </c>
      <c r="I12" s="0" t="n">
        <v>114205</v>
      </c>
      <c r="K12" s="0" t="n">
        <f aca="false">H12/I12</f>
        <v>0.931374289776971</v>
      </c>
      <c r="L12" s="0" t="n">
        <f aca="false">G12/H12</f>
        <v>1.01352290759301</v>
      </c>
    </row>
    <row r="13" customFormat="false" ht="12.8" hidden="false" customHeight="false" outlineLevel="0" collapsed="false">
      <c r="A13" s="0" t="n">
        <v>1.34262402548813</v>
      </c>
      <c r="C13" s="0" t="n">
        <v>1</v>
      </c>
      <c r="E13" s="0" t="n">
        <f aca="false">C13*A13</f>
        <v>1.34262402548813</v>
      </c>
      <c r="G13" s="0" t="n">
        <v>98313</v>
      </c>
      <c r="H13" s="0" t="n">
        <v>97585.0841911644</v>
      </c>
      <c r="I13" s="0" t="n">
        <v>104337</v>
      </c>
      <c r="K13" s="0" t="n">
        <f aca="false">H13/I13</f>
        <v>0.935287426235797</v>
      </c>
      <c r="L13" s="0" t="n">
        <f aca="false">G13/H13</f>
        <v>1.00745929375241</v>
      </c>
    </row>
    <row r="14" customFormat="false" ht="12.8" hidden="false" customHeight="false" outlineLevel="0" collapsed="false">
      <c r="A14" s="0" t="n">
        <v>1.4067285619341</v>
      </c>
      <c r="C14" s="0" t="n">
        <v>1.01</v>
      </c>
      <c r="E14" s="0" t="n">
        <f aca="false">C14*A14</f>
        <v>1.42079584755344</v>
      </c>
      <c r="G14" s="0" t="n">
        <v>91230</v>
      </c>
      <c r="H14" s="0" t="n">
        <v>89919.5301270216</v>
      </c>
      <c r="I14" s="0" t="n">
        <v>95754</v>
      </c>
      <c r="K14" s="0" t="n">
        <f aca="false">H14/I14</f>
        <v>0.939068134250492</v>
      </c>
      <c r="L14" s="0" t="n">
        <f aca="false">G14/H14</f>
        <v>1.01457380694858</v>
      </c>
    </row>
    <row r="15" customFormat="false" ht="12.8" hidden="false" customHeight="false" outlineLevel="0" collapsed="false">
      <c r="A15" s="0" t="n">
        <v>1.47400688596567</v>
      </c>
      <c r="C15" s="0" t="n">
        <v>1</v>
      </c>
      <c r="E15" s="0" t="n">
        <f aca="false">C15*A15</f>
        <v>1.47400688596567</v>
      </c>
      <c r="G15" s="0" t="n">
        <v>82031</v>
      </c>
      <c r="H15" s="0" t="n">
        <v>81794.2131149499</v>
      </c>
      <c r="I15" s="0" t="n">
        <v>86769</v>
      </c>
      <c r="K15" s="0" t="n">
        <f aca="false">H15/I15</f>
        <v>0.942666310720994</v>
      </c>
      <c r="L15" s="0" t="n">
        <f aca="false">G15/H15</f>
        <v>1.00289490999464</v>
      </c>
    </row>
    <row r="16" customFormat="false" ht="12.8" hidden="false" customHeight="false" outlineLevel="0" collapsed="false">
      <c r="A16" s="0" t="n">
        <v>1.51171390358526</v>
      </c>
      <c r="C16" s="0" t="n">
        <v>1.01</v>
      </c>
      <c r="E16" s="0" t="n">
        <f aca="false">C16*A16</f>
        <v>1.52683104262111</v>
      </c>
      <c r="G16" s="0" t="n">
        <v>73047</v>
      </c>
      <c r="H16" s="0" t="n">
        <v>71917.8659036433</v>
      </c>
      <c r="I16" s="0" t="n">
        <v>76018</v>
      </c>
      <c r="K16" s="0" t="n">
        <f aca="false">H16/I16</f>
        <v>0.946063641553886</v>
      </c>
      <c r="L16" s="0" t="n">
        <f aca="false">G16/H16</f>
        <v>1.01570032817533</v>
      </c>
    </row>
    <row r="17" customFormat="false" ht="12.8" hidden="false" customHeight="false" outlineLevel="0" collapsed="false">
      <c r="A17" s="0" t="n">
        <v>1.53910448100627</v>
      </c>
      <c r="C17" s="0" t="n">
        <v>1</v>
      </c>
      <c r="E17" s="0" t="n">
        <f aca="false">C17*A17</f>
        <v>1.53910448100627</v>
      </c>
      <c r="G17" s="0" t="n">
        <v>62509</v>
      </c>
      <c r="H17" s="0" t="n">
        <v>61979.1160722142</v>
      </c>
      <c r="I17" s="0" t="n">
        <v>65293</v>
      </c>
      <c r="K17" s="0" t="n">
        <f aca="false">H17/I17</f>
        <v>0.949245953964655</v>
      </c>
      <c r="L17" s="0" t="n">
        <f aca="false">G17/H17</f>
        <v>1.00854939472142</v>
      </c>
    </row>
    <row r="18" customFormat="false" ht="12.8" hidden="false" customHeight="false" outlineLevel="0" collapsed="false">
      <c r="A18" s="0" t="n">
        <v>1.54718696058569</v>
      </c>
      <c r="C18" s="0" t="n">
        <v>1</v>
      </c>
      <c r="E18" s="0" t="n">
        <f aca="false">C18*A18</f>
        <v>1.54718696058569</v>
      </c>
      <c r="G18" s="0" t="n">
        <v>51838</v>
      </c>
      <c r="H18" s="0" t="n">
        <v>51558.3402246723</v>
      </c>
      <c r="I18" s="0" t="n">
        <v>54139</v>
      </c>
      <c r="K18" s="0" t="n">
        <f aca="false">H18/I18</f>
        <v>0.952332703313181</v>
      </c>
      <c r="L18" s="0" t="n">
        <f aca="false">G18/H18</f>
        <v>1.00542414232322</v>
      </c>
    </row>
    <row r="19" customFormat="false" ht="12.8" hidden="false" customHeight="false" outlineLevel="0" collapsed="false">
      <c r="A19" s="0" t="n">
        <v>1.5226560040757</v>
      </c>
      <c r="C19" s="0" t="n">
        <v>1.01</v>
      </c>
      <c r="E19" s="0" t="n">
        <f aca="false">C19*A19</f>
        <v>1.53788256411646</v>
      </c>
      <c r="G19" s="0" t="n">
        <v>42290</v>
      </c>
      <c r="H19" s="0" t="n">
        <v>41490.1944174388</v>
      </c>
      <c r="I19" s="0" t="n">
        <v>43441</v>
      </c>
      <c r="K19" s="0" t="n">
        <f aca="false">H19/I19</f>
        <v>0.955092986290343</v>
      </c>
      <c r="L19" s="0" t="n">
        <f aca="false">G19/H19</f>
        <v>1.01927697842325</v>
      </c>
    </row>
    <row r="20" customFormat="false" ht="12.8" hidden="false" customHeight="false" outlineLevel="0" collapsed="false">
      <c r="A20" s="0" t="n">
        <v>1.53483904964685</v>
      </c>
      <c r="C20" s="0" t="n">
        <v>0.99</v>
      </c>
      <c r="E20" s="0" t="n">
        <f aca="false">C20*A20</f>
        <v>1.51949065915038</v>
      </c>
      <c r="G20" s="0" t="n">
        <v>33333</v>
      </c>
      <c r="H20" s="0" t="n">
        <v>33381.9600648141</v>
      </c>
      <c r="I20" s="0" t="n">
        <v>34858</v>
      </c>
      <c r="K20" s="0" t="n">
        <f aca="false">H20/I20</f>
        <v>0.957655633278275</v>
      </c>
      <c r="L20" s="0" t="n">
        <f aca="false">G20/H20</f>
        <v>0.998533337625501</v>
      </c>
    </row>
    <row r="21" customFormat="false" ht="12.8" hidden="false" customHeight="false" outlineLevel="0" collapsed="false">
      <c r="A21" s="0" t="n">
        <v>1.57304367810321</v>
      </c>
      <c r="C21" s="0" t="n">
        <v>0.95</v>
      </c>
      <c r="E21" s="0" t="n">
        <f aca="false">C21*A21</f>
        <v>1.49439149419805</v>
      </c>
      <c r="G21" s="0" t="n">
        <v>25365</v>
      </c>
      <c r="H21" s="0" t="n">
        <v>26432.7052249443</v>
      </c>
      <c r="I21" s="0" t="n">
        <v>27533</v>
      </c>
      <c r="K21" s="0" t="n">
        <f aca="false">H21/I21</f>
        <v>0.960037236223597</v>
      </c>
      <c r="L21" s="0" t="n">
        <f aca="false">G21/H21</f>
        <v>0.959606660920324</v>
      </c>
    </row>
    <row r="22" customFormat="false" ht="12.8" hidden="false" customHeight="false" outlineLevel="0" collapsed="false">
      <c r="A22" s="0" t="n">
        <v>1.5615914239757</v>
      </c>
      <c r="C22" s="0" t="n">
        <v>0.98</v>
      </c>
      <c r="E22" s="0" t="n">
        <f aca="false">C22*A22</f>
        <v>1.53035959549619</v>
      </c>
      <c r="G22" s="0" t="n">
        <v>19139</v>
      </c>
      <c r="H22" s="0" t="n">
        <v>19446.0160770188</v>
      </c>
      <c r="I22" s="0" t="n">
        <v>20209</v>
      </c>
      <c r="K22" s="0" t="n">
        <f aca="false">H22/I22</f>
        <v>0.962245340047444</v>
      </c>
      <c r="L22" s="0" t="n">
        <f aca="false">G22/H22</f>
        <v>0.984211877856995</v>
      </c>
    </row>
    <row r="23" customFormat="false" ht="12.8" hidden="false" customHeight="false" outlineLevel="0" collapsed="false">
      <c r="A23" s="0" t="n">
        <v>1.56683898112058</v>
      </c>
      <c r="C23" s="0" t="n">
        <v>1</v>
      </c>
      <c r="E23" s="0" t="n">
        <f aca="false">C23*A23</f>
        <v>1.56683898112058</v>
      </c>
      <c r="G23" s="0" t="n">
        <v>13581</v>
      </c>
      <c r="H23" s="0" t="n">
        <v>13689.1559966009</v>
      </c>
      <c r="I23" s="0" t="n">
        <v>14196</v>
      </c>
      <c r="K23" s="0" t="n">
        <f aca="false">H23/I23</f>
        <v>0.964296703057263</v>
      </c>
      <c r="L23" s="0" t="n">
        <f aca="false">G23/H23</f>
        <v>0.992099147922066</v>
      </c>
    </row>
    <row r="24" customFormat="false" ht="12.8" hidden="false" customHeight="false" outlineLevel="0" collapsed="false">
      <c r="A24" s="0" t="n">
        <v>1.29239009110244</v>
      </c>
      <c r="C24" s="0" t="n">
        <v>1</v>
      </c>
      <c r="E24" s="0" t="n">
        <f aca="false">C24*A24</f>
        <v>1.29239009110244</v>
      </c>
      <c r="G24" s="0" t="n">
        <v>7348</v>
      </c>
      <c r="H24" s="0" t="n">
        <v>7418.47810914747</v>
      </c>
      <c r="I24" s="0" t="n">
        <v>7678</v>
      </c>
      <c r="K24" s="0" t="n">
        <f aca="false">H24/I24</f>
        <v>0.966199284859009</v>
      </c>
      <c r="L24" s="0" t="n">
        <f aca="false">G24/H24</f>
        <v>0.99049965395725</v>
      </c>
    </row>
    <row r="25" customFormat="false" ht="12.8" hidden="false" customHeight="false" outlineLevel="0" collapsed="false">
      <c r="A25" s="0" t="n">
        <v>1.79612504926691</v>
      </c>
      <c r="C25" s="0" t="n">
        <v>0.9</v>
      </c>
      <c r="E25" s="0" t="n">
        <f aca="false">C25*A25</f>
        <v>1.61651254434022</v>
      </c>
      <c r="G25" s="0" t="n">
        <v>5973</v>
      </c>
      <c r="H25" s="0" t="n">
        <v>6248.23559010452</v>
      </c>
      <c r="I25" s="0" t="n">
        <v>6455</v>
      </c>
      <c r="K25" s="0" t="n">
        <f aca="false">H25/I25</f>
        <v>0.967968333091328</v>
      </c>
      <c r="L25" s="0" t="n">
        <f aca="false">G25/H25</f>
        <v>0.95594986998563</v>
      </c>
    </row>
    <row r="26" customFormat="false" ht="12.8" hidden="false" customHeight="false" outlineLevel="0" collapsed="false">
      <c r="A26" s="0" t="n">
        <v>1.18819852607375</v>
      </c>
      <c r="C26" s="0" t="n">
        <v>0.7</v>
      </c>
      <c r="E26" s="0" t="n">
        <f aca="false">C26*A26</f>
        <v>0.831738968251625</v>
      </c>
      <c r="G26" s="0" t="n">
        <v>172</v>
      </c>
      <c r="H26" s="0" t="n">
        <v>246.784023763237</v>
      </c>
      <c r="I26" s="0" t="n">
        <v>252</v>
      </c>
      <c r="K26" s="0" t="n">
        <f aca="false">H26/I26</f>
        <v>0.979301681600147</v>
      </c>
      <c r="L26" s="0" t="n">
        <f aca="false">G26/H26</f>
        <v>0.696965700522882</v>
      </c>
    </row>
    <row r="28" customFormat="false" ht="12.8" hidden="false" customHeight="false" outlineLevel="0" collapsed="false">
      <c r="C28" s="0" t="s">
        <v>30</v>
      </c>
      <c r="D28" s="0" t="s">
        <v>31</v>
      </c>
      <c r="E28" s="0" t="s">
        <v>32</v>
      </c>
      <c r="G28" s="0" t="s">
        <v>33</v>
      </c>
      <c r="J28" s="0" t="s">
        <v>34</v>
      </c>
      <c r="K28" s="8" t="s">
        <v>35</v>
      </c>
    </row>
    <row r="29" customFormat="false" ht="12.8" hidden="false" customHeight="false" outlineLevel="0" collapsed="false">
      <c r="C29" s="9" t="s">
        <v>36</v>
      </c>
      <c r="D29" s="0" t="s">
        <v>37</v>
      </c>
      <c r="E29" s="10"/>
      <c r="G29" s="0" t="s">
        <v>38</v>
      </c>
      <c r="J29" s="0" t="s">
        <v>39</v>
      </c>
      <c r="K29" s="8" t="s">
        <v>40</v>
      </c>
    </row>
    <row r="30" customFormat="false" ht="12.8" hidden="false" customHeight="false" outlineLevel="0" collapsed="false">
      <c r="C30" s="0" t="s">
        <v>41</v>
      </c>
      <c r="G30" s="0" t="s">
        <v>42</v>
      </c>
      <c r="J30" s="0" t="s">
        <v>43</v>
      </c>
      <c r="K30" s="8" t="s">
        <v>44</v>
      </c>
    </row>
    <row r="31" customFormat="false" ht="12.8" hidden="false" customHeight="false" outlineLevel="0" collapsed="false">
      <c r="G31" s="0" t="s">
        <v>45</v>
      </c>
      <c r="K31" s="8" t="s">
        <v>46</v>
      </c>
      <c r="O31" s="0" t="n">
        <v>1.02</v>
      </c>
    </row>
    <row r="32" customFormat="false" ht="12.8" hidden="false" customHeight="false" outlineLevel="0" collapsed="false">
      <c r="B32" s="0" t="n">
        <v>1</v>
      </c>
      <c r="C32" s="0" t="n">
        <v>19286.3450500509</v>
      </c>
      <c r="D32" s="0" t="n">
        <v>18813.8339235403</v>
      </c>
      <c r="E32" s="0" t="n">
        <v>25443</v>
      </c>
      <c r="G32" s="0" t="n">
        <f aca="false">(C32-D32)/C32</f>
        <v>0.0244997756331935</v>
      </c>
      <c r="H32" s="0" t="n">
        <f aca="false">D32/C32</f>
        <v>0.975500224366806</v>
      </c>
      <c r="J32" s="0" t="n">
        <f aca="false">E32/H32</f>
        <v>26082.0032271289</v>
      </c>
      <c r="K32" s="8" t="n">
        <f aca="false">J32/C32</f>
        <v>1.35235593677508</v>
      </c>
      <c r="L32" s="0" t="n">
        <f aca="false">K32*C32</f>
        <v>26082.003227129</v>
      </c>
      <c r="M32" s="0" t="n">
        <f aca="false">L32*H32</f>
        <v>25443.0000000001</v>
      </c>
      <c r="O32" s="0" t="n">
        <v>1.32477148644256</v>
      </c>
    </row>
    <row r="33" customFormat="false" ht="12.8" hidden="false" customHeight="false" outlineLevel="0" collapsed="false">
      <c r="B33" s="0" t="n">
        <v>2</v>
      </c>
      <c r="C33" s="0" t="n">
        <v>42806.6605242919</v>
      </c>
      <c r="D33" s="0" t="n">
        <v>40914.7453182246</v>
      </c>
      <c r="E33" s="0" t="n">
        <v>65979</v>
      </c>
      <c r="G33" s="0" t="n">
        <f aca="false">(C33-D33)/C33</f>
        <v>0.0441967484240841</v>
      </c>
      <c r="H33" s="0" t="n">
        <f aca="false">D33/C33</f>
        <v>0.955803251575916</v>
      </c>
      <c r="J33" s="0" t="n">
        <f aca="false">E33/H33</f>
        <v>69029.896991054</v>
      </c>
      <c r="K33" s="8" t="n">
        <f aca="false">J33/C33</f>
        <v>1.61259710861774</v>
      </c>
      <c r="L33" s="0" t="n">
        <f aca="false">K33*C33</f>
        <v>69029.8969910543</v>
      </c>
      <c r="M33" s="0" t="n">
        <f aca="false">L33*H33</f>
        <v>65979.0000000002</v>
      </c>
      <c r="O33" s="0" t="n">
        <f aca="false">O32*O31</f>
        <v>1.35126691617141</v>
      </c>
    </row>
    <row r="34" customFormat="false" ht="12.8" hidden="false" customHeight="false" outlineLevel="0" collapsed="false">
      <c r="B34" s="0" t="n">
        <v>3</v>
      </c>
      <c r="C34" s="0" t="n">
        <v>63067.8841590675</v>
      </c>
      <c r="D34" s="0" t="n">
        <v>59184.9263365233</v>
      </c>
      <c r="E34" s="0" t="n">
        <v>85455</v>
      </c>
      <c r="G34" s="0" t="n">
        <f aca="false">(C34-D34)/C34</f>
        <v>0.0615679101070007</v>
      </c>
      <c r="H34" s="0" t="n">
        <f aca="false">D34/C34</f>
        <v>0.938432089892999</v>
      </c>
      <c r="J34" s="0" t="n">
        <f aca="false">E34/H34</f>
        <v>91061.4640317166</v>
      </c>
      <c r="K34" s="8" t="n">
        <f aca="false">J34/C34</f>
        <v>1.44386426222964</v>
      </c>
      <c r="L34" s="0" t="n">
        <f aca="false">K34*C34</f>
        <v>91061.4640317164</v>
      </c>
      <c r="M34" s="0" t="n">
        <f aca="false">L34*H34</f>
        <v>85454.9999999998</v>
      </c>
      <c r="O34" s="0" t="n">
        <f aca="false">K32-O33</f>
        <v>0.00108902060366867</v>
      </c>
    </row>
    <row r="35" customFormat="false" ht="12.8" hidden="false" customHeight="false" outlineLevel="0" collapsed="false">
      <c r="B35" s="0" t="n">
        <v>4</v>
      </c>
      <c r="C35" s="0" t="n">
        <v>81160.2977223619</v>
      </c>
      <c r="D35" s="0" t="n">
        <v>75194.7612074382</v>
      </c>
      <c r="E35" s="0" t="n">
        <v>104208</v>
      </c>
      <c r="G35" s="0" t="n">
        <f aca="false">(C35-D35)/C35</f>
        <v>0.0735031374001481</v>
      </c>
      <c r="H35" s="0" t="n">
        <f aca="false">D35/C35</f>
        <v>0.926496862599852</v>
      </c>
      <c r="J35" s="0" t="n">
        <f aca="false">E35/H35</f>
        <v>112475.28643279</v>
      </c>
      <c r="K35" s="8" t="n">
        <f aca="false">J35/C35</f>
        <v>1.38584122519551</v>
      </c>
      <c r="L35" s="0" t="n">
        <f aca="false">K35*C35</f>
        <v>112475.28643279</v>
      </c>
      <c r="M35" s="0" t="n">
        <f aca="false">L35*H35</f>
        <v>104208</v>
      </c>
    </row>
    <row r="36" customFormat="false" ht="12.8" hidden="false" customHeight="false" outlineLevel="0" collapsed="false">
      <c r="B36" s="0" t="n">
        <v>5</v>
      </c>
      <c r="C36" s="0" t="n">
        <v>95845.3377579515</v>
      </c>
      <c r="D36" s="0" t="n">
        <v>88146.4746699267</v>
      </c>
      <c r="E36" s="0" t="n">
        <v>118329</v>
      </c>
      <c r="G36" s="0" t="n">
        <f aca="false">(C36-D36)/C36</f>
        <v>0.0803259007492631</v>
      </c>
      <c r="H36" s="0" t="n">
        <f aca="false">D36/C36</f>
        <v>0.919674099250737</v>
      </c>
      <c r="J36" s="0" t="n">
        <f aca="false">E36/H36</f>
        <v>128664.056209045</v>
      </c>
      <c r="K36" s="8" t="n">
        <f aca="false">J36/C36</f>
        <v>1.3424133006237</v>
      </c>
      <c r="L36" s="0" t="n">
        <f aca="false">K36*C36</f>
        <v>128664.056209045</v>
      </c>
      <c r="M36" s="0" t="n">
        <f aca="false">L36*H36</f>
        <v>118329</v>
      </c>
    </row>
    <row r="37" customFormat="false" ht="12.8" hidden="false" customHeight="false" outlineLevel="0" collapsed="false">
      <c r="B37" s="0" t="n">
        <v>6</v>
      </c>
      <c r="C37" s="0" t="n">
        <v>106326.357270576</v>
      </c>
      <c r="D37" s="0" t="n">
        <v>97476.6485554567</v>
      </c>
      <c r="E37" s="0" t="n">
        <v>130174</v>
      </c>
      <c r="G37" s="0" t="n">
        <f aca="false">(C37-D37)/C37</f>
        <v>0.0832315612261486</v>
      </c>
      <c r="H37" s="0" t="n">
        <f aca="false">D37/C37</f>
        <v>0.916768438773851</v>
      </c>
      <c r="J37" s="0" t="n">
        <f aca="false">E37/H37</f>
        <v>141992.23543745</v>
      </c>
      <c r="K37" s="8" t="n">
        <f aca="false">J37/C37</f>
        <v>1.33543778873297</v>
      </c>
      <c r="L37" s="0" t="n">
        <f aca="false">K37*C37</f>
        <v>141992.23543745</v>
      </c>
      <c r="M37" s="0" t="n">
        <f aca="false">L37*H37</f>
        <v>130174</v>
      </c>
    </row>
    <row r="38" customFormat="false" ht="12.8" hidden="false" customHeight="false" outlineLevel="0" collapsed="false">
      <c r="B38" s="0" t="n">
        <v>7</v>
      </c>
      <c r="C38" s="0" t="n">
        <v>112071.747106585</v>
      </c>
      <c r="D38" s="0" t="n">
        <v>102731.919900112</v>
      </c>
      <c r="E38" s="0" t="n">
        <v>135059</v>
      </c>
      <c r="G38" s="0" t="n">
        <f aca="false">(C38-D38)/C38</f>
        <v>0.0833379281362539</v>
      </c>
      <c r="H38" s="0" t="n">
        <f aca="false">D38/C38</f>
        <v>0.916662071863746</v>
      </c>
      <c r="J38" s="0" t="n">
        <f aca="false">E38/H38</f>
        <v>147337.82944177</v>
      </c>
      <c r="K38" s="8" t="n">
        <f aca="false">J38/C38</f>
        <v>1.31467415513425</v>
      </c>
      <c r="L38" s="0" t="n">
        <f aca="false">K38*C38</f>
        <v>147337.829441769</v>
      </c>
      <c r="M38" s="0" t="n">
        <f aca="false">L38*H38</f>
        <v>135058.999999999</v>
      </c>
    </row>
    <row r="39" customFormat="false" ht="12.8" hidden="false" customHeight="false" outlineLevel="0" collapsed="false">
      <c r="B39" s="0" t="n">
        <v>8</v>
      </c>
      <c r="C39" s="0" t="n">
        <v>113322.149011359</v>
      </c>
      <c r="D39" s="0" t="n">
        <v>104069.031063606</v>
      </c>
      <c r="E39" s="0" t="n">
        <v>136114</v>
      </c>
      <c r="G39" s="0" t="n">
        <f aca="false">(C39-D39)/C39</f>
        <v>0.0816532163260114</v>
      </c>
      <c r="H39" s="0" t="n">
        <f aca="false">D39/C39</f>
        <v>0.918346783673989</v>
      </c>
      <c r="J39" s="0" t="n">
        <f aca="false">E39/H39</f>
        <v>148216.340950697</v>
      </c>
      <c r="K39" s="8" t="n">
        <f aca="false">J39/C39</f>
        <v>1.3079203160526</v>
      </c>
      <c r="L39" s="0" t="n">
        <f aca="false">K39*C39</f>
        <v>148216.340950697</v>
      </c>
      <c r="M39" s="0" t="n">
        <f aca="false">L39*H39</f>
        <v>136113.999999999</v>
      </c>
    </row>
    <row r="40" customFormat="false" ht="12.8" hidden="false" customHeight="false" outlineLevel="0" collapsed="false">
      <c r="B40" s="0" t="n">
        <v>9</v>
      </c>
      <c r="C40" s="0" t="n">
        <v>110540.784452622</v>
      </c>
      <c r="D40" s="0" t="n">
        <v>101826.412483554</v>
      </c>
      <c r="E40" s="0" t="n">
        <v>136072</v>
      </c>
      <c r="G40" s="0" t="n">
        <f aca="false">(C40-D40)/C40</f>
        <v>0.0788339978969753</v>
      </c>
      <c r="H40" s="0" t="n">
        <f aca="false">D40/C40</f>
        <v>0.921166002103025</v>
      </c>
      <c r="J40" s="0" t="n">
        <f aca="false">E40/H40</f>
        <v>147717.13207972</v>
      </c>
      <c r="K40" s="8" t="n">
        <f aca="false">J40/C40</f>
        <v>1.33631340514895</v>
      </c>
      <c r="L40" s="0" t="n">
        <f aca="false">K40*C40</f>
        <v>147717.132079719</v>
      </c>
      <c r="M40" s="0" t="n">
        <f aca="false">L40*H40</f>
        <v>136072</v>
      </c>
    </row>
    <row r="41" customFormat="false" ht="12.8" hidden="false" customHeight="false" outlineLevel="0" collapsed="false">
      <c r="B41" s="0" t="n">
        <v>10</v>
      </c>
      <c r="C41" s="0" t="n">
        <v>104688.674939331</v>
      </c>
      <c r="D41" s="0" t="n">
        <v>96796.893887318</v>
      </c>
      <c r="E41" s="0" t="n">
        <v>128373</v>
      </c>
      <c r="G41" s="0" t="n">
        <f aca="false">(C41-D41)/C41</f>
        <v>0.075383331163437</v>
      </c>
      <c r="H41" s="0" t="n">
        <f aca="false">D41/C41</f>
        <v>0.924616668836563</v>
      </c>
      <c r="J41" s="0" t="n">
        <f aca="false">E41/H41</f>
        <v>138839.15824439</v>
      </c>
      <c r="K41" s="8" t="n">
        <f aca="false">J41/C41</f>
        <v>1.32620991071718</v>
      </c>
      <c r="L41" s="0" t="n">
        <f aca="false">K41*C41</f>
        <v>138839.15824439</v>
      </c>
      <c r="M41" s="0" t="n">
        <f aca="false">L41*H41</f>
        <v>128373</v>
      </c>
    </row>
    <row r="42" customFormat="false" ht="12.8" hidden="false" customHeight="false" outlineLevel="0" collapsed="false">
      <c r="B42" s="0" t="n">
        <v>11</v>
      </c>
      <c r="C42" s="0" t="n">
        <v>96665.7483748119</v>
      </c>
      <c r="D42" s="0" t="n">
        <v>89742.2408306681</v>
      </c>
      <c r="E42" s="0" t="n">
        <v>118478</v>
      </c>
      <c r="G42" s="0" t="n">
        <f aca="false">(C42-D42)/C42</f>
        <v>0.0716231722253737</v>
      </c>
      <c r="H42" s="0" t="n">
        <f aca="false">D42/C42</f>
        <v>0.928376827774626</v>
      </c>
      <c r="J42" s="0" t="n">
        <f aca="false">E42/H42</f>
        <v>127618.437314941</v>
      </c>
      <c r="K42" s="8" t="n">
        <f aca="false">J42/C42</f>
        <v>1.32020327220882</v>
      </c>
      <c r="L42" s="0" t="n">
        <f aca="false">K42*C42</f>
        <v>127618.437314941</v>
      </c>
      <c r="M42" s="0" t="n">
        <f aca="false">L42*H42</f>
        <v>118478</v>
      </c>
    </row>
    <row r="43" customFormat="false" ht="12.8" hidden="false" customHeight="false" outlineLevel="0" collapsed="false">
      <c r="B43" s="0" t="n">
        <v>12</v>
      </c>
      <c r="C43" s="0" t="n">
        <v>87430.0005588212</v>
      </c>
      <c r="D43" s="0" t="n">
        <v>81506.0285601829</v>
      </c>
      <c r="E43" s="0" t="n">
        <v>107806</v>
      </c>
      <c r="G43" s="0" t="n">
        <f aca="false">(C43-D43)/C43</f>
        <v>0.0677567420882351</v>
      </c>
      <c r="H43" s="0" t="n">
        <f aca="false">D43/C43</f>
        <v>0.932243257911765</v>
      </c>
      <c r="J43" s="0" t="n">
        <f aca="false">E43/H43</f>
        <v>115641.490657156</v>
      </c>
      <c r="K43" s="8" t="n">
        <f aca="false">J43/C43</f>
        <v>1.3226751677687</v>
      </c>
      <c r="L43" s="0" t="n">
        <f aca="false">K43*C43</f>
        <v>115641.490657156</v>
      </c>
      <c r="M43" s="0" t="n">
        <f aca="false">L43*H43</f>
        <v>107806</v>
      </c>
    </row>
    <row r="44" customFormat="false" ht="12.8" hidden="false" customHeight="false" outlineLevel="0" collapsed="false">
      <c r="B44" s="0" t="n">
        <v>13</v>
      </c>
      <c r="C44" s="0" t="n">
        <v>77711.2564793159</v>
      </c>
      <c r="D44" s="0" t="n">
        <v>72742.465720069</v>
      </c>
      <c r="E44" s="0" t="n">
        <v>98313</v>
      </c>
      <c r="G44" s="0" t="n">
        <f aca="false">(C44-D44)/C44</f>
        <v>0.0639391380908816</v>
      </c>
      <c r="H44" s="0" t="n">
        <f aca="false">D44/C44</f>
        <v>0.936060861909118</v>
      </c>
      <c r="J44" s="0" t="n">
        <f aca="false">E44/H44</f>
        <v>105028.427104076</v>
      </c>
      <c r="K44" s="8" t="n">
        <f aca="false">J44/C44</f>
        <v>1.35152141224265</v>
      </c>
      <c r="L44" s="0" t="n">
        <f aca="false">K44*C44</f>
        <v>105028.427104076</v>
      </c>
      <c r="M44" s="0" t="n">
        <f aca="false">L44*H44</f>
        <v>98313.0000000002</v>
      </c>
    </row>
    <row r="45" customFormat="false" ht="12.8" hidden="false" customHeight="false" outlineLevel="0" collapsed="false">
      <c r="B45" s="0" t="n">
        <v>14</v>
      </c>
      <c r="C45" s="0" t="n">
        <v>68068.5688704211</v>
      </c>
      <c r="D45" s="0" t="n">
        <v>63968.9152509868</v>
      </c>
      <c r="E45" s="0" t="n">
        <v>91230</v>
      </c>
      <c r="G45" s="0" t="n">
        <f aca="false">(C45-D45)/C45</f>
        <v>0.0602282916692229</v>
      </c>
      <c r="H45" s="0" t="n">
        <f aca="false">D45/C45</f>
        <v>0.939771708330777</v>
      </c>
      <c r="J45" s="0" t="n">
        <f aca="false">E45/H45</f>
        <v>97076.7678908346</v>
      </c>
      <c r="K45" s="8" t="n">
        <f aca="false">J45/C45</f>
        <v>1.42616143547303</v>
      </c>
      <c r="L45" s="0" t="n">
        <f aca="false">K45*C45</f>
        <v>97076.7678908346</v>
      </c>
      <c r="M45" s="0" t="n">
        <f aca="false">L45*H45</f>
        <v>91229.9999999999</v>
      </c>
    </row>
    <row r="46" customFormat="false" ht="12.8" hidden="false" customHeight="false" outlineLevel="0" collapsed="false">
      <c r="B46" s="0" t="n">
        <v>15</v>
      </c>
      <c r="C46" s="0" t="n">
        <v>58866.0750679974</v>
      </c>
      <c r="D46" s="0" t="n">
        <v>55528.2244230034</v>
      </c>
      <c r="E46" s="0" t="n">
        <v>82031</v>
      </c>
      <c r="G46" s="0" t="n">
        <f aca="false">(C46-D46)/C46</f>
        <v>0.0567024494352373</v>
      </c>
      <c r="H46" s="0" t="n">
        <f aca="false">D46/C46</f>
        <v>0.943297550564763</v>
      </c>
      <c r="J46" s="0" t="n">
        <f aca="false">E46/H46</f>
        <v>86961.9559076424</v>
      </c>
      <c r="K46" s="8" t="n">
        <f aca="false">J46/C46</f>
        <v>1.47728476558342</v>
      </c>
      <c r="L46" s="0" t="n">
        <f aca="false">K46*C46</f>
        <v>86961.9559076426</v>
      </c>
      <c r="M46" s="0" t="n">
        <f aca="false">L46*H46</f>
        <v>82031.0000000001</v>
      </c>
    </row>
    <row r="47" customFormat="false" ht="12.8" hidden="false" customHeight="false" outlineLevel="0" collapsed="false">
      <c r="B47" s="0" t="n">
        <v>16</v>
      </c>
      <c r="C47" s="0" t="n">
        <v>50285.9699971745</v>
      </c>
      <c r="D47" s="0" t="n">
        <v>47602.9569841952</v>
      </c>
      <c r="E47" s="0" t="n">
        <v>73047</v>
      </c>
      <c r="G47" s="0" t="n">
        <f aca="false">(C47-D47)/C47</f>
        <v>0.0533551010973846</v>
      </c>
      <c r="H47" s="0" t="n">
        <f aca="false">D47/C47</f>
        <v>0.946644898902615</v>
      </c>
      <c r="J47" s="0" t="n">
        <f aca="false">E47/H47</f>
        <v>77164.0982639622</v>
      </c>
      <c r="K47" s="8" t="n">
        <f aca="false">J47/C47</f>
        <v>1.53450551452618</v>
      </c>
      <c r="L47" s="0" t="n">
        <f aca="false">K47*C47</f>
        <v>77164.0982639623</v>
      </c>
      <c r="M47" s="0" t="n">
        <f aca="false">L47*H47</f>
        <v>73047.0000000001</v>
      </c>
    </row>
    <row r="48" customFormat="false" ht="12.8" hidden="false" customHeight="false" outlineLevel="0" collapsed="false">
      <c r="B48" s="0" t="n">
        <v>17</v>
      </c>
      <c r="C48" s="0" t="n">
        <v>42422.7210080703</v>
      </c>
      <c r="D48" s="0" t="n">
        <v>40291.8311880467</v>
      </c>
      <c r="E48" s="0" t="n">
        <v>62509</v>
      </c>
      <c r="G48" s="0" t="n">
        <f aca="false">(C48-D48)/C48</f>
        <v>0.0502299185292294</v>
      </c>
      <c r="H48" s="0" t="n">
        <f aca="false">D48/C48</f>
        <v>0.949770081470771</v>
      </c>
      <c r="J48" s="0" t="n">
        <f aca="false">E48/H48</f>
        <v>65814.8758520604</v>
      </c>
      <c r="K48" s="8" t="n">
        <f aca="false">J48/C48</f>
        <v>1.55140628154286</v>
      </c>
      <c r="L48" s="0" t="n">
        <f aca="false">K48*C48</f>
        <v>65814.8758520605</v>
      </c>
      <c r="M48" s="0" t="n">
        <f aca="false">L48*H48</f>
        <v>62509.0000000002</v>
      </c>
    </row>
    <row r="49" customFormat="false" ht="12.8" hidden="false" customHeight="false" outlineLevel="0" collapsed="false">
      <c r="B49" s="0" t="n">
        <v>18</v>
      </c>
      <c r="C49" s="0" t="n">
        <v>34991.8926278344</v>
      </c>
      <c r="D49" s="0" t="n">
        <v>33340.6403691024</v>
      </c>
      <c r="E49" s="0" t="n">
        <v>51838</v>
      </c>
      <c r="G49" s="0" t="n">
        <f aca="false">(C49-D49)/C49</f>
        <v>0.0471895669175238</v>
      </c>
      <c r="H49" s="0" t="n">
        <f aca="false">D49/C49</f>
        <v>0.952810433082476</v>
      </c>
      <c r="J49" s="0" t="n">
        <f aca="false">E49/H49</f>
        <v>54405.365642667</v>
      </c>
      <c r="K49" s="8" t="n">
        <f aca="false">J49/C49</f>
        <v>1.55479917080536</v>
      </c>
      <c r="L49" s="0" t="n">
        <f aca="false">K49*C49</f>
        <v>54405.3656426671</v>
      </c>
      <c r="M49" s="0" t="n">
        <f aca="false">L49*H49</f>
        <v>51838.0000000001</v>
      </c>
    </row>
    <row r="50" customFormat="false" ht="12.8" hidden="false" customHeight="false" outlineLevel="0" collapsed="false">
      <c r="B50" s="0" t="n">
        <v>19</v>
      </c>
      <c r="C50" s="0" t="n">
        <v>28529.7531968622</v>
      </c>
      <c r="D50" s="0" t="n">
        <v>27261.2588679467</v>
      </c>
      <c r="E50" s="0" t="n">
        <v>42290</v>
      </c>
      <c r="G50" s="0" t="n">
        <f aca="false">(C50-D50)/C50</f>
        <v>0.0444621557068013</v>
      </c>
      <c r="H50" s="0" t="n">
        <f aca="false">D50/C50</f>
        <v>0.955537844293199</v>
      </c>
      <c r="J50" s="0" t="n">
        <f aca="false">E50/H50</f>
        <v>44257.7970643135</v>
      </c>
      <c r="K50" s="8" t="n">
        <f aca="false">J50/C50</f>
        <v>1.55128566163626</v>
      </c>
      <c r="L50" s="0" t="n">
        <f aca="false">K50*C50</f>
        <v>44257.7970643136</v>
      </c>
      <c r="M50" s="0" t="n">
        <f aca="false">L50*H50</f>
        <v>42290.0000000001</v>
      </c>
    </row>
    <row r="51" customFormat="false" ht="12.8" hidden="false" customHeight="false" outlineLevel="0" collapsed="false">
      <c r="B51" s="0" t="n">
        <v>20</v>
      </c>
      <c r="C51" s="0" t="n">
        <v>22711.1761379934</v>
      </c>
      <c r="D51" s="0" t="n">
        <v>21758.5742800257</v>
      </c>
      <c r="E51" s="0" t="n">
        <v>33333</v>
      </c>
      <c r="G51" s="0" t="n">
        <f aca="false">(C51-D51)/C51</f>
        <v>0.0419441887192314</v>
      </c>
      <c r="H51" s="0" t="n">
        <f aca="false">D51/C51</f>
        <v>0.958055811280769</v>
      </c>
      <c r="J51" s="0" t="n">
        <f aca="false">E51/H51</f>
        <v>34792.3363206148</v>
      </c>
      <c r="K51" s="8" t="n">
        <f aca="false">J51/C51</f>
        <v>1.53194780002657</v>
      </c>
      <c r="L51" s="0" t="n">
        <f aca="false">K51*C51</f>
        <v>34792.3363206149</v>
      </c>
      <c r="M51" s="0" t="n">
        <f aca="false">L51*H51</f>
        <v>33333.0000000001</v>
      </c>
    </row>
    <row r="52" customFormat="false" ht="12.8" hidden="false" customHeight="false" outlineLevel="0" collapsed="false">
      <c r="B52" s="0" t="n">
        <v>21</v>
      </c>
      <c r="C52" s="0" t="n">
        <v>17503.0104905921</v>
      </c>
      <c r="D52" s="0" t="n">
        <v>16810.0841150211</v>
      </c>
      <c r="E52" s="0" t="n">
        <v>25365</v>
      </c>
      <c r="G52" s="0" t="n">
        <f aca="false">(C52-D52)/C52</f>
        <v>0.0395889824749547</v>
      </c>
      <c r="H52" s="0" t="n">
        <f aca="false">D52/C52</f>
        <v>0.960411017525045</v>
      </c>
      <c r="J52" s="0" t="n">
        <f aca="false">E52/H52</f>
        <v>26410.5674936601</v>
      </c>
      <c r="K52" s="8" t="n">
        <f aca="false">J52/C52</f>
        <v>1.50891570954927</v>
      </c>
      <c r="L52" s="0" t="n">
        <f aca="false">K52*C52</f>
        <v>26410.5674936601</v>
      </c>
      <c r="M52" s="0" t="n">
        <f aca="false">L52*H52</f>
        <v>25365</v>
      </c>
    </row>
    <row r="53" customFormat="false" ht="12.8" hidden="false" customHeight="false" outlineLevel="0" collapsed="false">
      <c r="B53" s="0" t="n">
        <v>22</v>
      </c>
      <c r="C53" s="0" t="n">
        <v>12941.2852105382</v>
      </c>
      <c r="D53" s="0" t="n">
        <v>12456.9930042622</v>
      </c>
      <c r="E53" s="0" t="n">
        <v>19139</v>
      </c>
      <c r="G53" s="0" t="n">
        <f aca="false">(C53-D53)/C53</f>
        <v>0.0374222651303317</v>
      </c>
      <c r="H53" s="0" t="n">
        <f aca="false">D53/C53</f>
        <v>0.962577734869668</v>
      </c>
      <c r="J53" s="0" t="n">
        <f aca="false">E53/H53</f>
        <v>19883.0694983729</v>
      </c>
      <c r="K53" s="8" t="n">
        <f aca="false">J53/C53</f>
        <v>1.53640609683665</v>
      </c>
      <c r="L53" s="0" t="n">
        <f aca="false">K53*C53</f>
        <v>19883.0694983729</v>
      </c>
      <c r="M53" s="0" t="n">
        <f aca="false">L53*H53</f>
        <v>19138.9999999999</v>
      </c>
    </row>
    <row r="54" customFormat="false" ht="12.8" hidden="false" customHeight="false" outlineLevel="0" collapsed="false">
      <c r="B54" s="0" t="n">
        <v>23</v>
      </c>
      <c r="C54" s="0" t="n">
        <v>9060.28007411918</v>
      </c>
      <c r="D54" s="0" t="n">
        <v>8739.6152271971</v>
      </c>
      <c r="E54" s="0" t="n">
        <v>13581</v>
      </c>
      <c r="G54" s="0" t="n">
        <f aca="false">(C54-D54)/C54</f>
        <v>0.0353923768690179</v>
      </c>
      <c r="H54" s="0" t="n">
        <f aca="false">D54/C54</f>
        <v>0.964607623130982</v>
      </c>
      <c r="J54" s="0" t="n">
        <f aca="false">E54/H54</f>
        <v>14079.2998876766</v>
      </c>
      <c r="K54" s="8" t="n">
        <f aca="false">J54/C54</f>
        <v>1.55395857219627</v>
      </c>
      <c r="L54" s="0" t="n">
        <f aca="false">K54*C54</f>
        <v>14079.2998876766</v>
      </c>
      <c r="M54" s="0" t="n">
        <f aca="false">L54*H54</f>
        <v>13581</v>
      </c>
    </row>
    <row r="55" customFormat="false" ht="12.8" hidden="false" customHeight="false" outlineLevel="0" collapsed="false">
      <c r="B55" s="0" t="n">
        <v>24</v>
      </c>
      <c r="C55" s="0" t="n">
        <v>5940.93072429123</v>
      </c>
      <c r="D55" s="0" t="n">
        <v>5741.73201124195</v>
      </c>
      <c r="E55" s="0" t="n">
        <v>7348</v>
      </c>
      <c r="G55" s="0" t="n">
        <f aca="false">(C55-D55)/C55</f>
        <v>0.0335298831603603</v>
      </c>
      <c r="H55" s="0" t="n">
        <f aca="false">D55/C55</f>
        <v>0.96647011683964</v>
      </c>
      <c r="J55" s="0" t="n">
        <f aca="false">E55/H55</f>
        <v>7602.92519341207</v>
      </c>
      <c r="K55" s="8" t="n">
        <f aca="false">J55/C55</f>
        <v>1.27975321481621</v>
      </c>
      <c r="L55" s="0" t="n">
        <f aca="false">K55*C55</f>
        <v>7602.9251934121</v>
      </c>
      <c r="M55" s="0" t="n">
        <f aca="false">L55*H55</f>
        <v>7348.00000000003</v>
      </c>
    </row>
    <row r="56" customFormat="false" ht="12.8" hidden="false" customHeight="false" outlineLevel="0" collapsed="false">
      <c r="B56" s="0" t="n">
        <v>25</v>
      </c>
      <c r="C56" s="0" t="n">
        <v>3593.84776835812</v>
      </c>
      <c r="D56" s="0" t="n">
        <v>3479.64615430999</v>
      </c>
      <c r="E56" s="0" t="n">
        <v>5973</v>
      </c>
      <c r="G56" s="0" t="n">
        <f aca="false">(C56-D56)/C56</f>
        <v>0.0317769759347108</v>
      </c>
      <c r="H56" s="0" t="n">
        <f aca="false">D56/C56</f>
        <v>0.968223024065289</v>
      </c>
      <c r="J56" s="0" t="n">
        <f aca="false">E56/H56</f>
        <v>6169.03322017803</v>
      </c>
      <c r="K56" s="8" t="n">
        <f aca="false">J56/C56</f>
        <v>1.71655384919</v>
      </c>
      <c r="L56" s="0" t="n">
        <f aca="false">K56*C56</f>
        <v>6169.03322017802</v>
      </c>
      <c r="M56" s="0" t="n">
        <f aca="false">L56*H56</f>
        <v>5972.99999999999</v>
      </c>
    </row>
    <row r="57" customFormat="false" ht="12.8" hidden="false" customHeight="false" outlineLevel="0" collapsed="false">
      <c r="B57" s="0" t="n">
        <v>26</v>
      </c>
      <c r="C57" s="0" t="n">
        <v>212.085770576321</v>
      </c>
      <c r="D57" s="0" t="n">
        <v>205.964901826455</v>
      </c>
      <c r="E57" s="0" t="n">
        <v>172</v>
      </c>
      <c r="G57" s="0" t="n">
        <f aca="false">(C57-D57)/C57</f>
        <v>0.0288603461384194</v>
      </c>
      <c r="H57" s="0" t="n">
        <f aca="false">D57/C57</f>
        <v>0.971139653861581</v>
      </c>
      <c r="J57" s="0" t="n">
        <f aca="false">E57/H57</f>
        <v>177.111499171174</v>
      </c>
      <c r="K57" s="8" t="n">
        <f aca="false">J57/C57</f>
        <v>0.835093739150404</v>
      </c>
      <c r="L57" s="0" t="n">
        <f aca="false">K57*C57</f>
        <v>177.111499171175</v>
      </c>
      <c r="M57" s="0" t="n">
        <f aca="false">L57*H57</f>
        <v>172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7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G19" activeCellId="0" sqref="G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E3" s="0" t="n">
        <v>556101.968790318</v>
      </c>
      <c r="F3" s="0" t="n">
        <v>815576</v>
      </c>
      <c r="H3" s="0" t="n">
        <f aca="false">E3/F3</f>
        <v>0.681851806318869</v>
      </c>
      <c r="I3" s="0" t="n">
        <f aca="false">F3/E3</f>
        <v>1.46659434019648</v>
      </c>
    </row>
    <row r="4" customFormat="false" ht="12.8" hidden="false" customHeight="false" outlineLevel="0" collapsed="false">
      <c r="E4" s="0" t="n">
        <v>636356.067589474</v>
      </c>
      <c r="F4" s="0" t="n">
        <v>944398</v>
      </c>
      <c r="H4" s="0" t="n">
        <f aca="false">E4/F4</f>
        <v>0.673821913631196</v>
      </c>
      <c r="I4" s="0" t="n">
        <f aca="false">F4/E4</f>
        <v>1.48407165123355</v>
      </c>
    </row>
    <row r="5" customFormat="false" ht="12.8" hidden="false" customHeight="false" outlineLevel="0" collapsed="false">
      <c r="E5" s="0" t="n">
        <v>603750.301072222</v>
      </c>
      <c r="F5" s="0" t="n">
        <v>874649</v>
      </c>
      <c r="H5" s="0" t="n">
        <f aca="false">E5/F5</f>
        <v>0.690277243868365</v>
      </c>
      <c r="I5" s="0" t="n">
        <f aca="false">F5/E5</f>
        <v>1.44869327343884</v>
      </c>
    </row>
    <row r="6" customFormat="false" ht="12.8" hidden="false" customHeight="false" outlineLevel="0" collapsed="false">
      <c r="E6" s="0" t="n">
        <v>528468.692964277</v>
      </c>
      <c r="F6" s="0" t="n">
        <v>771977</v>
      </c>
      <c r="H6" s="0" t="n">
        <f aca="false">E6/F6</f>
        <v>0.684565334154097</v>
      </c>
      <c r="I6" s="0" t="n">
        <f aca="false">F6/E6</f>
        <v>1.46078095122313</v>
      </c>
      <c r="Q6" s="0" t="n">
        <f aca="false">13*1.4</f>
        <v>18.2</v>
      </c>
    </row>
    <row r="7" customFormat="false" ht="12.8" hidden="false" customHeight="false" outlineLevel="0" collapsed="false">
      <c r="E7" s="0" t="n">
        <v>88542.7575073175</v>
      </c>
      <c r="F7" s="0" t="n">
        <v>124672</v>
      </c>
      <c r="H7" s="0" t="n">
        <f aca="false">E7/F7</f>
        <v>0.710205639657</v>
      </c>
      <c r="I7" s="0" t="n">
        <f aca="false">F7/E7</f>
        <v>1.40804288808937</v>
      </c>
    </row>
    <row r="8" customFormat="false" ht="12.8" hidden="false" customHeight="false" outlineLevel="0" collapsed="false">
      <c r="E8" s="0" t="n">
        <v>87935.2734551019</v>
      </c>
      <c r="F8" s="0" t="n">
        <v>125412</v>
      </c>
      <c r="H8" s="0" t="n">
        <f aca="false">E8/F8</f>
        <v>0.701171127604232</v>
      </c>
      <c r="I8" s="0" t="n">
        <f aca="false">F8/E8</f>
        <v>1.42618536421602</v>
      </c>
    </row>
    <row r="9" customFormat="false" ht="12.8" hidden="false" customHeight="false" outlineLevel="0" collapsed="false">
      <c r="E9" s="0" t="n">
        <v>88198.1837452558</v>
      </c>
      <c r="F9" s="0" t="n">
        <v>124300</v>
      </c>
      <c r="H9" s="0" t="n">
        <f aca="false">E9/F9</f>
        <v>0.709559000364085</v>
      </c>
      <c r="I9" s="0" t="n">
        <f aca="false">F9/E9</f>
        <v>1.40932607364135</v>
      </c>
    </row>
    <row r="10" customFormat="false" ht="12.8" hidden="false" customHeight="false" outlineLevel="0" collapsed="false">
      <c r="E10" s="0" t="n">
        <v>78101.6982562959</v>
      </c>
      <c r="F10" s="0" t="n">
        <v>112091</v>
      </c>
      <c r="H10" s="0" t="n">
        <f aca="false">E10/F10</f>
        <v>0.696770465570794</v>
      </c>
      <c r="I10" s="0" t="n">
        <f aca="false">F10/E10</f>
        <v>1.43519286395241</v>
      </c>
    </row>
    <row r="12" customFormat="false" ht="12.8" hidden="false" customHeight="false" outlineLevel="0" collapsed="false">
      <c r="H12" s="0" t="n">
        <f aca="false">AVERAGE(H3:H10)</f>
        <v>0.69352781639608</v>
      </c>
      <c r="I12" s="0" t="n">
        <f aca="false">1/H12</f>
        <v>1.4419032320816</v>
      </c>
    </row>
    <row r="15" customFormat="false" ht="12.8" hidden="false" customHeight="false" outlineLevel="0" collapsed="false">
      <c r="I15" s="0" t="n">
        <f aca="false">AVERAGE(I3:I10)</f>
        <v>1.44236092574889</v>
      </c>
    </row>
    <row r="26" customFormat="false" ht="12.8" hidden="false" customHeight="false" outlineLevel="0" collapsed="false">
      <c r="E26" s="0" t="s">
        <v>47</v>
      </c>
      <c r="G26" s="0" t="s">
        <v>48</v>
      </c>
    </row>
    <row r="28" customFormat="false" ht="12.8" hidden="false" customHeight="false" outlineLevel="0" collapsed="false">
      <c r="E28" s="0" t="n">
        <v>767908.351319094</v>
      </c>
      <c r="F28" s="0" t="n">
        <f aca="false">E28*I28</f>
        <v>815576</v>
      </c>
      <c r="G28" s="0" t="n">
        <v>815576</v>
      </c>
      <c r="I28" s="0" t="n">
        <f aca="false">G28/E28</f>
        <v>1.06207465851755</v>
      </c>
    </row>
    <row r="29" customFormat="false" ht="12.8" hidden="false" customHeight="false" outlineLevel="0" collapsed="false">
      <c r="B29" s="11" t="n">
        <v>1.44224957030741</v>
      </c>
      <c r="E29" s="0" t="n">
        <v>878728.503916858</v>
      </c>
      <c r="F29" s="0" t="n">
        <f aca="false">E29*I29</f>
        <v>944398</v>
      </c>
      <c r="G29" s="0" t="n">
        <v>944398</v>
      </c>
      <c r="I29" s="0" t="n">
        <f aca="false">G29/E29</f>
        <v>1.07473240687018</v>
      </c>
    </row>
    <row r="30" customFormat="false" ht="12.8" hidden="false" customHeight="false" outlineLevel="0" collapsed="false">
      <c r="B30" s="0" t="n">
        <f aca="false">B29*B29*B29</f>
        <v>3.00000000000001</v>
      </c>
      <c r="E30" s="0" t="n">
        <v>833700.544166299</v>
      </c>
      <c r="F30" s="0" t="n">
        <f aca="false">E30*I30</f>
        <v>874649</v>
      </c>
      <c r="G30" s="0" t="n">
        <v>874649</v>
      </c>
      <c r="I30" s="0" t="n">
        <f aca="false">G30/E30</f>
        <v>1.04911650366577</v>
      </c>
      <c r="R30" s="0" t="n">
        <v>42832.34808</v>
      </c>
    </row>
    <row r="31" customFormat="false" ht="12.8" hidden="false" customHeight="false" outlineLevel="0" collapsed="false">
      <c r="E31" s="0" t="n">
        <v>729747.210540407</v>
      </c>
      <c r="F31" s="0" t="n">
        <f aca="false">E31*I31</f>
        <v>771977</v>
      </c>
      <c r="G31" s="0" t="n">
        <v>771977</v>
      </c>
      <c r="I31" s="0" t="n">
        <f aca="false">G31/E31</f>
        <v>1.05786906595822</v>
      </c>
      <c r="R31" s="0" t="n">
        <f aca="false">R30/60</f>
        <v>713.872468</v>
      </c>
    </row>
    <row r="32" customFormat="false" ht="12.8" hidden="false" customHeight="false" outlineLevel="0" collapsed="false">
      <c r="E32" s="0" t="n">
        <v>122354.930324443</v>
      </c>
      <c r="F32" s="0" t="n">
        <f aca="false">E32*I32</f>
        <v>124672</v>
      </c>
      <c r="G32" s="0" t="n">
        <v>124672</v>
      </c>
      <c r="I32" s="0" t="n">
        <f aca="false">G32/E32</f>
        <v>1.01893728082238</v>
      </c>
      <c r="R32" s="0" t="n">
        <f aca="false">R31/60</f>
        <v>11.8978744666667</v>
      </c>
    </row>
    <row r="33" customFormat="false" ht="12.8" hidden="false" customHeight="false" outlineLevel="0" collapsed="false">
      <c r="E33" s="0" t="n">
        <v>121515.674269626</v>
      </c>
      <c r="F33" s="0" t="n">
        <f aca="false">E33*I33</f>
        <v>125412</v>
      </c>
      <c r="G33" s="0" t="n">
        <v>125412</v>
      </c>
      <c r="I33" s="0" t="n">
        <f aca="false">G33/E33</f>
        <v>1.03206438802066</v>
      </c>
    </row>
    <row r="34" customFormat="false" ht="12.8" hidden="false" customHeight="false" outlineLevel="0" collapsed="false">
      <c r="E34" s="0" t="n">
        <v>121879.117748718</v>
      </c>
      <c r="F34" s="0" t="n">
        <f aca="false">E34*I34</f>
        <v>124300</v>
      </c>
      <c r="G34" s="0" t="n">
        <v>124300</v>
      </c>
      <c r="I34" s="0" t="n">
        <f aca="false">G34/E34</f>
        <v>1.01986297813768</v>
      </c>
    </row>
    <row r="35" customFormat="false" ht="12.8" hidden="false" customHeight="false" outlineLevel="0" collapsed="false">
      <c r="E35" s="0" t="n">
        <v>107927.193112501</v>
      </c>
      <c r="F35" s="0" t="n">
        <f aca="false">E35*I35</f>
        <v>112091</v>
      </c>
      <c r="G35" s="0" t="n">
        <v>112091</v>
      </c>
      <c r="I35" s="0" t="n">
        <f aca="false">G35/E35</f>
        <v>1.03857977556369</v>
      </c>
    </row>
    <row r="56" customFormat="false" ht="12.8" hidden="false" customHeight="false" outlineLevel="0" collapsed="false">
      <c r="B56" s="12" t="s">
        <v>49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customFormat="false" ht="12.8" hidden="false" customHeight="false" outlineLevel="0" collapsed="false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customFormat="false" ht="12.8" hidden="false" customHeight="false" outlineLevel="0" collapsed="false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61" customFormat="false" ht="12.8" hidden="false" customHeight="false" outlineLevel="0" collapsed="false">
      <c r="B61" s="0" t="s">
        <v>50</v>
      </c>
      <c r="C61" s="0" t="s">
        <v>51</v>
      </c>
      <c r="F61" s="0" t="s">
        <v>52</v>
      </c>
    </row>
    <row r="62" customFormat="false" ht="12.8" hidden="false" customHeight="false" outlineLevel="0" collapsed="false">
      <c r="F62" s="0" t="s">
        <v>53</v>
      </c>
    </row>
    <row r="63" customFormat="false" ht="12.8" hidden="false" customHeight="false" outlineLevel="0" collapsed="false">
      <c r="A63" s="0" t="n">
        <v>1</v>
      </c>
      <c r="B63" s="0" t="n">
        <v>815576</v>
      </c>
      <c r="C63" s="0" t="n">
        <v>771134.549588118</v>
      </c>
      <c r="F63" s="0" t="n">
        <f aca="false">B63/C63</f>
        <v>1.05763125311351</v>
      </c>
    </row>
    <row r="64" customFormat="false" ht="12.8" hidden="false" customHeight="false" outlineLevel="0" collapsed="false">
      <c r="A64" s="0" t="n">
        <v>2</v>
      </c>
      <c r="B64" s="0" t="n">
        <v>944398</v>
      </c>
      <c r="C64" s="0" t="n">
        <v>882420.048905428</v>
      </c>
      <c r="F64" s="0" t="n">
        <f aca="false">B64/C64</f>
        <v>1.07023633605271</v>
      </c>
    </row>
    <row r="65" customFormat="false" ht="12.8" hidden="false" customHeight="false" outlineLevel="0" collapsed="false">
      <c r="A65" s="0" t="n">
        <v>3</v>
      </c>
      <c r="B65" s="0" t="n">
        <v>874649</v>
      </c>
      <c r="C65" s="0" t="n">
        <v>837205.895058526</v>
      </c>
      <c r="F65" s="0" t="n">
        <f aca="false">B65/C65</f>
        <v>1.04472389069699</v>
      </c>
    </row>
    <row r="66" customFormat="false" ht="12.8" hidden="false" customHeight="false" outlineLevel="0" collapsed="false">
      <c r="A66" s="0" t="n">
        <v>4</v>
      </c>
      <c r="B66" s="0" t="n">
        <v>771977</v>
      </c>
      <c r="C66" s="0" t="n">
        <v>732815.648009072</v>
      </c>
      <c r="F66" s="0" t="n">
        <f aca="false">B66/C66</f>
        <v>1.0534395684608</v>
      </c>
    </row>
    <row r="67" customFormat="false" ht="12.8" hidden="false" customHeight="false" outlineLevel="0" collapsed="false">
      <c r="A67" s="0" t="n">
        <v>5</v>
      </c>
      <c r="B67" s="0" t="n">
        <v>124672</v>
      </c>
      <c r="C67" s="0" t="n">
        <v>122867.655068924</v>
      </c>
      <c r="F67" s="0" t="n">
        <f aca="false">B67/C67</f>
        <v>1.01468527197059</v>
      </c>
    </row>
    <row r="68" customFormat="false" ht="12.8" hidden="false" customHeight="false" outlineLevel="0" collapsed="false">
      <c r="A68" s="0" t="n">
        <v>6</v>
      </c>
      <c r="B68" s="0" t="n">
        <v>125412</v>
      </c>
      <c r="C68" s="0" t="n">
        <v>122024.860345118</v>
      </c>
      <c r="F68" s="0" t="n">
        <f aca="false">B68/C68</f>
        <v>1.0277577834984</v>
      </c>
    </row>
    <row r="69" customFormat="false" ht="12.8" hidden="false" customHeight="false" outlineLevel="0" collapsed="false">
      <c r="A69" s="0" t="n">
        <v>7</v>
      </c>
      <c r="B69" s="0" t="n">
        <v>124300</v>
      </c>
      <c r="C69" s="0" t="n">
        <v>122389.768996094</v>
      </c>
      <c r="F69" s="0" t="n">
        <f aca="false">B69/C69</f>
        <v>1.01560776705091</v>
      </c>
    </row>
    <row r="70" customFormat="false" ht="12.8" hidden="false" customHeight="false" outlineLevel="0" collapsed="false">
      <c r="A70" s="0" t="n">
        <v>8</v>
      </c>
      <c r="B70" s="0" t="n">
        <v>112091</v>
      </c>
      <c r="C70" s="0" t="n">
        <v>108379.368811051</v>
      </c>
      <c r="F70" s="0" t="n">
        <f aca="false">B70/C70</f>
        <v>1.03424665810169</v>
      </c>
    </row>
  </sheetData>
  <mergeCells count="1">
    <mergeCell ref="B56:M5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2020-01-12T20:20:12Z</dcterms:created>
  <dc:creator/>
  <dc:description/>
  <dc:language>es-ES</dc:language>
  <cp:lastModifiedBy/>
  <dcterms:modified xsi:type="dcterms:W3CDTF">2020-01-24T18:53:24Z</dcterms:modified>
  <cp:revision>7</cp:revision>
  <dc:subject/>
  <dc:title/>
</cp:coreProperties>
</file>