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2" sheetId="1" state="visible" r:id="rId2"/>
    <sheet name="Hoja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<sst xmlns="http://schemas.openxmlformats.org/spreadsheetml/2006/main" count="46" uniqueCount="31">
  <si>
    <t xml:space="preserve">Date (2 horas atrasados) - Month</t>
  </si>
  <si>
    <t xml:space="preserve">Total Raised in individual donations</t>
  </si>
  <si>
    <t xml:space="preserve"> HIPTIP </t>
  </si>
  <si>
    <t xml:space="preserve">HIPGive Fee</t>
  </si>
  <si>
    <t xml:space="preserve">Matching Funds</t>
  </si>
  <si>
    <t xml:space="preserve">Total Donation</t>
  </si>
  <si>
    <t xml:space="preserve">Total Channeled to nonprofits</t>
  </si>
  <si>
    <t xml:space="preserve">Total Donation Amount+HIPTIP+HIPGIVE FEE+MATCH</t>
  </si>
  <si>
    <t xml:space="preserve">Number of donations</t>
  </si>
  <si>
    <t xml:space="preserve">Unique donors</t>
  </si>
  <si>
    <t xml:space="preserve">Projects</t>
  </si>
  <si>
    <t xml:space="preserve">Total invested in grants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</si>
  <si>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</si>
  <si>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</si>
  <si>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</si>
  <si>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</si>
  <si>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</si>
  <si>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</si>
  <si>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</si>
  <si>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</si>
  <si>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Grand Total</t>
  </si>
  <si>
    <t xml:space="preserve">Matchin</t>
  </si>
  <si>
    <t xml:space="preserve">Donations</t>
  </si>
  <si>
    <t xml:space="preserve">Donations without matchin</t>
  </si>
  <si>
    <t xml:space="preserve">Ratio</t>
  </si>
  <si>
    <t xml:space="preserve">Pruebas</t>
  </si>
  <si>
    <t xml:space="preserve">Predicción</t>
  </si>
  <si>
    <t xml:space="preserve">Dec</t>
  </si>
  <si>
    <t xml:space="preserve">Nov</t>
  </si>
  <si>
    <t xml:space="preserve">Sep</t>
  </si>
  <si>
    <t xml:space="preserve">Oct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</si>
</sst>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D/M/YYYY\ H:MM:SS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000000"/>
      <name val="Arial"/>
      <family val="0"/>
    </font>
    <font>
      <sz val="11"/>
      <name val="Cambria"/>
      <family val="0"/>
    </font>
    <font>
      <sz val="10"/>
      <color rgb="FFFFFFFF"/>
      <name val="Arial"/>
      <family val="0"/>
    </font>
    <font>
      <sz val="11"/>
      <color rgb="FFFFFFFF"/>
      <name val="Cambria"/>
      <family val="0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CC79B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FFCCCC"/>
      </patternFill>
    </fill>
    <fill>
      <patternFill patternType="solid">
        <fgColor rgb="FFC38312"/>
        <bgColor rgb="FF996600"/>
      </patternFill>
    </fill>
    <fill>
      <patternFill patternType="solid">
        <fgColor rgb="FFADC5E7"/>
        <bgColor rgb="FFB3B3B3"/>
      </patternFill>
    </fill>
    <fill>
      <patternFill patternType="solid">
        <fgColor rgb="FFFAA61A"/>
        <bgColor rgb="FFF79448"/>
      </patternFill>
    </fill>
    <fill>
      <patternFill patternType="solid">
        <fgColor rgb="FFF79448"/>
        <bgColor rgb="FFFAA61A"/>
      </patternFill>
    </fill>
    <fill>
      <patternFill patternType="solid">
        <fgColor rgb="FFF3715A"/>
        <bgColor rgb="FFF79448"/>
      </patternFill>
    </fill>
    <fill>
      <patternFill patternType="solid">
        <fgColor rgb="FFFCC79B"/>
        <bgColor rgb="FFFFCCCC"/>
      </patternFill>
    </fill>
    <fill>
      <patternFill patternType="solid">
        <fgColor rgb="FFEF413D"/>
        <bgColor rgb="FFFF420E"/>
      </patternFill>
    </fill>
    <fill>
      <patternFill patternType="solid">
        <fgColor rgb="FFFFF2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999999"/>
      </left>
      <right/>
      <top style="thin">
        <color rgb="FF999999"/>
      </top>
      <bottom/>
      <diagonal/>
    </border>
    <border diagonalUp="false" diagonalDown="false">
      <left/>
      <right style="thin">
        <color rgb="FF999999"/>
      </right>
      <top style="thin">
        <color rgb="FF999999"/>
      </top>
      <bottom/>
      <diagonal/>
    </border>
    <border diagonalUp="false" diagonalDown="false">
      <left style="thin">
        <color rgb="FF999999"/>
      </left>
      <right/>
      <top style="thin">
        <color rgb="FFFFFFFF"/>
      </top>
      <bottom/>
      <diagonal/>
    </border>
    <border diagonalUp="false" diagonalDown="false">
      <left/>
      <right style="thin">
        <color rgb="FF999999"/>
      </right>
      <top style="thin">
        <color rgb="FFFFFFFF"/>
      </top>
      <bottom/>
      <diagonal/>
    </border>
    <border diagonalUp="false" diagonalDown="false">
      <left/>
      <right/>
      <top style="thin">
        <color rgb="FF999999"/>
      </top>
      <bottom/>
      <diagonal/>
    </border>
    <border diagonalUp="false" diagonalDown="false">
      <left/>
      <right/>
      <top style="thin">
        <color rgb="FFFFFFFF"/>
      </top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1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1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11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EF413D"/>
      <rgbColor rgb="FFFFFFCC"/>
      <rgbColor rgb="FFCCFFFF"/>
      <rgbColor rgb="FF660066"/>
      <rgbColor rgb="FFF3715A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CCCC"/>
      <rgbColor rgb="FFF79448"/>
      <rgbColor rgb="FFFCC79B"/>
      <rgbColor rgb="FF3366FF"/>
      <rgbColor rgb="FF33CCCC"/>
      <rgbColor rgb="FFC38312"/>
      <rgbColor rgb="FFFFD320"/>
      <rgbColor rgb="FFFAA61A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\$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Hoja1!$E$3:$E$10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30573.07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\$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Hoja1!$F$3:$F$10</c:f>
              <c:numCache>
                <c:formatCode>General</c:formatCode>
                <c:ptCount val="8"/>
                <c:pt idx="0">
                  <c:v>15470.81</c:v>
                </c:pt>
                <c:pt idx="1">
                  <c:v>429.12</c:v>
                </c:pt>
                <c:pt idx="2">
                  <c:v>72496.84</c:v>
                </c:pt>
                <c:pt idx="3">
                  <c:v>4064.79</c:v>
                </c:pt>
                <c:pt idx="4">
                  <c:v>7627.18</c:v>
                </c:pt>
                <c:pt idx="5">
                  <c:v>43744.64</c:v>
                </c:pt>
                <c:pt idx="6">
                  <c:v>71965.7900000001</c:v>
                </c:pt>
                <c:pt idx="7">
                  <c:v>725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\$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Hoja1!$H$3:$H$10</c:f>
              <c:numCache>
                <c:formatCode>General</c:formatCode>
                <c:ptCount val="8"/>
                <c:pt idx="0">
                  <c:v>15355.81</c:v>
                </c:pt>
                <c:pt idx="1">
                  <c:v>429.12</c:v>
                </c:pt>
                <c:pt idx="2">
                  <c:v>103069.91</c:v>
                </c:pt>
                <c:pt idx="3">
                  <c:v>4064.79</c:v>
                </c:pt>
                <c:pt idx="4">
                  <c:v>7627.18</c:v>
                </c:pt>
                <c:pt idx="5">
                  <c:v>43744.64</c:v>
                </c:pt>
                <c:pt idx="6">
                  <c:v>76939.88</c:v>
                </c:pt>
                <c:pt idx="7">
                  <c:v>725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317815"/>
        <c:axId val="16133735"/>
      </c:lineChart>
      <c:catAx>
        <c:axId val="36317815"/>
        <c:scaling>
          <c:orientation val="minMax"/>
        </c:scaling>
        <c:delete val="0"/>
        <c:axPos val="b"/>
        <c:numFmt formatCode="D/M/YYYY\ H:MM:SS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33735"/>
        <c:crosses val="autoZero"/>
        <c:auto val="1"/>
        <c:lblAlgn val="ctr"/>
        <c:lblOffset val="100"/>
      </c:catAx>
      <c:valAx>
        <c:axId val="16133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\$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17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23125"/>
          <c:y val="0.0358888888888889"/>
          <c:w val="0.687"/>
          <c:h val="0.8657777777777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\$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Hoja1!$A$3:$A$10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Hoja1!$F$3:$F$10</c:f>
              <c:numCache>
                <c:formatCode>General</c:formatCode>
                <c:ptCount val="8"/>
                <c:pt idx="0">
                  <c:v>15470.81</c:v>
                </c:pt>
                <c:pt idx="1">
                  <c:v>429.12</c:v>
                </c:pt>
                <c:pt idx="2">
                  <c:v>72496.84</c:v>
                </c:pt>
                <c:pt idx="3">
                  <c:v>4064.79</c:v>
                </c:pt>
                <c:pt idx="4">
                  <c:v>7627.18</c:v>
                </c:pt>
                <c:pt idx="5">
                  <c:v>43744.64</c:v>
                </c:pt>
                <c:pt idx="6">
                  <c:v>71965.7900000001</c:v>
                </c:pt>
                <c:pt idx="7">
                  <c:v>725</c:v>
                </c:pt>
              </c:numCache>
            </c:numRef>
          </c:val>
        </c:ser>
        <c:gapWidth val="100"/>
        <c:overlap val="0"/>
        <c:axId val="44649124"/>
        <c:axId val="73326550"/>
      </c:barChart>
      <c:catAx>
        <c:axId val="44649124"/>
        <c:scaling>
          <c:orientation val="minMax"/>
        </c:scaling>
        <c:delete val="0"/>
        <c:axPos val="b"/>
        <c:numFmt formatCode="D/M/YYYY\ H:MM:SS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26550"/>
        <c:crosses val="autoZero"/>
        <c:auto val="1"/>
        <c:lblAlgn val="ctr"/>
        <c:lblOffset val="100"/>
      </c:catAx>
      <c:valAx>
        <c:axId val="733265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\$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6491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\$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Hoja1!$D$39:$D$57</c:f>
              <c:numCache>
                <c:formatCode>General</c:formatCode>
                <c:ptCount val="19"/>
                <c:pt idx="0">
                  <c:v>30573.07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20000</c:v>
                </c:pt>
                <c:pt idx="5">
                  <c:v>50500</c:v>
                </c:pt>
                <c:pt idx="6">
                  <c:v>3430</c:v>
                </c:pt>
                <c:pt idx="7">
                  <c:v>1215</c:v>
                </c:pt>
                <c:pt idx="8">
                  <c:v>9842</c:v>
                </c:pt>
                <c:pt idx="9">
                  <c:v>8320</c:v>
                </c:pt>
                <c:pt idx="10">
                  <c:v>7446</c:v>
                </c:pt>
                <c:pt idx="11">
                  <c:v>59995.35</c:v>
                </c:pt>
                <c:pt idx="12">
                  <c:v>60006.62</c:v>
                </c:pt>
                <c:pt idx="13">
                  <c:v>25000.16</c:v>
                </c:pt>
                <c:pt idx="14">
                  <c:v>15000</c:v>
                </c:pt>
                <c:pt idx="15">
                  <c:v>40000</c:v>
                </c:pt>
                <c:pt idx="16">
                  <c:v>25000</c:v>
                </c:pt>
                <c:pt idx="17">
                  <c:v>40200</c:v>
                </c:pt>
                <c:pt idx="18">
                  <c:v>14460.5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\$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Hoja1!$F$39:$F$57</c:f>
              <c:numCache>
                <c:formatCode>General</c:formatCode>
                <c:ptCount val="19"/>
                <c:pt idx="0">
                  <c:v>72496.84</c:v>
                </c:pt>
                <c:pt idx="1">
                  <c:v>71939.88</c:v>
                </c:pt>
                <c:pt idx="2">
                  <c:v>19751.63</c:v>
                </c:pt>
                <c:pt idx="3">
                  <c:v>37514.54</c:v>
                </c:pt>
                <c:pt idx="4">
                  <c:v>33337.95</c:v>
                </c:pt>
                <c:pt idx="5">
                  <c:v>129215.49</c:v>
                </c:pt>
                <c:pt idx="6">
                  <c:v>5597.08</c:v>
                </c:pt>
                <c:pt idx="7">
                  <c:v>1292</c:v>
                </c:pt>
                <c:pt idx="8">
                  <c:v>60938.805</c:v>
                </c:pt>
                <c:pt idx="9">
                  <c:v>26056.365</c:v>
                </c:pt>
                <c:pt idx="10">
                  <c:v>12276.85</c:v>
                </c:pt>
                <c:pt idx="11">
                  <c:v>201421.304</c:v>
                </c:pt>
                <c:pt idx="12">
                  <c:v>7566.57</c:v>
                </c:pt>
                <c:pt idx="13">
                  <c:v>37314.375</c:v>
                </c:pt>
                <c:pt idx="14">
                  <c:v>25643.025</c:v>
                </c:pt>
                <c:pt idx="15">
                  <c:v>188168.346</c:v>
                </c:pt>
                <c:pt idx="16">
                  <c:v>106070.41</c:v>
                </c:pt>
                <c:pt idx="17">
                  <c:v>74471.89</c:v>
                </c:pt>
                <c:pt idx="18">
                  <c:v>28213.7825000001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731552"/>
        <c:axId val="33204342"/>
      </c:lineChart>
      <c:catAx>
        <c:axId val="977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04342"/>
        <c:crosses val="autoZero"/>
        <c:auto val="1"/>
        <c:lblAlgn val="ctr"/>
        <c:lblOffset val="100"/>
      </c:catAx>
      <c:valAx>
        <c:axId val="33204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\$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731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95490243705"/>
          <c:y val="0.0622656194721574"/>
          <c:w val="0.620435592259736"/>
          <c:h val="0.88530389867685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\$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Porcentaje de impacto</c:nam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val>
            <c:numRef>
              <c:f>Hoja1!$H$39:$H$57</c:f>
              <c:numCache>
                <c:formatCode>General</c:formatCode>
                <c:ptCount val="19"/>
                <c:pt idx="0">
                  <c:v>237.126464565057</c:v>
                </c:pt>
                <c:pt idx="1">
                  <c:v/>
                </c:pt>
                <c:pt idx="2">
                  <c:v>395.0326</c:v>
                </c:pt>
                <c:pt idx="3">
                  <c:v>750.2908</c:v>
                </c:pt>
                <c:pt idx="4">
                  <c:v>166.68975</c:v>
                </c:pt>
                <c:pt idx="5">
                  <c:v>255.872257425743</c:v>
                </c:pt>
                <c:pt idx="6">
                  <c:v>163.180174927114</c:v>
                </c:pt>
                <c:pt idx="7">
                  <c:v>106.337448559671</c:v>
                </c:pt>
                <c:pt idx="8">
                  <c:v>619.170951026214</c:v>
                </c:pt>
                <c:pt idx="9">
                  <c:v>313.177463942308</c:v>
                </c:pt>
                <c:pt idx="10">
                  <c:v>164.878458232608</c:v>
                </c:pt>
                <c:pt idx="11">
                  <c:v>335.728192268234</c:v>
                </c:pt>
                <c:pt idx="12">
                  <c:v/>
                </c:pt>
                <c:pt idx="13">
                  <c:v>149.256544758114</c:v>
                </c:pt>
                <c:pt idx="14">
                  <c:v>170.9535</c:v>
                </c:pt>
                <c:pt idx="15">
                  <c:v>470.420865</c:v>
                </c:pt>
                <c:pt idx="16">
                  <c:v>424.28164</c:v>
                </c:pt>
                <c:pt idx="17">
                  <c:v>185.253457711443</c:v>
                </c:pt>
                <c:pt idx="18">
                  <c:v>195.109315030601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838711"/>
        <c:axId val="21682972"/>
      </c:lineChart>
      <c:catAx>
        <c:axId val="25838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82972"/>
        <c:crosses val="autoZero"/>
        <c:auto val="1"/>
        <c:lblAlgn val="ctr"/>
        <c:lblOffset val="100"/>
      </c:catAx>
      <c:valAx>
        <c:axId val="216829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\$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387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8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numFmt formatCode="\$#,##0.00" sourceLinked="1"/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Hoja1!$I$39:$I$57</c:f>
              <c:numCache>
                <c:formatCode>General</c:formatCode>
                <c:ptCount val="19"/>
                <c:pt idx="0">
                  <c:v>42.1715898237772</c:v>
                </c:pt>
                <c:pt idx="1">
                  <c:v>6.95024790144215</c:v>
                </c:pt>
                <c:pt idx="2">
                  <c:v>25.314366459882</c:v>
                </c:pt>
                <c:pt idx="3">
                  <c:v>13.3281655592738</c:v>
                </c:pt>
                <c:pt idx="4">
                  <c:v>59.9916911507756</c:v>
                </c:pt>
                <c:pt idx="5">
                  <c:v>39.0820017011892</c:v>
                </c:pt>
                <c:pt idx="6">
                  <c:v>61.2819541618129</c:v>
                </c:pt>
                <c:pt idx="7">
                  <c:v>94.0402476780186</c:v>
                </c:pt>
                <c:pt idx="8">
                  <c:v>16.1506284870535</c:v>
                </c:pt>
                <c:pt idx="9">
                  <c:v>31.9307777581409</c:v>
                </c:pt>
                <c:pt idx="10">
                  <c:v>60.650736956141</c:v>
                </c:pt>
                <c:pt idx="11">
                  <c:v>29.786000193902</c:v>
                </c:pt>
                <c:pt idx="12">
                  <c:v/>
                </c:pt>
                <c:pt idx="13">
                  <c:v>66.9987370818887</c:v>
                </c:pt>
                <c:pt idx="14">
                  <c:v>58.4954388181582</c:v>
                </c:pt>
                <c:pt idx="15">
                  <c:v>21.2575605038267</c:v>
                </c:pt>
                <c:pt idx="16">
                  <c:v>23.5692498973088</c:v>
                </c:pt>
                <c:pt idx="17">
                  <c:v>53.9800990682525</c:v>
                </c:pt>
                <c:pt idx="18">
                  <c:v>51.2533191889459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957199"/>
        <c:axId val="87120897"/>
      </c:lineChart>
      <c:catAx>
        <c:axId val="65957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20897"/>
        <c:crosses val="autoZero"/>
        <c:auto val="1"/>
        <c:lblAlgn val="ctr"/>
        <c:lblOffset val="100"/>
      </c:catAx>
      <c:valAx>
        <c:axId val="871208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\$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571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68427161926872"/>
          <c:y val="0.0964742088713454"/>
          <c:w val="0.750899593731863"/>
          <c:h val="0.90345888807118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\$#,##0.00" sourceLinked="1"/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Hoja1!$D$39:$D$57</c:f>
              <c:numCache>
                <c:formatCode>General</c:formatCode>
                <c:ptCount val="19"/>
                <c:pt idx="0">
                  <c:v>30573.07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20000</c:v>
                </c:pt>
                <c:pt idx="5">
                  <c:v>50500</c:v>
                </c:pt>
                <c:pt idx="6">
                  <c:v>3430</c:v>
                </c:pt>
                <c:pt idx="7">
                  <c:v>1215</c:v>
                </c:pt>
                <c:pt idx="8">
                  <c:v>9842</c:v>
                </c:pt>
                <c:pt idx="9">
                  <c:v>8320</c:v>
                </c:pt>
                <c:pt idx="10">
                  <c:v>7446</c:v>
                </c:pt>
                <c:pt idx="11">
                  <c:v>59995.35</c:v>
                </c:pt>
                <c:pt idx="12">
                  <c:v>60006.62</c:v>
                </c:pt>
                <c:pt idx="13">
                  <c:v>25000.16</c:v>
                </c:pt>
                <c:pt idx="14">
                  <c:v>15000</c:v>
                </c:pt>
                <c:pt idx="15">
                  <c:v>40000</c:v>
                </c:pt>
                <c:pt idx="16">
                  <c:v>25000</c:v>
                </c:pt>
                <c:pt idx="17">
                  <c:v>40200</c:v>
                </c:pt>
                <c:pt idx="18">
                  <c:v>14460.5</c:v>
                </c:pt>
              </c:numCache>
            </c:numRef>
          </c:xVal>
          <c:yVal>
            <c:numRef>
              <c:f>Hoja1!$F$39:$F$57</c:f>
              <c:numCache>
                <c:formatCode>General</c:formatCode>
                <c:ptCount val="19"/>
                <c:pt idx="0">
                  <c:v>72496.84</c:v>
                </c:pt>
                <c:pt idx="1">
                  <c:v>71939.88</c:v>
                </c:pt>
                <c:pt idx="2">
                  <c:v>19751.63</c:v>
                </c:pt>
                <c:pt idx="3">
                  <c:v>37514.54</c:v>
                </c:pt>
                <c:pt idx="4">
                  <c:v>33337.95</c:v>
                </c:pt>
                <c:pt idx="5">
                  <c:v>129215.49</c:v>
                </c:pt>
                <c:pt idx="6">
                  <c:v>5597.08</c:v>
                </c:pt>
                <c:pt idx="7">
                  <c:v>1292</c:v>
                </c:pt>
                <c:pt idx="8">
                  <c:v>60938.805</c:v>
                </c:pt>
                <c:pt idx="9">
                  <c:v>26056.365</c:v>
                </c:pt>
                <c:pt idx="10">
                  <c:v>12276.85</c:v>
                </c:pt>
                <c:pt idx="11">
                  <c:v>201421.304</c:v>
                </c:pt>
                <c:pt idx="12">
                  <c:v>7566.57</c:v>
                </c:pt>
                <c:pt idx="13">
                  <c:v>37314.375</c:v>
                </c:pt>
                <c:pt idx="14">
                  <c:v>25643.025</c:v>
                </c:pt>
                <c:pt idx="15">
                  <c:v>188168.346</c:v>
                </c:pt>
                <c:pt idx="16">
                  <c:v>106070.41</c:v>
                </c:pt>
                <c:pt idx="17">
                  <c:v>74471.89</c:v>
                </c:pt>
                <c:pt idx="18">
                  <c:v>28213.7825000001</c:v>
                </c:pt>
              </c:numCache>
            </c:numRef>
          </c:yVal>
          <c:smooth val="0"/>
        </c:ser>
        <c:axId val="72738886"/>
        <c:axId val="11520632"/>
      </c:scatterChart>
      <c:valAx>
        <c:axId val="72738886"/>
        <c:scaling>
          <c:orientation val="minMax"/>
        </c:scaling>
        <c:delete val="0"/>
        <c:axPos val="b"/>
        <c:numFmt formatCode="\$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20632"/>
        <c:crosses val="autoZero"/>
        <c:crossBetween val="midCat"/>
      </c:valAx>
      <c:valAx>
        <c:axId val="11520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\$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388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\$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Tendencia de impacto</c:nam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Hoja1!$D$39:$D$50;Hoja1!$D$52:$D$57</c:f>
              <c:numCache>
                <c:formatCode>General</c:formatCode>
                <c:ptCount val="18"/>
                <c:pt idx="0">
                  <c:v>30573.07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20000</c:v>
                </c:pt>
                <c:pt idx="5">
                  <c:v>50500</c:v>
                </c:pt>
                <c:pt idx="6">
                  <c:v>3430</c:v>
                </c:pt>
                <c:pt idx="7">
                  <c:v>1215</c:v>
                </c:pt>
                <c:pt idx="8">
                  <c:v>9842</c:v>
                </c:pt>
                <c:pt idx="9">
                  <c:v>8320</c:v>
                </c:pt>
                <c:pt idx="10">
                  <c:v>7446</c:v>
                </c:pt>
                <c:pt idx="11">
                  <c:v>59995.35</c:v>
                </c:pt>
                <c:pt idx="12">
                  <c:v>25000.16</c:v>
                </c:pt>
                <c:pt idx="13">
                  <c:v>15000</c:v>
                </c:pt>
                <c:pt idx="14">
                  <c:v>40000</c:v>
                </c:pt>
                <c:pt idx="15">
                  <c:v>25000</c:v>
                </c:pt>
                <c:pt idx="16">
                  <c:v>40200</c:v>
                </c:pt>
                <c:pt idx="17">
                  <c:v>14460.5</c:v>
                </c:pt>
              </c:numCache>
            </c:numRef>
          </c:xVal>
          <c:yVal>
            <c:numRef>
              <c:f>Hoja1!$F$39:$F$50;Hoja1!$F$52:$F$57</c:f>
              <c:numCache>
                <c:formatCode>General</c:formatCode>
                <c:ptCount val="18"/>
                <c:pt idx="0">
                  <c:v>72496.84</c:v>
                </c:pt>
                <c:pt idx="1">
                  <c:v>71939.88</c:v>
                </c:pt>
                <c:pt idx="2">
                  <c:v>19751.63</c:v>
                </c:pt>
                <c:pt idx="3">
                  <c:v>37514.54</c:v>
                </c:pt>
                <c:pt idx="4">
                  <c:v>33337.95</c:v>
                </c:pt>
                <c:pt idx="5">
                  <c:v>129215.49</c:v>
                </c:pt>
                <c:pt idx="6">
                  <c:v>5597.08</c:v>
                </c:pt>
                <c:pt idx="7">
                  <c:v>1292</c:v>
                </c:pt>
                <c:pt idx="8">
                  <c:v>60938.805</c:v>
                </c:pt>
                <c:pt idx="9">
                  <c:v>26056.365</c:v>
                </c:pt>
                <c:pt idx="10">
                  <c:v>12276.85</c:v>
                </c:pt>
                <c:pt idx="11">
                  <c:v>201421.304</c:v>
                </c:pt>
                <c:pt idx="12">
                  <c:v>37314.375</c:v>
                </c:pt>
                <c:pt idx="13">
                  <c:v>25643.025</c:v>
                </c:pt>
                <c:pt idx="14">
                  <c:v>188168.346</c:v>
                </c:pt>
                <c:pt idx="15">
                  <c:v>106070.41</c:v>
                </c:pt>
                <c:pt idx="16">
                  <c:v>74471.89</c:v>
                </c:pt>
                <c:pt idx="17">
                  <c:v>28213.7825000001</c:v>
                </c:pt>
              </c:numCache>
            </c:numRef>
          </c:yVal>
          <c:smooth val="0"/>
        </c:ser>
        <c:axId val="477132"/>
        <c:axId val="53000474"/>
      </c:scatterChart>
      <c:valAx>
        <c:axId val="477132"/>
        <c:scaling>
          <c:orientation val="minMax"/>
        </c:scaling>
        <c:delete val="0"/>
        <c:axPos val="b"/>
        <c:numFmt formatCode="\$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00474"/>
        <c:crosses val="autoZero"/>
        <c:crossBetween val="midCat"/>
      </c:valAx>
      <c:valAx>
        <c:axId val="530004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\$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1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15</xdr:row>
      <xdr:rowOff>158400</xdr:rowOff>
    </xdr:from>
    <xdr:to>
      <xdr:col>5</xdr:col>
      <xdr:colOff>1171080</xdr:colOff>
      <xdr:row>35</xdr:row>
      <xdr:rowOff>72000</xdr:rowOff>
    </xdr:to>
    <xdr:graphicFrame>
      <xdr:nvGraphicFramePr>
        <xdr:cNvPr id="0" name=""/>
        <xdr:cNvGraphicFramePr/>
      </xdr:nvGraphicFramePr>
      <xdr:xfrm>
        <a:off x="360" y="3727080"/>
        <a:ext cx="5626800" cy="316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291960</xdr:colOff>
      <xdr:row>15</xdr:row>
      <xdr:rowOff>112680</xdr:rowOff>
    </xdr:from>
    <xdr:to>
      <xdr:col>13</xdr:col>
      <xdr:colOff>47520</xdr:colOff>
      <xdr:row>35</xdr:row>
      <xdr:rowOff>101160</xdr:rowOff>
    </xdr:to>
    <xdr:graphicFrame>
      <xdr:nvGraphicFramePr>
        <xdr:cNvPr id="1" name=""/>
        <xdr:cNvGraphicFramePr/>
      </xdr:nvGraphicFramePr>
      <xdr:xfrm>
        <a:off x="5985720" y="3681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471240</xdr:colOff>
      <xdr:row>89</xdr:row>
      <xdr:rowOff>80640</xdr:rowOff>
    </xdr:from>
    <xdr:to>
      <xdr:col>16</xdr:col>
      <xdr:colOff>405000</xdr:colOff>
      <xdr:row>109</xdr:row>
      <xdr:rowOff>69120</xdr:rowOff>
    </xdr:to>
    <xdr:graphicFrame>
      <xdr:nvGraphicFramePr>
        <xdr:cNvPr id="2" name=""/>
        <xdr:cNvGraphicFramePr/>
      </xdr:nvGraphicFramePr>
      <xdr:xfrm>
        <a:off x="9730800" y="15919920"/>
        <a:ext cx="48103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61560</xdr:colOff>
      <xdr:row>89</xdr:row>
      <xdr:rowOff>25920</xdr:rowOff>
    </xdr:from>
    <xdr:to>
      <xdr:col>5</xdr:col>
      <xdr:colOff>624600</xdr:colOff>
      <xdr:row>109</xdr:row>
      <xdr:rowOff>119160</xdr:rowOff>
    </xdr:to>
    <xdr:graphicFrame>
      <xdr:nvGraphicFramePr>
        <xdr:cNvPr id="3" name=""/>
        <xdr:cNvGraphicFramePr/>
      </xdr:nvGraphicFramePr>
      <xdr:xfrm>
        <a:off x="61560" y="15865200"/>
        <a:ext cx="5019120" cy="334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718560</xdr:colOff>
      <xdr:row>89</xdr:row>
      <xdr:rowOff>23040</xdr:rowOff>
    </xdr:from>
    <xdr:to>
      <xdr:col>10</xdr:col>
      <xdr:colOff>466920</xdr:colOff>
      <xdr:row>109</xdr:row>
      <xdr:rowOff>105840</xdr:rowOff>
    </xdr:to>
    <xdr:graphicFrame>
      <xdr:nvGraphicFramePr>
        <xdr:cNvPr id="4" name=""/>
        <xdr:cNvGraphicFramePr/>
      </xdr:nvGraphicFramePr>
      <xdr:xfrm>
        <a:off x="5174640" y="15862320"/>
        <a:ext cx="4551840" cy="333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809280</xdr:colOff>
      <xdr:row>58</xdr:row>
      <xdr:rowOff>83520</xdr:rowOff>
    </xdr:from>
    <xdr:to>
      <xdr:col>8</xdr:col>
      <xdr:colOff>585000</xdr:colOff>
      <xdr:row>85</xdr:row>
      <xdr:rowOff>126720</xdr:rowOff>
    </xdr:to>
    <xdr:graphicFrame>
      <xdr:nvGraphicFramePr>
        <xdr:cNvPr id="5" name=""/>
        <xdr:cNvGraphicFramePr/>
      </xdr:nvGraphicFramePr>
      <xdr:xfrm>
        <a:off x="809280" y="10883520"/>
        <a:ext cx="7409520" cy="44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1056600</xdr:colOff>
      <xdr:row>57</xdr:row>
      <xdr:rowOff>91800</xdr:rowOff>
    </xdr:from>
    <xdr:to>
      <xdr:col>18</xdr:col>
      <xdr:colOff>523080</xdr:colOff>
      <xdr:row>88</xdr:row>
      <xdr:rowOff>117000</xdr:rowOff>
    </xdr:to>
    <xdr:graphicFrame>
      <xdr:nvGraphicFramePr>
        <xdr:cNvPr id="6" name=""/>
        <xdr:cNvGraphicFramePr/>
      </xdr:nvGraphicFramePr>
      <xdr:xfrm>
        <a:off x="7563240" y="10729080"/>
        <a:ext cx="8721720" cy="506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5890</v>
      </c>
      <c r="C1" s="0" t="n">
        <v>5094</v>
      </c>
      <c r="E1" s="0" t="n">
        <v>18256</v>
      </c>
    </row>
    <row r="2" customFormat="false" ht="12.8" hidden="false" customHeight="false" outlineLevel="0" collapsed="false">
      <c r="A2" s="0" t="n">
        <v>2629</v>
      </c>
      <c r="C2" s="0" t="n">
        <v>6832</v>
      </c>
      <c r="E2" s="0" t="n">
        <v>5368</v>
      </c>
    </row>
    <row r="3" customFormat="false" ht="12.8" hidden="false" customHeight="false" outlineLevel="0" collapsed="false">
      <c r="A3" s="0" t="n">
        <v>2001</v>
      </c>
      <c r="E3" s="0" t="n">
        <v>3769</v>
      </c>
    </row>
    <row r="4" customFormat="false" ht="12.8" hidden="false" customHeight="false" outlineLevel="0" collapsed="false">
      <c r="A4" s="0" t="n">
        <v>1403</v>
      </c>
      <c r="E4" s="0" t="n">
        <v>2944</v>
      </c>
    </row>
    <row r="5" customFormat="false" ht="12.8" hidden="false" customHeight="false" outlineLevel="0" collapsed="false">
      <c r="E5" s="0" t="n">
        <v>2931</v>
      </c>
    </row>
    <row r="6" customFormat="false" ht="12.8" hidden="false" customHeight="false" outlineLevel="0" collapsed="false">
      <c r="E6" s="0" t="n">
        <v>2348</v>
      </c>
    </row>
    <row r="7" customFormat="false" ht="12.8" hidden="false" customHeight="false" outlineLevel="0" collapsed="false">
      <c r="A7" s="0" t="n">
        <f aca="false">SUM(A1:A4)</f>
        <v>11923</v>
      </c>
      <c r="C7" s="0" t="n">
        <f aca="false">SUM(C1:C2)</f>
        <v>11926</v>
      </c>
      <c r="E7" s="0" t="n">
        <v>2042</v>
      </c>
    </row>
    <row r="8" customFormat="false" ht="12.8" hidden="false" customHeight="false" outlineLevel="0" collapsed="false">
      <c r="E8" s="0" t="n">
        <v>1855</v>
      </c>
    </row>
    <row r="9" customFormat="false" ht="12.8" hidden="false" customHeight="false" outlineLevel="0" collapsed="false">
      <c r="E9" s="0" t="n">
        <v>1639</v>
      </c>
    </row>
    <row r="10" customFormat="false" ht="12.8" hidden="false" customHeight="false" outlineLevel="0" collapsed="false">
      <c r="E10" s="0" t="n">
        <v>1600</v>
      </c>
    </row>
    <row r="11" customFormat="false" ht="12.8" hidden="false" customHeight="false" outlineLevel="0" collapsed="false">
      <c r="E11" s="0" t="n">
        <v>1329</v>
      </c>
    </row>
    <row r="12" customFormat="false" ht="12.8" hidden="false" customHeight="false" outlineLevel="0" collapsed="false">
      <c r="E12" s="0" t="n">
        <v>1075</v>
      </c>
    </row>
    <row r="13" customFormat="false" ht="12.8" hidden="false" customHeight="false" outlineLevel="0" collapsed="false">
      <c r="E13" s="0" t="n">
        <v>1211</v>
      </c>
    </row>
    <row r="14" customFormat="false" ht="12.8" hidden="false" customHeight="false" outlineLevel="0" collapsed="false">
      <c r="E14" s="0" t="n">
        <v>10</v>
      </c>
    </row>
    <row r="15" customFormat="false" ht="12.8" hidden="false" customHeight="false" outlineLevel="0" collapsed="false">
      <c r="E15" s="0" t="n">
        <v>4</v>
      </c>
    </row>
    <row r="17" customFormat="false" ht="12.8" hidden="false" customHeight="false" outlineLevel="0" collapsed="false">
      <c r="E17" s="0" t="n">
        <f aca="false">AVERAGE(E1:E15)</f>
        <v>3092.06666666667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showFormulas="false" showGridLines="true" showRowColHeaders="true" showZeros="true" rightToLeft="false" tabSelected="true" showOutlineSymbols="true" defaultGridColor="true" view="normal" topLeftCell="G84" colorId="64" zoomScale="90" zoomScaleNormal="90" zoomScalePageLayoutView="100" workbookViewId="0">
      <selection pane="topLeft" activeCell="N42" activeCellId="0" sqref="N4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1" width="12.67"/>
    <col collapsed="false" customWidth="true" hidden="false" outlineLevel="0" max="3" min="3" style="0" width="14.59"/>
    <col collapsed="false" customWidth="false" hidden="false" outlineLevel="0" max="4" min="4" style="0" width="11.52"/>
    <col collapsed="false" customWidth="true" hidden="false" outlineLevel="0" max="5" min="5" style="0" width="12.86"/>
    <col collapsed="false" customWidth="true" hidden="false" outlineLevel="0" max="6" min="6" style="0" width="17.54"/>
    <col collapsed="false" customWidth="false" hidden="false" outlineLevel="0" max="7" min="7" style="0" width="11.52"/>
    <col collapsed="false" customWidth="true" hidden="false" outlineLevel="0" max="8" min="8" style="0" width="15.97"/>
    <col collapsed="false" customWidth="false" hidden="false" outlineLevel="0" max="1025" min="9" style="0" width="11.52"/>
  </cols>
  <sheetData>
    <row r="1" customFormat="false" ht="13.8" hidden="false" customHeight="false" outlineLevel="0" collapsed="false">
      <c r="A1" s="2" t="n">
        <v>2019</v>
      </c>
      <c r="B1" s="3"/>
      <c r="C1" s="4"/>
      <c r="D1" s="4"/>
      <c r="E1" s="4"/>
      <c r="F1" s="4"/>
      <c r="G1" s="4"/>
      <c r="H1" s="4"/>
      <c r="L1" s="4"/>
    </row>
    <row r="2" customFormat="false" ht="90.8" hidden="false" customHeight="false" outlineLevel="0" collapsed="false">
      <c r="A2" s="5" t="s">
        <v>0</v>
      </c>
      <c r="B2" s="6" t="s">
        <v>1</v>
      </c>
      <c r="C2" s="7" t="s">
        <v>2</v>
      </c>
      <c r="D2" s="8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10" t="s">
        <v>9</v>
      </c>
      <c r="K2" s="10" t="s">
        <v>10</v>
      </c>
      <c r="L2" s="9" t="s">
        <v>11</v>
      </c>
    </row>
    <row r="3" customFormat="false" ht="13.8" hidden="false" customHeight="false" outlineLevel="0" collapsed="false">
      <c r="A3" s="11" t="s">
        <v>12</v>
      </c>
      <c r="B3" s="12"/>
      <c r="C3" s="13"/>
      <c r="D3" s="4"/>
      <c r="E3" s="4" t="n">
        <v>0</v>
      </c>
      <c r="F3" s="4" t="n">
        <v>15470.81</v>
      </c>
      <c r="G3" s="4"/>
      <c r="H3" s="4" t="n">
        <v>15355.81</v>
      </c>
      <c r="I3" s="0" t="n">
        <v>21</v>
      </c>
      <c r="J3" s="0" t="n">
        <v>21</v>
      </c>
      <c r="K3" s="0" t="n">
        <v>11</v>
      </c>
      <c r="L3" s="4"/>
    </row>
    <row r="4" customFormat="false" ht="13.8" hidden="false" customHeight="false" outlineLevel="0" collapsed="false">
      <c r="A4" s="14" t="s">
        <v>13</v>
      </c>
      <c r="B4" s="15"/>
      <c r="C4" s="16"/>
      <c r="D4" s="4"/>
      <c r="E4" s="4" t="n">
        <v>0</v>
      </c>
      <c r="F4" s="4" t="n">
        <v>429.12</v>
      </c>
      <c r="G4" s="4"/>
      <c r="H4" s="4" t="n">
        <v>429.12</v>
      </c>
      <c r="I4" s="0" t="n">
        <v>18</v>
      </c>
      <c r="J4" s="0" t="n">
        <v>18</v>
      </c>
      <c r="K4" s="0" t="n">
        <v>7</v>
      </c>
      <c r="L4" s="4"/>
    </row>
    <row r="5" customFormat="false" ht="13.8" hidden="false" customHeight="false" outlineLevel="0" collapsed="false">
      <c r="A5" s="14" t="s">
        <v>14</v>
      </c>
      <c r="B5" s="15"/>
      <c r="C5" s="16"/>
      <c r="D5" s="4"/>
      <c r="E5" s="4" t="n">
        <v>30573.07</v>
      </c>
      <c r="F5" s="4" t="n">
        <v>72496.84</v>
      </c>
      <c r="G5" s="4"/>
      <c r="H5" s="4" t="n">
        <v>103069.91</v>
      </c>
      <c r="I5" s="0" t="n">
        <v>595</v>
      </c>
      <c r="J5" s="0" t="n">
        <v>553</v>
      </c>
      <c r="K5" s="0" t="n">
        <v>47</v>
      </c>
      <c r="L5" s="4"/>
    </row>
    <row r="6" customFormat="false" ht="13.8" hidden="false" customHeight="false" outlineLevel="0" collapsed="false">
      <c r="A6" s="17" t="s">
        <v>15</v>
      </c>
      <c r="B6" s="18"/>
      <c r="C6" s="4"/>
      <c r="D6" s="4"/>
      <c r="E6" s="4" t="n">
        <v>0</v>
      </c>
      <c r="F6" s="4" t="n">
        <v>4064.79</v>
      </c>
      <c r="G6" s="4"/>
      <c r="H6" s="4" t="n">
        <v>4064.79</v>
      </c>
      <c r="I6" s="0" t="n">
        <v>44</v>
      </c>
      <c r="J6" s="0" t="n">
        <v>43</v>
      </c>
      <c r="K6" s="0" t="n">
        <v>12</v>
      </c>
      <c r="L6" s="4"/>
    </row>
    <row r="7" customFormat="false" ht="13.8" hidden="false" customHeight="false" outlineLevel="0" collapsed="false">
      <c r="A7" s="17" t="s">
        <v>16</v>
      </c>
      <c r="B7" s="18"/>
      <c r="C7" s="4"/>
      <c r="D7" s="4"/>
      <c r="E7" s="4" t="n">
        <v>0</v>
      </c>
      <c r="F7" s="4" t="n">
        <v>7627.18</v>
      </c>
      <c r="G7" s="4"/>
      <c r="H7" s="4" t="n">
        <v>7627.18</v>
      </c>
      <c r="I7" s="0" t="n">
        <v>66</v>
      </c>
      <c r="J7" s="0" t="n">
        <v>62</v>
      </c>
      <c r="K7" s="0" t="n">
        <v>12</v>
      </c>
      <c r="L7" s="4"/>
    </row>
    <row r="8" customFormat="false" ht="13.8" hidden="false" customHeight="false" outlineLevel="0" collapsed="false">
      <c r="A8" s="17" t="s">
        <v>17</v>
      </c>
      <c r="B8" s="18"/>
      <c r="C8" s="4"/>
      <c r="D8" s="4"/>
      <c r="E8" s="4" t="n">
        <v>0</v>
      </c>
      <c r="F8" s="4" t="n">
        <v>43744.64</v>
      </c>
      <c r="G8" s="4"/>
      <c r="H8" s="4" t="n">
        <v>43744.64</v>
      </c>
      <c r="I8" s="0" t="n">
        <v>99</v>
      </c>
      <c r="J8" s="0" t="n">
        <v>92</v>
      </c>
      <c r="K8" s="0" t="n">
        <v>9</v>
      </c>
      <c r="L8" s="4"/>
    </row>
    <row r="9" customFormat="false" ht="13.8" hidden="false" customHeight="false" outlineLevel="0" collapsed="false">
      <c r="A9" s="17" t="s">
        <v>18</v>
      </c>
      <c r="B9" s="18"/>
      <c r="C9" s="4"/>
      <c r="D9" s="4"/>
      <c r="E9" s="4" t="n">
        <v>5000</v>
      </c>
      <c r="F9" s="4" t="n">
        <v>71965.7900000001</v>
      </c>
      <c r="G9" s="4"/>
      <c r="H9" s="4" t="n">
        <v>76939.88</v>
      </c>
      <c r="I9" s="0" t="n">
        <v>1013</v>
      </c>
      <c r="J9" s="0" t="n">
        <v>814</v>
      </c>
      <c r="K9" s="0" t="n">
        <v>37</v>
      </c>
      <c r="L9" s="4"/>
    </row>
    <row r="10" customFormat="false" ht="13.8" hidden="false" customHeight="false" outlineLevel="0" collapsed="false">
      <c r="A10" s="17" t="s">
        <v>19</v>
      </c>
      <c r="B10" s="18"/>
      <c r="C10" s="4"/>
      <c r="D10" s="4"/>
      <c r="E10" s="4" t="n">
        <v>0</v>
      </c>
      <c r="F10" s="4" t="n">
        <v>725</v>
      </c>
      <c r="G10" s="4"/>
      <c r="H10" s="4" t="n">
        <v>725</v>
      </c>
      <c r="I10" s="0" t="n">
        <v>1</v>
      </c>
      <c r="J10" s="0" t="n">
        <v>1</v>
      </c>
      <c r="K10" s="0" t="n">
        <v>1</v>
      </c>
      <c r="L10" s="4"/>
    </row>
    <row r="11" customFormat="false" ht="13.8" hidden="false" customHeight="false" outlineLevel="0" collapsed="false">
      <c r="A11" s="19" t="s">
        <v>20</v>
      </c>
      <c r="B11" s="18" t="n">
        <v>204719.510000001</v>
      </c>
      <c r="C11" s="4" t="n">
        <v>11804.66</v>
      </c>
      <c r="D11" s="4"/>
      <c r="E11" s="4" t="n">
        <v>35573.07</v>
      </c>
      <c r="F11" s="4" t="n">
        <v>216524.170000001</v>
      </c>
      <c r="G11" s="4"/>
      <c r="H11" s="4" t="n">
        <v>251956.330000001</v>
      </c>
      <c r="I11" s="0" t="n">
        <v>1857</v>
      </c>
      <c r="J11" s="0" t="n">
        <v>1589</v>
      </c>
      <c r="K11" s="0" t="n">
        <v>100</v>
      </c>
      <c r="L11" s="4"/>
    </row>
    <row r="12" customFormat="false" ht="13.8" hidden="false" customHeight="false" outlineLevel="0" collapsed="false">
      <c r="A12" s="19"/>
      <c r="B12" s="18"/>
      <c r="C12" s="4"/>
      <c r="D12" s="4"/>
      <c r="E12" s="4"/>
      <c r="F12" s="4"/>
      <c r="G12" s="18"/>
      <c r="H12" s="4"/>
      <c r="L12" s="4"/>
    </row>
    <row r="13" customFormat="false" ht="12.8" hidden="false" customHeight="false" outlineLevel="0" collapsed="false">
      <c r="B13" s="0"/>
    </row>
    <row r="37" customFormat="false" ht="12.8" hidden="false" customHeight="false" outlineLevel="0" collapsed="false">
      <c r="B37" s="0"/>
      <c r="C37" s="1"/>
    </row>
    <row r="38" customFormat="false" ht="12.8" hidden="false" customHeight="false" outlineLevel="0" collapsed="false">
      <c r="B38" s="0"/>
      <c r="C38" s="20"/>
      <c r="D38" s="0" t="s">
        <v>21</v>
      </c>
      <c r="E38" s="0" t="s">
        <v>22</v>
      </c>
      <c r="F38" s="0" t="s">
        <v>23</v>
      </c>
      <c r="H38" s="0" t="s">
        <v>24</v>
      </c>
      <c r="L38" s="0" t="s">
        <v>25</v>
      </c>
      <c r="N38" s="0" t="s">
        <v>26</v>
      </c>
      <c r="P38" s="0" t="n">
        <f aca="false">N39+SQRT(L39*L39* 0.443248567317935* 0.443248567317935+11770.4475220361*11770.4475220361)</f>
        <v>109976.866651626</v>
      </c>
    </row>
    <row r="39" customFormat="false" ht="13.8" hidden="false" customHeight="false" outlineLevel="0" collapsed="false">
      <c r="B39" s="21" t="n">
        <v>2019</v>
      </c>
      <c r="C39" s="22" t="s">
        <v>14</v>
      </c>
      <c r="D39" s="4" t="n">
        <v>30573.07</v>
      </c>
      <c r="E39" s="4" t="n">
        <v>103069.91</v>
      </c>
      <c r="F39" s="4" t="n">
        <f aca="false">E39-D39</f>
        <v>72496.84</v>
      </c>
      <c r="G39" s="4"/>
      <c r="H39" s="4" t="n">
        <f aca="false">(F39/D39)*100</f>
        <v>237.126464565057</v>
      </c>
      <c r="I39" s="4" t="n">
        <f aca="false">(D39/F39)*100</f>
        <v>42.1715898237772</v>
      </c>
      <c r="J39" s="4"/>
      <c r="L39" s="4" t="n">
        <v>30573.07</v>
      </c>
      <c r="N39" s="23" t="n">
        <f aca="false"> 2.84690346835451*(L39)+4988.75393648617</f>
        <v>92027.3329577314</v>
      </c>
      <c r="O39" s="23" t="n">
        <f aca="false">N39-SQRT(L39*L39* 0.443248567317935* 0.443248567317935+11770.4475220361*11770.4475220361)</f>
        <v>74077.7992638367</v>
      </c>
      <c r="P39" s="23" t="n">
        <f aca="false">N39+SQRT(L39*L39* 0.443248567317935* 0.443248567317935+11770.4475220361*11770.4475220361)</f>
        <v>109976.866651626</v>
      </c>
    </row>
    <row r="40" customFormat="false" ht="13.8" hidden="false" customHeight="false" outlineLevel="0" collapsed="false">
      <c r="B40" s="21"/>
      <c r="C40" s="24" t="s">
        <v>18</v>
      </c>
      <c r="D40" s="25" t="n">
        <v>5000</v>
      </c>
      <c r="E40" s="25" t="n">
        <v>76939.88</v>
      </c>
      <c r="F40" s="25" t="n">
        <f aca="false">E40-D40</f>
        <v>71939.88</v>
      </c>
      <c r="G40" s="4"/>
      <c r="H40" s="4"/>
      <c r="I40" s="4" t="n">
        <f aca="false">(D40/F40)*100</f>
        <v>6.95024790144215</v>
      </c>
      <c r="L40" s="25" t="n">
        <v>5000</v>
      </c>
      <c r="M40" s="26"/>
      <c r="N40" s="26" t="n">
        <f aca="false"> 2.84690346835451*(L40)+4988.75393648617</f>
        <v>19223.2712782587</v>
      </c>
      <c r="O40" s="23" t="n">
        <f aca="false">N40-SQRT(L40*L40* 0.443248567317935* 0.443248567317935+11770.4475220361*11770.4475220361)</f>
        <v>7245.99415949167</v>
      </c>
      <c r="P40" s="23" t="n">
        <f aca="false">N40+SQRT(L40*L40* 0.443248567317935* 0.443248567317935+11770.4475220361*11770.4475220361)</f>
        <v>31200.5483970258</v>
      </c>
    </row>
    <row r="41" customFormat="false" ht="13.8" hidden="false" customHeight="false" outlineLevel="0" collapsed="false">
      <c r="B41" s="27" t="n">
        <v>2018</v>
      </c>
      <c r="C41" s="28" t="s">
        <v>17</v>
      </c>
      <c r="D41" s="25" t="n">
        <v>5000</v>
      </c>
      <c r="E41" s="25" t="n">
        <v>24751.63</v>
      </c>
      <c r="F41" s="25" t="n">
        <f aca="false">E41-D41</f>
        <v>19751.63</v>
      </c>
      <c r="G41" s="4"/>
      <c r="H41" s="4" t="n">
        <f aca="false">(F41/D41)*100</f>
        <v>395.0326</v>
      </c>
      <c r="I41" s="4" t="n">
        <f aca="false">(D41/F41)*100</f>
        <v>25.314366459882</v>
      </c>
      <c r="J41" s="4"/>
      <c r="L41" s="25" t="n">
        <v>5000</v>
      </c>
      <c r="M41" s="26"/>
      <c r="N41" s="26" t="n">
        <f aca="false"> 2.84690346835451*(L41)+4988.75393648617</f>
        <v>19223.2712782587</v>
      </c>
      <c r="O41" s="23" t="n">
        <f aca="false">N41-SQRT(L41*L41* 0.443248567317935* 0.443248567317935+11770.4475220361*11770.4475220361)</f>
        <v>7245.99415949167</v>
      </c>
      <c r="P41" s="23" t="n">
        <f aca="false">N41+SQRT(L41*L41* 0.443248567317935* 0.443248567317935+11770.4475220361*11770.4475220361)</f>
        <v>31200.5483970258</v>
      </c>
    </row>
    <row r="42" customFormat="false" ht="13.8" hidden="false" customHeight="false" outlineLevel="0" collapsed="false">
      <c r="B42" s="27"/>
      <c r="C42" s="29" t="s">
        <v>18</v>
      </c>
      <c r="D42" s="25" t="n">
        <v>5000</v>
      </c>
      <c r="E42" s="25" t="n">
        <v>42514.54</v>
      </c>
      <c r="F42" s="25" t="n">
        <f aca="false">E42-D42</f>
        <v>37514.54</v>
      </c>
      <c r="H42" s="4" t="n">
        <f aca="false">(F42/D42)*100</f>
        <v>750.2908</v>
      </c>
      <c r="I42" s="4" t="n">
        <f aca="false">(D42/F42)*100</f>
        <v>13.3281655592738</v>
      </c>
      <c r="L42" s="25" t="n">
        <v>5000</v>
      </c>
      <c r="M42" s="26"/>
      <c r="N42" s="26" t="n">
        <f aca="false"> 2.84690346835451*(L42)+4988.75393648617</f>
        <v>19223.2712782587</v>
      </c>
      <c r="O42" s="26" t="n">
        <f aca="false">N42-(N42*0.28)</f>
        <v>13840.7553203463</v>
      </c>
      <c r="P42" s="26" t="n">
        <f aca="false">N42+(N42*0.28)</f>
        <v>24605.7872361712</v>
      </c>
      <c r="Q42" s="30" t="n">
        <v>19223.2713</v>
      </c>
      <c r="R42" s="30" t="n">
        <v>71939.88</v>
      </c>
      <c r="S42" s="30" t="n">
        <f aca="false">R42/Q42*100</f>
        <v>374.233286714317</v>
      </c>
    </row>
    <row r="43" customFormat="false" ht="13.8" hidden="false" customHeight="false" outlineLevel="0" collapsed="false">
      <c r="B43" s="27"/>
      <c r="C43" s="28" t="s">
        <v>27</v>
      </c>
      <c r="D43" s="4" t="n">
        <v>20000</v>
      </c>
      <c r="E43" s="4" t="n">
        <v>53337.95</v>
      </c>
      <c r="F43" s="4" t="n">
        <f aca="false">E43-D43</f>
        <v>33337.95</v>
      </c>
      <c r="G43" s="4"/>
      <c r="H43" s="4" t="n">
        <f aca="false">(F43/D43)*100</f>
        <v>166.68975</v>
      </c>
      <c r="I43" s="4" t="n">
        <f aca="false">(D43/F43)*100</f>
        <v>59.9916911507756</v>
      </c>
      <c r="J43" s="4"/>
      <c r="L43" s="4" t="n">
        <v>20000</v>
      </c>
      <c r="N43" s="23" t="n">
        <f aca="false"> 2.84690346835451*(L43)+4988.75393648617</f>
        <v>61926.8233035764</v>
      </c>
      <c r="O43" s="23" t="n">
        <f aca="false">N43-(N43*0.28)</f>
        <v>44587.312778575</v>
      </c>
      <c r="P43" s="23" t="n">
        <f aca="false">N43+(N43*0.28)</f>
        <v>79266.3338285778</v>
      </c>
    </row>
    <row r="44" customFormat="false" ht="13.8" hidden="false" customHeight="false" outlineLevel="0" collapsed="false">
      <c r="B44" s="31" t="n">
        <v>2017</v>
      </c>
      <c r="C44" s="32" t="s">
        <v>28</v>
      </c>
      <c r="D44" s="4" t="n">
        <v>50500</v>
      </c>
      <c r="E44" s="4" t="n">
        <v>179715.49</v>
      </c>
      <c r="F44" s="4" t="n">
        <f aca="false">E44-D44</f>
        <v>129215.49</v>
      </c>
      <c r="G44" s="4"/>
      <c r="H44" s="4" t="n">
        <f aca="false">(F44/D44)*100</f>
        <v>255.872257425743</v>
      </c>
      <c r="I44" s="4" t="n">
        <f aca="false">(D44/F44)*100</f>
        <v>39.0820017011892</v>
      </c>
      <c r="J44" s="4"/>
      <c r="L44" s="4" t="n">
        <v>50500</v>
      </c>
      <c r="N44" s="23" t="n">
        <f aca="false"> 2.84690346835451*(L44)+4988.75393648617</f>
        <v>148757.379088389</v>
      </c>
      <c r="O44" s="23" t="n">
        <f aca="false">N44-(N44*0.28)</f>
        <v>107105.31294364</v>
      </c>
      <c r="P44" s="23" t="n">
        <f aca="false">N44+(N44*0.28)</f>
        <v>190409.445233138</v>
      </c>
    </row>
    <row r="45" customFormat="false" ht="13.8" hidden="false" customHeight="false" outlineLevel="0" collapsed="false">
      <c r="B45" s="33" t="n">
        <v>2016</v>
      </c>
      <c r="C45" s="34" t="s">
        <v>12</v>
      </c>
      <c r="D45" s="35" t="n">
        <v>3430</v>
      </c>
      <c r="E45" s="4" t="n">
        <v>9027.08</v>
      </c>
      <c r="F45" s="36" t="n">
        <f aca="false">E45-D45</f>
        <v>5597.08</v>
      </c>
      <c r="G45" s="36"/>
      <c r="H45" s="4" t="n">
        <f aca="false">(F45/D45)*100</f>
        <v>163.180174927114</v>
      </c>
      <c r="I45" s="4" t="n">
        <f aca="false">(D45/F45)*100</f>
        <v>61.2819541618129</v>
      </c>
      <c r="J45" s="4"/>
      <c r="L45" s="35" t="n">
        <v>3430</v>
      </c>
      <c r="N45" s="23" t="n">
        <f aca="false"> 2.84690346835451*(L45)+4988.75393648617</f>
        <v>14753.6328329421</v>
      </c>
      <c r="O45" s="23" t="n">
        <f aca="false">N45-(N45*0.28)</f>
        <v>10622.6156397183</v>
      </c>
      <c r="P45" s="23" t="n">
        <f aca="false">N45+(N45*0.28)</f>
        <v>18884.6500261659</v>
      </c>
    </row>
    <row r="46" customFormat="false" ht="13.8" hidden="false" customHeight="false" outlineLevel="0" collapsed="false">
      <c r="B46" s="33"/>
      <c r="C46" s="37" t="s">
        <v>13</v>
      </c>
      <c r="D46" s="36" t="n">
        <v>1215</v>
      </c>
      <c r="E46" s="4" t="n">
        <v>2507</v>
      </c>
      <c r="F46" s="36" t="n">
        <f aca="false">E46-D46</f>
        <v>1292</v>
      </c>
      <c r="H46" s="4" t="n">
        <f aca="false">(F46/D46)*100</f>
        <v>106.337448559671</v>
      </c>
      <c r="I46" s="4" t="n">
        <f aca="false">(D46/F46)*100</f>
        <v>94.0402476780186</v>
      </c>
      <c r="L46" s="36" t="n">
        <v>1215</v>
      </c>
      <c r="N46" s="23" t="n">
        <f aca="false"> 2.84690346835451*(L46)+4988.75393648617</f>
        <v>8447.7416505369</v>
      </c>
      <c r="O46" s="23" t="n">
        <f aca="false">N46-(N46*0.28)</f>
        <v>6082.37398838657</v>
      </c>
      <c r="P46" s="23" t="n">
        <f aca="false">N46+(N46*0.28)</f>
        <v>10813.1093126872</v>
      </c>
    </row>
    <row r="47" customFormat="false" ht="13.8" hidden="false" customHeight="false" outlineLevel="0" collapsed="false">
      <c r="B47" s="33"/>
      <c r="C47" s="37" t="s">
        <v>14</v>
      </c>
      <c r="D47" s="36" t="n">
        <v>9842</v>
      </c>
      <c r="E47" s="4" t="n">
        <v>70780.805</v>
      </c>
      <c r="F47" s="36" t="n">
        <f aca="false">E47-D47</f>
        <v>60938.805</v>
      </c>
      <c r="H47" s="4" t="n">
        <f aca="false">(F47/D47)*100</f>
        <v>619.170951026214</v>
      </c>
      <c r="I47" s="4" t="n">
        <f aca="false">(D47/F47)*100</f>
        <v>16.1506284870535</v>
      </c>
      <c r="L47" s="36" t="n">
        <v>9842</v>
      </c>
      <c r="N47" s="23" t="n">
        <f aca="false"> 2.84690346835451*(L47)+4988.75393648617</f>
        <v>33007.9778720313</v>
      </c>
      <c r="O47" s="23" t="n">
        <f aca="false">N47-(N47*0.28)</f>
        <v>23765.7440678625</v>
      </c>
      <c r="P47" s="23" t="n">
        <f aca="false">N47+(N47*0.28)</f>
        <v>42250.2116762</v>
      </c>
    </row>
    <row r="48" customFormat="false" ht="13.8" hidden="false" customHeight="false" outlineLevel="0" collapsed="false">
      <c r="B48" s="33"/>
      <c r="C48" s="37" t="s">
        <v>16</v>
      </c>
      <c r="D48" s="36" t="n">
        <v>8320</v>
      </c>
      <c r="E48" s="4" t="n">
        <v>34376.365</v>
      </c>
      <c r="F48" s="36" t="n">
        <f aca="false">E48-D48</f>
        <v>26056.365</v>
      </c>
      <c r="H48" s="4" t="n">
        <f aca="false">(F48/D48)*100</f>
        <v>313.177463942308</v>
      </c>
      <c r="I48" s="4" t="n">
        <f aca="false">(D48/F48)*100</f>
        <v>31.9307777581409</v>
      </c>
      <c r="L48" s="36" t="n">
        <v>8320</v>
      </c>
      <c r="N48" s="23" t="n">
        <f aca="false"> 2.84690346835451*(L48)+4988.75393648617</f>
        <v>28674.9907931957</v>
      </c>
      <c r="O48" s="23" t="n">
        <f aca="false">N48-(N48*0.28)</f>
        <v>20645.9933711009</v>
      </c>
      <c r="P48" s="23" t="n">
        <f aca="false">N48+(N48*0.28)</f>
        <v>36703.9882152905</v>
      </c>
    </row>
    <row r="49" customFormat="false" ht="13.8" hidden="false" customHeight="false" outlineLevel="0" collapsed="false">
      <c r="B49" s="33"/>
      <c r="C49" s="37" t="s">
        <v>29</v>
      </c>
      <c r="D49" s="36" t="n">
        <v>7446</v>
      </c>
      <c r="E49" s="4" t="n">
        <v>19722.85</v>
      </c>
      <c r="F49" s="36" t="n">
        <f aca="false">E49-D49</f>
        <v>12276.85</v>
      </c>
      <c r="H49" s="4" t="n">
        <f aca="false">(F49/D49)*100</f>
        <v>164.878458232608</v>
      </c>
      <c r="I49" s="4" t="n">
        <f aca="false">(D49/F49)*100</f>
        <v>60.650736956141</v>
      </c>
      <c r="L49" s="36" t="n">
        <v>7446</v>
      </c>
      <c r="N49" s="23" t="n">
        <f aca="false"> 2.84690346835451*(L49)+4988.75393648617</f>
        <v>26186.7971618538</v>
      </c>
      <c r="O49" s="23" t="n">
        <f aca="false">N49-(N49*0.28)</f>
        <v>18854.4939565348</v>
      </c>
      <c r="P49" s="23" t="n">
        <f aca="false">N49+(N49*0.28)</f>
        <v>33519.1003671729</v>
      </c>
    </row>
    <row r="50" customFormat="false" ht="13.8" hidden="false" customHeight="false" outlineLevel="0" collapsed="false">
      <c r="B50" s="33"/>
      <c r="C50" s="37" t="s">
        <v>28</v>
      </c>
      <c r="D50" s="36" t="n">
        <v>59995.35</v>
      </c>
      <c r="E50" s="4" t="n">
        <v>261416.654</v>
      </c>
      <c r="F50" s="36" t="n">
        <f aca="false">E50-D50</f>
        <v>201421.304</v>
      </c>
      <c r="H50" s="4" t="n">
        <f aca="false">(F50/D50)*100</f>
        <v>335.728192268234</v>
      </c>
      <c r="I50" s="4" t="n">
        <f aca="false">(D50/F50)*100</f>
        <v>29.786000193902</v>
      </c>
      <c r="L50" s="36" t="n">
        <v>59995.35</v>
      </c>
      <c r="N50" s="23" t="n">
        <f aca="false"> 2.84690346835451*(L50)+4988.75393648617</f>
        <v>175789.723936629</v>
      </c>
      <c r="O50" s="23" t="n">
        <f aca="false">N50-(N50*0.28)</f>
        <v>126568.601234373</v>
      </c>
      <c r="P50" s="23" t="n">
        <f aca="false">N50+(N50*0.28)</f>
        <v>225010.846638885</v>
      </c>
    </row>
    <row r="51" customFormat="false" ht="13.8" hidden="false" customHeight="false" outlineLevel="0" collapsed="false">
      <c r="B51" s="38" t="n">
        <v>2015</v>
      </c>
      <c r="C51" s="39" t="s">
        <v>13</v>
      </c>
      <c r="D51" s="4" t="n">
        <v>60006.62</v>
      </c>
      <c r="E51" s="4" t="n">
        <v>67573.19</v>
      </c>
      <c r="F51" s="0" t="n">
        <f aca="false">E51-D51</f>
        <v>7566.57</v>
      </c>
      <c r="H51" s="4"/>
      <c r="I51" s="4"/>
      <c r="L51" s="4"/>
      <c r="O51" s="0" t="n">
        <f aca="false">N51-(N51*0.28)</f>
        <v>0</v>
      </c>
      <c r="P51" s="0" t="n">
        <f aca="false">N51+(N51*0.28)</f>
        <v>0</v>
      </c>
    </row>
    <row r="52" customFormat="false" ht="13.8" hidden="false" customHeight="false" outlineLevel="0" collapsed="false">
      <c r="B52" s="38"/>
      <c r="C52" s="39" t="s">
        <v>18</v>
      </c>
      <c r="D52" s="4" t="n">
        <v>25000.16</v>
      </c>
      <c r="E52" s="4" t="n">
        <v>62314.535</v>
      </c>
      <c r="F52" s="0" t="n">
        <f aca="false">E52-D52</f>
        <v>37314.375</v>
      </c>
      <c r="H52" s="4" t="n">
        <f aca="false">(F52/D52)*100</f>
        <v>149.256544758114</v>
      </c>
      <c r="I52" s="4" t="n">
        <f aca="false">(D52/F52)*100</f>
        <v>66.9987370818887</v>
      </c>
      <c r="L52" s="4" t="n">
        <v>25000.16</v>
      </c>
      <c r="N52" s="23" t="n">
        <f aca="false"> 2.84690346835451*(L52)+4988.75393648617</f>
        <v>76161.7961499039</v>
      </c>
      <c r="O52" s="23" t="n">
        <f aca="false">N52-(N52*0.28)</f>
        <v>54836.4932279308</v>
      </c>
      <c r="P52" s="23" t="n">
        <f aca="false">N52+(N52*0.28)</f>
        <v>97487.099071877</v>
      </c>
    </row>
    <row r="53" customFormat="false" ht="13.8" hidden="false" customHeight="false" outlineLevel="0" collapsed="false">
      <c r="B53" s="38"/>
      <c r="C53" s="39" t="s">
        <v>29</v>
      </c>
      <c r="D53" s="4" t="n">
        <v>15000</v>
      </c>
      <c r="E53" s="4" t="n">
        <v>40643.025</v>
      </c>
      <c r="F53" s="0" t="n">
        <f aca="false">E53-D53</f>
        <v>25643.025</v>
      </c>
      <c r="H53" s="4" t="n">
        <f aca="false">(F53/D53)*100</f>
        <v>170.9535</v>
      </c>
      <c r="I53" s="4" t="n">
        <f aca="false">(D53/F53)*100</f>
        <v>58.4954388181582</v>
      </c>
      <c r="L53" s="4" t="n">
        <v>15000</v>
      </c>
      <c r="N53" s="23" t="n">
        <f aca="false"> 2.84690346835451*(L53)+4988.75393648617</f>
        <v>47692.3059618038</v>
      </c>
      <c r="O53" s="23" t="n">
        <f aca="false">N53-(N53*0.28)</f>
        <v>34338.4602924988</v>
      </c>
      <c r="P53" s="23" t="n">
        <f aca="false">N53+(N53*0.28)</f>
        <v>61046.1516311089</v>
      </c>
    </row>
    <row r="54" customFormat="false" ht="13.8" hidden="false" customHeight="false" outlineLevel="0" collapsed="false">
      <c r="B54" s="38"/>
      <c r="C54" s="39" t="s">
        <v>27</v>
      </c>
      <c r="D54" s="4" t="n">
        <v>40000</v>
      </c>
      <c r="E54" s="4" t="n">
        <v>228168.346</v>
      </c>
      <c r="F54" s="0" t="n">
        <f aca="false">E54-D54</f>
        <v>188168.346</v>
      </c>
      <c r="H54" s="4" t="n">
        <f aca="false">(F54/D54)*100</f>
        <v>470.420865</v>
      </c>
      <c r="I54" s="4" t="n">
        <f aca="false">(D54/F54)*100</f>
        <v>21.2575605038267</v>
      </c>
      <c r="L54" s="4" t="n">
        <v>40000</v>
      </c>
      <c r="N54" s="23" t="n">
        <f aca="false"> 2.84690346835451*(L54)+4988.75393648617</f>
        <v>118864.892670667</v>
      </c>
      <c r="O54" s="23" t="n">
        <f aca="false">N54-(N54*0.28)</f>
        <v>85582.7227228799</v>
      </c>
      <c r="P54" s="23" t="n">
        <f aca="false">N54+(N54*0.28)</f>
        <v>152147.062618453</v>
      </c>
    </row>
    <row r="55" customFormat="false" ht="13.8" hidden="false" customHeight="false" outlineLevel="0" collapsed="false">
      <c r="B55" s="40" t="n">
        <v>2014</v>
      </c>
      <c r="C55" s="41" t="s">
        <v>16</v>
      </c>
      <c r="D55" s="3" t="n">
        <v>25000</v>
      </c>
      <c r="E55" s="3" t="n">
        <v>131070.41</v>
      </c>
      <c r="F55" s="0" t="n">
        <f aca="false">E55-D55</f>
        <v>106070.41</v>
      </c>
      <c r="H55" s="4" t="n">
        <f aca="false">(F55/D55)*100</f>
        <v>424.28164</v>
      </c>
      <c r="I55" s="4" t="n">
        <f aca="false">(D55/F55)*100</f>
        <v>23.5692498973088</v>
      </c>
      <c r="L55" s="3" t="n">
        <v>25000</v>
      </c>
      <c r="N55" s="23" t="n">
        <f aca="false"> 2.84690346835451*(L55)+4988.75393648617</f>
        <v>76161.3406453489</v>
      </c>
      <c r="O55" s="23" t="n">
        <f aca="false">N55-(N55*0.28)</f>
        <v>54836.1652646512</v>
      </c>
      <c r="P55" s="23" t="n">
        <f aca="false">N55+(N55*0.28)</f>
        <v>97486.5160260466</v>
      </c>
    </row>
    <row r="56" customFormat="false" ht="13.8" hidden="false" customHeight="false" outlineLevel="0" collapsed="false">
      <c r="B56" s="40"/>
      <c r="C56" s="41" t="s">
        <v>30</v>
      </c>
      <c r="D56" s="3" t="n">
        <v>40200</v>
      </c>
      <c r="E56" s="3" t="n">
        <v>114671.89</v>
      </c>
      <c r="F56" s="0" t="n">
        <f aca="false">E56-D56</f>
        <v>74471.89</v>
      </c>
      <c r="H56" s="4" t="n">
        <f aca="false">(F56/D56)*100</f>
        <v>185.253457711443</v>
      </c>
      <c r="I56" s="4" t="n">
        <f aca="false">(D56/F56)*100</f>
        <v>53.9800990682525</v>
      </c>
      <c r="L56" s="3" t="n">
        <v>40200</v>
      </c>
      <c r="N56" s="23" t="n">
        <f aca="false"> 2.84690346835451*(L56)+4988.75393648617</f>
        <v>119434.273364337</v>
      </c>
      <c r="O56" s="23" t="n">
        <f aca="false">N56-(N56*0.28)</f>
        <v>85992.676822323</v>
      </c>
      <c r="P56" s="23" t="n">
        <f aca="false">N56+(N56*0.28)</f>
        <v>152875.869906352</v>
      </c>
    </row>
    <row r="57" customFormat="false" ht="13.8" hidden="false" customHeight="false" outlineLevel="0" collapsed="false">
      <c r="B57" s="40"/>
      <c r="C57" s="41" t="s">
        <v>28</v>
      </c>
      <c r="D57" s="3" t="n">
        <v>14460.5</v>
      </c>
      <c r="E57" s="3" t="n">
        <v>42674.2825000001</v>
      </c>
      <c r="F57" s="0" t="n">
        <f aca="false">E57-D57</f>
        <v>28213.7825000001</v>
      </c>
      <c r="H57" s="4" t="n">
        <f aca="false">(F57/D57)*100</f>
        <v>195.109315030601</v>
      </c>
      <c r="I57" s="4" t="n">
        <f aca="false">(D57/F57)*100</f>
        <v>51.2533191889459</v>
      </c>
      <c r="L57" s="3" t="n">
        <v>14460.5</v>
      </c>
      <c r="N57" s="23" t="n">
        <f aca="false"> 2.84690346835451*(L57)+4988.75393648617</f>
        <v>46156.4015406266</v>
      </c>
      <c r="O57" s="23" t="n">
        <f aca="false">N57-(N57*0.28)</f>
        <v>33232.6091092511</v>
      </c>
      <c r="P57" s="23" t="n">
        <f aca="false">N57+(N57*0.28)</f>
        <v>59080.193972002</v>
      </c>
    </row>
  </sheetData>
  <mergeCells count="4">
    <mergeCell ref="B39:B40"/>
    <mergeCell ref="B41:B43"/>
    <mergeCell ref="B45:B50"/>
    <mergeCell ref="B51:B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2019-11-11T22:54:03Z</dcterms:created>
  <dc:creator/>
  <dc:description/>
  <dc:language>es-ES</dc:language>
  <cp:lastModifiedBy/>
  <dcterms:modified xsi:type="dcterms:W3CDTF">2019-11-14T21:04:37Z</dcterms:modified>
  <cp:revision>2</cp:revision>
  <dc:subject/>
  <dc:title/>
</cp:coreProperties>
</file>