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abce179160fcfc/ODPP/"/>
    </mc:Choice>
  </mc:AlternateContent>
  <xr:revisionPtr revIDLastSave="680" documentId="8_{63189191-CBF1-4AA0-B36F-161A7BC657A3}" xr6:coauthVersionLast="47" xr6:coauthVersionMax="47" xr10:uidLastSave="{EC765DDA-51EC-4DE8-B257-3D6B7D2B7DBA}"/>
  <bookViews>
    <workbookView xWindow="28680" yWindow="-120" windowWidth="20730" windowHeight="11160" firstSheet="7" activeTab="8" xr2:uid="{00000000-000D-0000-FFFF-FFFF00000000}"/>
  </bookViews>
  <sheets>
    <sheet name="Costos corrientes" sheetId="6" state="hidden" r:id="rId1"/>
    <sheet name="Costos costantes 2020" sheetId="7" state="hidden" r:id="rId2"/>
    <sheet name="2018" sheetId="5" state="hidden" r:id="rId3"/>
    <sheet name="2019" sheetId="4" state="hidden" r:id="rId4"/>
    <sheet name="2020" sheetId="3" state="hidden" r:id="rId5"/>
    <sheet name="2021" sheetId="2" state="hidden" r:id="rId6"/>
    <sheet name="2022" sheetId="1" state="hidden" r:id="rId7"/>
    <sheet name="2023" sheetId="9" r:id="rId8"/>
    <sheet name="Proyección costo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0" i="7" l="1"/>
  <c r="E170" i="7"/>
  <c r="F170" i="7"/>
  <c r="D164" i="7"/>
  <c r="E164" i="7"/>
  <c r="F164" i="7"/>
  <c r="G158" i="7"/>
  <c r="H158" i="7"/>
  <c r="G152" i="7"/>
  <c r="H152" i="7"/>
  <c r="G146" i="7"/>
  <c r="H146" i="7"/>
  <c r="G140" i="7"/>
  <c r="H140" i="7"/>
  <c r="G134" i="7"/>
  <c r="H134" i="7"/>
  <c r="G128" i="7"/>
  <c r="H128" i="7"/>
  <c r="G122" i="7"/>
  <c r="H122" i="7"/>
  <c r="G116" i="7"/>
  <c r="H116" i="7"/>
  <c r="G110" i="7"/>
  <c r="H110" i="7"/>
  <c r="G104" i="7"/>
  <c r="H104" i="7"/>
  <c r="G98" i="7"/>
  <c r="H98" i="7"/>
  <c r="G92" i="7"/>
  <c r="H92" i="7"/>
  <c r="D86" i="7"/>
  <c r="E86" i="7"/>
  <c r="F86" i="7"/>
  <c r="G80" i="7"/>
  <c r="H80" i="7"/>
  <c r="G74" i="7"/>
  <c r="H74" i="7"/>
  <c r="G68" i="7"/>
  <c r="H68" i="7"/>
  <c r="G62" i="7"/>
  <c r="H62" i="7"/>
  <c r="D56" i="7"/>
  <c r="E56" i="7"/>
  <c r="F56" i="7"/>
  <c r="G50" i="7"/>
  <c r="H50" i="7"/>
  <c r="H44" i="7"/>
  <c r="D38" i="7"/>
  <c r="E38" i="7"/>
  <c r="F38" i="7"/>
  <c r="H32" i="7"/>
  <c r="H26" i="7"/>
  <c r="H20" i="7"/>
  <c r="H14" i="7"/>
  <c r="H8" i="7"/>
  <c r="H158" i="6"/>
  <c r="G158" i="6"/>
  <c r="F158" i="6"/>
  <c r="F158" i="7" s="1"/>
  <c r="E158" i="6"/>
  <c r="E158" i="7" s="1"/>
  <c r="D158" i="6"/>
  <c r="D158" i="7" s="1"/>
  <c r="H152" i="6"/>
  <c r="G152" i="6"/>
  <c r="F152" i="6"/>
  <c r="F152" i="7" s="1"/>
  <c r="E152" i="6"/>
  <c r="E152" i="7" s="1"/>
  <c r="D152" i="6"/>
  <c r="D152" i="7" s="1"/>
  <c r="H146" i="6"/>
  <c r="G146" i="6"/>
  <c r="F146" i="6"/>
  <c r="F146" i="7" s="1"/>
  <c r="E146" i="6"/>
  <c r="E146" i="7" s="1"/>
  <c r="D146" i="6"/>
  <c r="D146" i="7" s="1"/>
  <c r="H140" i="6"/>
  <c r="G140" i="6"/>
  <c r="F140" i="6"/>
  <c r="F140" i="7" s="1"/>
  <c r="E140" i="6"/>
  <c r="E140" i="7" s="1"/>
  <c r="D140" i="6"/>
  <c r="D140" i="7" s="1"/>
  <c r="H134" i="6"/>
  <c r="G134" i="6"/>
  <c r="F134" i="6"/>
  <c r="F134" i="7" s="1"/>
  <c r="E134" i="6"/>
  <c r="E134" i="7" s="1"/>
  <c r="D134" i="6"/>
  <c r="D134" i="7" s="1"/>
  <c r="H128" i="6"/>
  <c r="G128" i="6"/>
  <c r="F128" i="6"/>
  <c r="F128" i="7" s="1"/>
  <c r="E128" i="6"/>
  <c r="E128" i="7" s="1"/>
  <c r="D128" i="6"/>
  <c r="D128" i="7" s="1"/>
  <c r="H122" i="6"/>
  <c r="G122" i="6"/>
  <c r="F122" i="6"/>
  <c r="F122" i="7" s="1"/>
  <c r="E122" i="6"/>
  <c r="E122" i="7" s="1"/>
  <c r="D122" i="6"/>
  <c r="D122" i="7" s="1"/>
  <c r="H116" i="6"/>
  <c r="G116" i="6"/>
  <c r="F116" i="6"/>
  <c r="F116" i="7" s="1"/>
  <c r="E116" i="6"/>
  <c r="E116" i="7" s="1"/>
  <c r="D116" i="6"/>
  <c r="D116" i="7" s="1"/>
  <c r="H110" i="6"/>
  <c r="G110" i="6"/>
  <c r="F110" i="6"/>
  <c r="F110" i="7" s="1"/>
  <c r="E110" i="6"/>
  <c r="E110" i="7" s="1"/>
  <c r="D110" i="6"/>
  <c r="D110" i="7" s="1"/>
  <c r="H104" i="6"/>
  <c r="G104" i="6"/>
  <c r="F104" i="6"/>
  <c r="F104" i="7" s="1"/>
  <c r="E104" i="6"/>
  <c r="E104" i="7" s="1"/>
  <c r="D104" i="6"/>
  <c r="D104" i="7" s="1"/>
  <c r="H98" i="6"/>
  <c r="G98" i="6"/>
  <c r="F98" i="6"/>
  <c r="F98" i="7" s="1"/>
  <c r="E98" i="6"/>
  <c r="E98" i="7" s="1"/>
  <c r="D98" i="6"/>
  <c r="D98" i="7" s="1"/>
  <c r="H92" i="6"/>
  <c r="G92" i="6"/>
  <c r="F92" i="6"/>
  <c r="F92" i="7" s="1"/>
  <c r="E92" i="6"/>
  <c r="E92" i="7" s="1"/>
  <c r="D92" i="6"/>
  <c r="D92" i="7" s="1"/>
  <c r="H80" i="6"/>
  <c r="G80" i="6"/>
  <c r="F80" i="6"/>
  <c r="F80" i="7" s="1"/>
  <c r="E80" i="6"/>
  <c r="E80" i="7" s="1"/>
  <c r="D80" i="6"/>
  <c r="D80" i="7" s="1"/>
  <c r="H74" i="6"/>
  <c r="G74" i="6"/>
  <c r="F74" i="6"/>
  <c r="F74" i="7" s="1"/>
  <c r="E74" i="6"/>
  <c r="E74" i="7" s="1"/>
  <c r="D74" i="6"/>
  <c r="D74" i="7" s="1"/>
  <c r="H68" i="6"/>
  <c r="G68" i="6"/>
  <c r="F68" i="6"/>
  <c r="F68" i="7" s="1"/>
  <c r="E68" i="6"/>
  <c r="E68" i="7" s="1"/>
  <c r="D68" i="6"/>
  <c r="D68" i="7" s="1"/>
  <c r="H62" i="6"/>
  <c r="G62" i="6"/>
  <c r="F62" i="6"/>
  <c r="F62" i="7" s="1"/>
  <c r="E62" i="6"/>
  <c r="E62" i="7" s="1"/>
  <c r="D62" i="6"/>
  <c r="D62" i="7" s="1"/>
  <c r="H50" i="6"/>
  <c r="G50" i="6"/>
  <c r="F50" i="6"/>
  <c r="F50" i="7" s="1"/>
  <c r="E50" i="6"/>
  <c r="E50" i="7" s="1"/>
  <c r="D50" i="6"/>
  <c r="D50" i="7" s="1"/>
  <c r="H44" i="6"/>
  <c r="F44" i="6"/>
  <c r="F44" i="7" s="1"/>
  <c r="E44" i="6"/>
  <c r="E44" i="7" s="1"/>
  <c r="D44" i="6"/>
  <c r="D44" i="7" s="1"/>
  <c r="H32" i="6"/>
  <c r="F32" i="6"/>
  <c r="F32" i="7" s="1"/>
  <c r="E32" i="6"/>
  <c r="E32" i="7" s="1"/>
  <c r="D32" i="6"/>
  <c r="D32" i="7" s="1"/>
  <c r="H26" i="6"/>
  <c r="F26" i="6"/>
  <c r="F26" i="7" s="1"/>
  <c r="E26" i="6"/>
  <c r="E26" i="7" s="1"/>
  <c r="D26" i="6"/>
  <c r="D26" i="7" s="1"/>
  <c r="H20" i="6"/>
  <c r="F20" i="6"/>
  <c r="F20" i="7" s="1"/>
  <c r="E20" i="6"/>
  <c r="E20" i="7" s="1"/>
  <c r="D20" i="6"/>
  <c r="D20" i="7" s="1"/>
  <c r="E14" i="6"/>
  <c r="E14" i="7" s="1"/>
  <c r="F14" i="6"/>
  <c r="F14" i="7" s="1"/>
  <c r="H14" i="6"/>
  <c r="D14" i="6"/>
  <c r="D14" i="7" s="1"/>
  <c r="E8" i="6"/>
  <c r="E8" i="7" s="1"/>
  <c r="F8" i="6"/>
  <c r="F8" i="7" s="1"/>
  <c r="H8" i="6"/>
  <c r="D8" i="6"/>
  <c r="D8" i="7" s="1"/>
  <c r="D7" i="6"/>
  <c r="E7" i="6"/>
  <c r="F7" i="6"/>
  <c r="H7" i="6"/>
  <c r="E45" i="6"/>
  <c r="E45" i="7" s="1"/>
  <c r="J15" i="8" a="1"/>
  <c r="J15" i="8" s="1"/>
  <c r="K15" i="8" s="1"/>
  <c r="B7" i="8"/>
  <c r="K3" i="8"/>
  <c r="K4" i="8"/>
  <c r="K5" i="8"/>
  <c r="K6" i="8"/>
  <c r="K7" i="8"/>
  <c r="K8" i="8"/>
  <c r="K9" i="8"/>
  <c r="K10" i="8"/>
  <c r="K11" i="8"/>
  <c r="K12" i="8"/>
  <c r="K13" i="8"/>
  <c r="K14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2" i="8"/>
  <c r="J3" i="8" a="1"/>
  <c r="J3" i="8" s="1"/>
  <c r="J4" i="8" a="1"/>
  <c r="J4" i="8" s="1"/>
  <c r="J5" i="8" a="1"/>
  <c r="J5" i="8" s="1"/>
  <c r="J6" i="8" a="1"/>
  <c r="J6" i="8"/>
  <c r="J7" i="8" a="1"/>
  <c r="J7" i="8" s="1"/>
  <c r="J8" i="8" a="1"/>
  <c r="J8" i="8" s="1"/>
  <c r="J9" i="8" a="1"/>
  <c r="J9" i="8" s="1"/>
  <c r="J10" i="8" a="1"/>
  <c r="J10" i="8"/>
  <c r="J11" i="8" a="1"/>
  <c r="J11" i="8" s="1"/>
  <c r="J12" i="8" a="1"/>
  <c r="J12" i="8" s="1"/>
  <c r="J13" i="8" a="1"/>
  <c r="J13" i="8" s="1"/>
  <c r="J14" i="8" a="1"/>
  <c r="J14" i="8"/>
  <c r="J16" i="8" a="1"/>
  <c r="J16" i="8" s="1"/>
  <c r="J17" i="8" a="1"/>
  <c r="J17" i="8" s="1"/>
  <c r="J18" i="8" a="1"/>
  <c r="J18" i="8"/>
  <c r="J19" i="8" a="1"/>
  <c r="J19" i="8" s="1"/>
  <c r="J20" i="8" a="1"/>
  <c r="J20" i="8" s="1"/>
  <c r="J21" i="8" a="1"/>
  <c r="J21" i="8" s="1"/>
  <c r="J22" i="8" a="1"/>
  <c r="J22" i="8"/>
  <c r="J23" i="8" a="1"/>
  <c r="J23" i="8" s="1"/>
  <c r="J24" i="8" a="1"/>
  <c r="J24" i="8" s="1"/>
  <c r="J25" i="8" a="1"/>
  <c r="J25" i="8" s="1"/>
  <c r="J26" i="8" a="1"/>
  <c r="J26" i="8"/>
  <c r="J27" i="8" a="1"/>
  <c r="J27" i="8" s="1"/>
  <c r="J28" i="8" a="1"/>
  <c r="J28" i="8" s="1"/>
  <c r="J29" i="8" a="1"/>
  <c r="J29" i="8" s="1"/>
  <c r="J30" i="8" a="1"/>
  <c r="J30" i="8"/>
  <c r="J31" i="8" a="1"/>
  <c r="J31" i="8" s="1"/>
  <c r="J32" i="8" a="1"/>
  <c r="J32" i="8" s="1"/>
  <c r="J2" i="8" a="1"/>
  <c r="J2" i="8" s="1"/>
  <c r="H11" i="8"/>
  <c r="H3" i="8"/>
  <c r="H4" i="8"/>
  <c r="H5" i="8"/>
  <c r="H6" i="8"/>
  <c r="H7" i="8"/>
  <c r="H8" i="8"/>
  <c r="H9" i="8"/>
  <c r="H10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I27" i="8" s="1"/>
  <c r="H28" i="8"/>
  <c r="H29" i="8"/>
  <c r="H30" i="8"/>
  <c r="H31" i="8"/>
  <c r="H32" i="8"/>
  <c r="H2" i="8"/>
  <c r="I2" i="8" s="1"/>
  <c r="W144" i="8"/>
  <c r="W143" i="8"/>
  <c r="W119" i="8"/>
  <c r="W120" i="8"/>
  <c r="W121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2" i="8"/>
  <c r="G2" i="8" s="1"/>
  <c r="W109" i="8"/>
  <c r="W108" i="8"/>
  <c r="W83" i="8"/>
  <c r="W84" i="8"/>
  <c r="W85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6" i="8"/>
  <c r="B5" i="8"/>
  <c r="B4" i="8"/>
  <c r="B3" i="8"/>
  <c r="W66" i="8"/>
  <c r="W65" i="8"/>
  <c r="W41" i="8"/>
  <c r="W40" i="8"/>
  <c r="W42" i="8"/>
  <c r="W30" i="8"/>
  <c r="W29" i="8"/>
  <c r="B32" i="8" s="1"/>
  <c r="W7" i="8"/>
  <c r="W6" i="8"/>
  <c r="B2" i="8" s="1"/>
  <c r="W5" i="8"/>
  <c r="E35" i="7"/>
  <c r="F35" i="7"/>
  <c r="E36" i="7"/>
  <c r="F36" i="7"/>
  <c r="E37" i="7"/>
  <c r="F37" i="7"/>
  <c r="E39" i="7"/>
  <c r="F39" i="7"/>
  <c r="E40" i="7"/>
  <c r="F40" i="7"/>
  <c r="E41" i="7"/>
  <c r="F41" i="7"/>
  <c r="E55" i="7"/>
  <c r="F55" i="7"/>
  <c r="E84" i="7"/>
  <c r="F84" i="7"/>
  <c r="E85" i="7"/>
  <c r="F85" i="7"/>
  <c r="E87" i="7"/>
  <c r="F87" i="7"/>
  <c r="E88" i="7"/>
  <c r="F88" i="7"/>
  <c r="E89" i="7"/>
  <c r="F89" i="7"/>
  <c r="E93" i="7"/>
  <c r="F93" i="7"/>
  <c r="E94" i="7"/>
  <c r="F94" i="7"/>
  <c r="E95" i="7"/>
  <c r="F95" i="7"/>
  <c r="E117" i="7"/>
  <c r="F117" i="7"/>
  <c r="E141" i="7"/>
  <c r="F141" i="7"/>
  <c r="E142" i="7"/>
  <c r="F142" i="7"/>
  <c r="E147" i="7"/>
  <c r="F147" i="7"/>
  <c r="E148" i="7"/>
  <c r="F148" i="7"/>
  <c r="E153" i="7"/>
  <c r="F153" i="7"/>
  <c r="E154" i="7"/>
  <c r="F154" i="7"/>
  <c r="E161" i="7"/>
  <c r="F161" i="7"/>
  <c r="E162" i="7"/>
  <c r="F162" i="7"/>
  <c r="E163" i="7"/>
  <c r="F163" i="7"/>
  <c r="E167" i="7"/>
  <c r="F167" i="7"/>
  <c r="E168" i="7"/>
  <c r="F168" i="7"/>
  <c r="E169" i="7"/>
  <c r="F169" i="7"/>
  <c r="D35" i="7"/>
  <c r="D36" i="7"/>
  <c r="D37" i="7"/>
  <c r="D39" i="7"/>
  <c r="D40" i="7"/>
  <c r="D41" i="7"/>
  <c r="D55" i="7"/>
  <c r="D84" i="7"/>
  <c r="D85" i="7"/>
  <c r="D87" i="7"/>
  <c r="D88" i="7"/>
  <c r="D89" i="7"/>
  <c r="D93" i="7"/>
  <c r="D94" i="7"/>
  <c r="D95" i="7"/>
  <c r="D117" i="7"/>
  <c r="D141" i="7"/>
  <c r="D142" i="7"/>
  <c r="D147" i="7"/>
  <c r="D148" i="7"/>
  <c r="D153" i="7"/>
  <c r="D154" i="7"/>
  <c r="D161" i="7"/>
  <c r="D162" i="7"/>
  <c r="D163" i="7"/>
  <c r="D167" i="7"/>
  <c r="D168" i="7"/>
  <c r="D169" i="7"/>
  <c r="H166" i="7"/>
  <c r="G166" i="7"/>
  <c r="H165" i="7"/>
  <c r="G165" i="7"/>
  <c r="H160" i="7"/>
  <c r="G160" i="7"/>
  <c r="H159" i="7"/>
  <c r="G159" i="7"/>
  <c r="H157" i="7"/>
  <c r="G157" i="7"/>
  <c r="H156" i="7"/>
  <c r="G156" i="7"/>
  <c r="H155" i="7"/>
  <c r="G155" i="7"/>
  <c r="H151" i="7"/>
  <c r="G151" i="7"/>
  <c r="H150" i="7"/>
  <c r="G150" i="7"/>
  <c r="H149" i="7"/>
  <c r="G149" i="7"/>
  <c r="H145" i="7"/>
  <c r="G145" i="7"/>
  <c r="H144" i="7"/>
  <c r="G144" i="7"/>
  <c r="H143" i="7"/>
  <c r="G143" i="7"/>
  <c r="H139" i="7"/>
  <c r="G139" i="7"/>
  <c r="H138" i="7"/>
  <c r="G138" i="7"/>
  <c r="H137" i="7"/>
  <c r="G137" i="7"/>
  <c r="H136" i="7"/>
  <c r="G136" i="7"/>
  <c r="H135" i="7"/>
  <c r="G135" i="7"/>
  <c r="H133" i="7"/>
  <c r="G133" i="7"/>
  <c r="H132" i="7"/>
  <c r="G132" i="7"/>
  <c r="H131" i="7"/>
  <c r="G131" i="7"/>
  <c r="H130" i="7"/>
  <c r="G130" i="7"/>
  <c r="H129" i="7"/>
  <c r="G129" i="7"/>
  <c r="H127" i="7"/>
  <c r="G127" i="7"/>
  <c r="H126" i="7"/>
  <c r="G126" i="7"/>
  <c r="H125" i="7"/>
  <c r="G125" i="7"/>
  <c r="H124" i="7"/>
  <c r="G124" i="7"/>
  <c r="H123" i="7"/>
  <c r="G123" i="7"/>
  <c r="H121" i="7"/>
  <c r="G121" i="7"/>
  <c r="H120" i="7"/>
  <c r="G120" i="7"/>
  <c r="H119" i="7"/>
  <c r="G119" i="7"/>
  <c r="H118" i="7"/>
  <c r="G118" i="7"/>
  <c r="H115" i="7"/>
  <c r="G115" i="7"/>
  <c r="H114" i="7"/>
  <c r="G114" i="7"/>
  <c r="H113" i="7"/>
  <c r="G113" i="7"/>
  <c r="H112" i="7"/>
  <c r="G112" i="7"/>
  <c r="H111" i="7"/>
  <c r="G111" i="7"/>
  <c r="H109" i="7"/>
  <c r="G109" i="7"/>
  <c r="H108" i="7"/>
  <c r="G108" i="7"/>
  <c r="H107" i="7"/>
  <c r="G107" i="7"/>
  <c r="H106" i="7"/>
  <c r="G106" i="7"/>
  <c r="H105" i="7"/>
  <c r="G105" i="7"/>
  <c r="H103" i="7"/>
  <c r="G103" i="7"/>
  <c r="H102" i="7"/>
  <c r="G102" i="7"/>
  <c r="H101" i="7"/>
  <c r="G101" i="7"/>
  <c r="H100" i="7"/>
  <c r="G100" i="7"/>
  <c r="H99" i="7"/>
  <c r="G99" i="7"/>
  <c r="H97" i="7"/>
  <c r="G97" i="7"/>
  <c r="H96" i="7"/>
  <c r="G96" i="7"/>
  <c r="H91" i="7"/>
  <c r="G91" i="7"/>
  <c r="H90" i="7"/>
  <c r="G90" i="7"/>
  <c r="H83" i="7"/>
  <c r="G83" i="7"/>
  <c r="H82" i="7"/>
  <c r="G82" i="7"/>
  <c r="H81" i="7"/>
  <c r="G81" i="7"/>
  <c r="H79" i="7"/>
  <c r="G79" i="7"/>
  <c r="H78" i="7"/>
  <c r="G78" i="7"/>
  <c r="H77" i="7"/>
  <c r="G77" i="7"/>
  <c r="H76" i="7"/>
  <c r="G76" i="7"/>
  <c r="H75" i="7"/>
  <c r="G75" i="7"/>
  <c r="H73" i="7"/>
  <c r="G73" i="7"/>
  <c r="H72" i="7"/>
  <c r="G72" i="7"/>
  <c r="H71" i="7"/>
  <c r="G71" i="7"/>
  <c r="H70" i="7"/>
  <c r="G70" i="7"/>
  <c r="H69" i="7"/>
  <c r="G69" i="7"/>
  <c r="H67" i="7"/>
  <c r="G67" i="7"/>
  <c r="H66" i="7"/>
  <c r="G66" i="7"/>
  <c r="H65" i="7"/>
  <c r="G65" i="7"/>
  <c r="H64" i="7"/>
  <c r="G64" i="7"/>
  <c r="H63" i="7"/>
  <c r="G63" i="7"/>
  <c r="H61" i="7"/>
  <c r="G61" i="7"/>
  <c r="H60" i="7"/>
  <c r="G60" i="7"/>
  <c r="H59" i="7"/>
  <c r="G59" i="7"/>
  <c r="H58" i="7"/>
  <c r="G58" i="7"/>
  <c r="H57" i="7"/>
  <c r="G57" i="7"/>
  <c r="H54" i="7"/>
  <c r="G54" i="7"/>
  <c r="H53" i="7"/>
  <c r="G53" i="7"/>
  <c r="H52" i="7"/>
  <c r="G52" i="7"/>
  <c r="H51" i="7"/>
  <c r="G51" i="7"/>
  <c r="H49" i="7"/>
  <c r="G49" i="7"/>
  <c r="H48" i="7"/>
  <c r="G48" i="7"/>
  <c r="H47" i="7"/>
  <c r="G47" i="7"/>
  <c r="H46" i="7"/>
  <c r="G46" i="7"/>
  <c r="H45" i="7"/>
  <c r="G45" i="7"/>
  <c r="H43" i="7"/>
  <c r="H42" i="7"/>
  <c r="H34" i="7"/>
  <c r="H33" i="7"/>
  <c r="H31" i="7"/>
  <c r="H30" i="7"/>
  <c r="H29" i="7"/>
  <c r="H28" i="7"/>
  <c r="H27" i="7"/>
  <c r="H25" i="7"/>
  <c r="H24" i="7"/>
  <c r="H23" i="7"/>
  <c r="H22" i="7"/>
  <c r="H21" i="7"/>
  <c r="H19" i="7"/>
  <c r="H18" i="7"/>
  <c r="H17" i="7"/>
  <c r="H16" i="7"/>
  <c r="H15" i="7"/>
  <c r="H13" i="7"/>
  <c r="H12" i="7"/>
  <c r="H11" i="7"/>
  <c r="H10" i="7"/>
  <c r="H9" i="7"/>
  <c r="H7" i="7"/>
  <c r="H6" i="7"/>
  <c r="H5" i="7"/>
  <c r="H4" i="7"/>
  <c r="H3" i="7"/>
  <c r="H3" i="6"/>
  <c r="H4" i="6"/>
  <c r="H5" i="6"/>
  <c r="H6" i="6"/>
  <c r="H9" i="6"/>
  <c r="H10" i="6"/>
  <c r="H11" i="6"/>
  <c r="H12" i="6"/>
  <c r="H13" i="6"/>
  <c r="H15" i="6"/>
  <c r="H16" i="6"/>
  <c r="H17" i="6"/>
  <c r="H18" i="6"/>
  <c r="H19" i="6"/>
  <c r="H21" i="6"/>
  <c r="H22" i="6"/>
  <c r="H23" i="6"/>
  <c r="H24" i="6"/>
  <c r="H25" i="6"/>
  <c r="H27" i="6"/>
  <c r="H28" i="6"/>
  <c r="H29" i="6"/>
  <c r="H30" i="6"/>
  <c r="H31" i="6"/>
  <c r="H33" i="6"/>
  <c r="H34" i="6"/>
  <c r="H42" i="6"/>
  <c r="H43" i="6"/>
  <c r="G45" i="6"/>
  <c r="H45" i="6"/>
  <c r="G46" i="6"/>
  <c r="H46" i="6"/>
  <c r="G47" i="6"/>
  <c r="H47" i="6"/>
  <c r="G48" i="6"/>
  <c r="H48" i="6"/>
  <c r="G49" i="6"/>
  <c r="H49" i="6"/>
  <c r="G51" i="6"/>
  <c r="H51" i="6"/>
  <c r="G52" i="6"/>
  <c r="H52" i="6"/>
  <c r="G53" i="6"/>
  <c r="H53" i="6"/>
  <c r="G54" i="6"/>
  <c r="H54" i="6"/>
  <c r="G57" i="6"/>
  <c r="H57" i="6"/>
  <c r="G58" i="6"/>
  <c r="H58" i="6"/>
  <c r="G59" i="6"/>
  <c r="H59" i="6"/>
  <c r="G60" i="6"/>
  <c r="H60" i="6"/>
  <c r="G61" i="6"/>
  <c r="H61" i="6"/>
  <c r="G63" i="6"/>
  <c r="H63" i="6"/>
  <c r="G64" i="6"/>
  <c r="H64" i="6"/>
  <c r="G65" i="6"/>
  <c r="H65" i="6"/>
  <c r="G66" i="6"/>
  <c r="H66" i="6"/>
  <c r="G67" i="6"/>
  <c r="H67" i="6"/>
  <c r="G69" i="6"/>
  <c r="H69" i="6"/>
  <c r="G70" i="6"/>
  <c r="H70" i="6"/>
  <c r="G71" i="6"/>
  <c r="H71" i="6"/>
  <c r="G72" i="6"/>
  <c r="H72" i="6"/>
  <c r="G73" i="6"/>
  <c r="H73" i="6"/>
  <c r="G75" i="6"/>
  <c r="H75" i="6"/>
  <c r="G76" i="6"/>
  <c r="H76" i="6"/>
  <c r="G77" i="6"/>
  <c r="H77" i="6"/>
  <c r="G78" i="6"/>
  <c r="H78" i="6"/>
  <c r="G79" i="6"/>
  <c r="H79" i="6"/>
  <c r="G81" i="6"/>
  <c r="H81" i="6"/>
  <c r="G82" i="6"/>
  <c r="H82" i="6"/>
  <c r="G83" i="6"/>
  <c r="H83" i="6"/>
  <c r="G90" i="6"/>
  <c r="H90" i="6"/>
  <c r="G91" i="6"/>
  <c r="H91" i="6"/>
  <c r="G96" i="6"/>
  <c r="H96" i="6"/>
  <c r="G97" i="6"/>
  <c r="H97" i="6"/>
  <c r="G99" i="6"/>
  <c r="H99" i="6"/>
  <c r="G100" i="6"/>
  <c r="H100" i="6"/>
  <c r="G101" i="6"/>
  <c r="H101" i="6"/>
  <c r="G102" i="6"/>
  <c r="H102" i="6"/>
  <c r="G103" i="6"/>
  <c r="H103" i="6"/>
  <c r="G105" i="6"/>
  <c r="H105" i="6"/>
  <c r="G106" i="6"/>
  <c r="H106" i="6"/>
  <c r="G107" i="6"/>
  <c r="H107" i="6"/>
  <c r="G108" i="6"/>
  <c r="H108" i="6"/>
  <c r="G109" i="6"/>
  <c r="H109" i="6"/>
  <c r="G111" i="6"/>
  <c r="H111" i="6"/>
  <c r="G112" i="6"/>
  <c r="H112" i="6"/>
  <c r="G113" i="6"/>
  <c r="H113" i="6"/>
  <c r="G114" i="6"/>
  <c r="H114" i="6"/>
  <c r="G115" i="6"/>
  <c r="H115" i="6"/>
  <c r="G118" i="6"/>
  <c r="H118" i="6"/>
  <c r="G119" i="6"/>
  <c r="H119" i="6"/>
  <c r="G120" i="6"/>
  <c r="H120" i="6"/>
  <c r="G121" i="6"/>
  <c r="H121" i="6"/>
  <c r="G123" i="6"/>
  <c r="H123" i="6"/>
  <c r="G124" i="6"/>
  <c r="H124" i="6"/>
  <c r="G125" i="6"/>
  <c r="H125" i="6"/>
  <c r="G126" i="6"/>
  <c r="H126" i="6"/>
  <c r="G127" i="6"/>
  <c r="H127" i="6"/>
  <c r="G129" i="6"/>
  <c r="H129" i="6"/>
  <c r="G130" i="6"/>
  <c r="H130" i="6"/>
  <c r="G131" i="6"/>
  <c r="H131" i="6"/>
  <c r="G132" i="6"/>
  <c r="H132" i="6"/>
  <c r="G133" i="6"/>
  <c r="H133" i="6"/>
  <c r="G135" i="6"/>
  <c r="H135" i="6"/>
  <c r="G136" i="6"/>
  <c r="H136" i="6"/>
  <c r="G137" i="6"/>
  <c r="H137" i="6"/>
  <c r="G138" i="6"/>
  <c r="H138" i="6"/>
  <c r="G139" i="6"/>
  <c r="H139" i="6"/>
  <c r="G143" i="6"/>
  <c r="H143" i="6"/>
  <c r="G144" i="6"/>
  <c r="H144" i="6"/>
  <c r="G145" i="6"/>
  <c r="H145" i="6"/>
  <c r="G149" i="6"/>
  <c r="H149" i="6"/>
  <c r="G150" i="6"/>
  <c r="H150" i="6"/>
  <c r="G151" i="6"/>
  <c r="H151" i="6"/>
  <c r="G155" i="6"/>
  <c r="H155" i="6"/>
  <c r="G156" i="6"/>
  <c r="H156" i="6"/>
  <c r="G157" i="6"/>
  <c r="H157" i="6"/>
  <c r="G159" i="6"/>
  <c r="H159" i="6"/>
  <c r="G160" i="6"/>
  <c r="H160" i="6"/>
  <c r="G165" i="6"/>
  <c r="H165" i="6"/>
  <c r="G166" i="6"/>
  <c r="H166" i="6"/>
  <c r="F166" i="6"/>
  <c r="F166" i="7" s="1"/>
  <c r="E166" i="6"/>
  <c r="E166" i="7" s="1"/>
  <c r="D166" i="6"/>
  <c r="D166" i="7" s="1"/>
  <c r="F165" i="6"/>
  <c r="F165" i="7" s="1"/>
  <c r="E165" i="6"/>
  <c r="E165" i="7" s="1"/>
  <c r="D165" i="6"/>
  <c r="D165" i="7" s="1"/>
  <c r="F160" i="6"/>
  <c r="F160" i="7" s="1"/>
  <c r="E160" i="6"/>
  <c r="E160" i="7" s="1"/>
  <c r="D160" i="6"/>
  <c r="D160" i="7" s="1"/>
  <c r="F159" i="6"/>
  <c r="F159" i="7" s="1"/>
  <c r="E159" i="6"/>
  <c r="E159" i="7" s="1"/>
  <c r="D159" i="6"/>
  <c r="D159" i="7" s="1"/>
  <c r="F157" i="6"/>
  <c r="F157" i="7" s="1"/>
  <c r="E157" i="6"/>
  <c r="E157" i="7" s="1"/>
  <c r="D157" i="6"/>
  <c r="D157" i="7" s="1"/>
  <c r="F156" i="6"/>
  <c r="F156" i="7" s="1"/>
  <c r="E156" i="6"/>
  <c r="E156" i="7" s="1"/>
  <c r="D156" i="6"/>
  <c r="D156" i="7" s="1"/>
  <c r="F155" i="6"/>
  <c r="F155" i="7" s="1"/>
  <c r="E155" i="6"/>
  <c r="E155" i="7" s="1"/>
  <c r="D155" i="6"/>
  <c r="D155" i="7" s="1"/>
  <c r="F151" i="6"/>
  <c r="F151" i="7" s="1"/>
  <c r="E151" i="6"/>
  <c r="E151" i="7" s="1"/>
  <c r="D151" i="6"/>
  <c r="D151" i="7" s="1"/>
  <c r="F150" i="6"/>
  <c r="F150" i="7" s="1"/>
  <c r="E150" i="6"/>
  <c r="E150" i="7" s="1"/>
  <c r="D150" i="6"/>
  <c r="D150" i="7" s="1"/>
  <c r="F149" i="6"/>
  <c r="F149" i="7" s="1"/>
  <c r="E149" i="6"/>
  <c r="E149" i="7" s="1"/>
  <c r="D149" i="6"/>
  <c r="D149" i="7" s="1"/>
  <c r="F145" i="6"/>
  <c r="F145" i="7" s="1"/>
  <c r="E145" i="6"/>
  <c r="E145" i="7" s="1"/>
  <c r="D145" i="6"/>
  <c r="D145" i="7" s="1"/>
  <c r="F144" i="6"/>
  <c r="F144" i="7" s="1"/>
  <c r="E144" i="6"/>
  <c r="E144" i="7" s="1"/>
  <c r="D144" i="6"/>
  <c r="D144" i="7" s="1"/>
  <c r="F143" i="6"/>
  <c r="F143" i="7" s="1"/>
  <c r="E143" i="6"/>
  <c r="E143" i="7" s="1"/>
  <c r="D143" i="6"/>
  <c r="D143" i="7" s="1"/>
  <c r="F139" i="6"/>
  <c r="F139" i="7" s="1"/>
  <c r="E139" i="6"/>
  <c r="E139" i="7" s="1"/>
  <c r="D139" i="6"/>
  <c r="D139" i="7" s="1"/>
  <c r="F138" i="6"/>
  <c r="F138" i="7" s="1"/>
  <c r="E138" i="6"/>
  <c r="E138" i="7" s="1"/>
  <c r="D138" i="6"/>
  <c r="D138" i="7" s="1"/>
  <c r="F137" i="6"/>
  <c r="F137" i="7" s="1"/>
  <c r="E137" i="6"/>
  <c r="E137" i="7" s="1"/>
  <c r="D137" i="6"/>
  <c r="D137" i="7" s="1"/>
  <c r="F136" i="6"/>
  <c r="F136" i="7" s="1"/>
  <c r="E136" i="6"/>
  <c r="E136" i="7" s="1"/>
  <c r="D136" i="6"/>
  <c r="D136" i="7" s="1"/>
  <c r="F135" i="6"/>
  <c r="F135" i="7" s="1"/>
  <c r="E135" i="6"/>
  <c r="E135" i="7" s="1"/>
  <c r="D135" i="6"/>
  <c r="D135" i="7" s="1"/>
  <c r="F133" i="6"/>
  <c r="F133" i="7" s="1"/>
  <c r="E133" i="6"/>
  <c r="E133" i="7" s="1"/>
  <c r="D133" i="6"/>
  <c r="D133" i="7" s="1"/>
  <c r="F132" i="6"/>
  <c r="F132" i="7" s="1"/>
  <c r="E132" i="6"/>
  <c r="E132" i="7" s="1"/>
  <c r="D132" i="6"/>
  <c r="D132" i="7" s="1"/>
  <c r="F131" i="6"/>
  <c r="F131" i="7" s="1"/>
  <c r="E131" i="6"/>
  <c r="E131" i="7" s="1"/>
  <c r="D131" i="6"/>
  <c r="D131" i="7" s="1"/>
  <c r="F130" i="6"/>
  <c r="F130" i="7" s="1"/>
  <c r="E130" i="6"/>
  <c r="E130" i="7" s="1"/>
  <c r="D130" i="6"/>
  <c r="D130" i="7" s="1"/>
  <c r="F129" i="6"/>
  <c r="F129" i="7" s="1"/>
  <c r="E129" i="6"/>
  <c r="E129" i="7" s="1"/>
  <c r="D129" i="6"/>
  <c r="D129" i="7" s="1"/>
  <c r="F127" i="6"/>
  <c r="F127" i="7" s="1"/>
  <c r="E127" i="6"/>
  <c r="E127" i="7" s="1"/>
  <c r="D127" i="6"/>
  <c r="D127" i="7" s="1"/>
  <c r="F126" i="6"/>
  <c r="F126" i="7" s="1"/>
  <c r="E126" i="6"/>
  <c r="E126" i="7" s="1"/>
  <c r="D126" i="6"/>
  <c r="D126" i="7" s="1"/>
  <c r="F125" i="6"/>
  <c r="F125" i="7" s="1"/>
  <c r="E125" i="6"/>
  <c r="E125" i="7" s="1"/>
  <c r="D125" i="6"/>
  <c r="D125" i="7" s="1"/>
  <c r="F124" i="6"/>
  <c r="F124" i="7" s="1"/>
  <c r="E124" i="6"/>
  <c r="E124" i="7" s="1"/>
  <c r="D124" i="6"/>
  <c r="D124" i="7" s="1"/>
  <c r="F123" i="6"/>
  <c r="F123" i="7" s="1"/>
  <c r="E123" i="6"/>
  <c r="E123" i="7" s="1"/>
  <c r="D123" i="6"/>
  <c r="D123" i="7" s="1"/>
  <c r="F121" i="6"/>
  <c r="F121" i="7" s="1"/>
  <c r="E121" i="6"/>
  <c r="E121" i="7" s="1"/>
  <c r="D121" i="6"/>
  <c r="D121" i="7" s="1"/>
  <c r="F120" i="6"/>
  <c r="F120" i="7" s="1"/>
  <c r="E120" i="6"/>
  <c r="E120" i="7" s="1"/>
  <c r="D120" i="6"/>
  <c r="D120" i="7" s="1"/>
  <c r="F119" i="6"/>
  <c r="F119" i="7" s="1"/>
  <c r="E119" i="6"/>
  <c r="E119" i="7" s="1"/>
  <c r="D119" i="6"/>
  <c r="D119" i="7" s="1"/>
  <c r="F118" i="6"/>
  <c r="F118" i="7" s="1"/>
  <c r="E118" i="6"/>
  <c r="E118" i="7" s="1"/>
  <c r="D118" i="6"/>
  <c r="D118" i="7" s="1"/>
  <c r="F115" i="6"/>
  <c r="F115" i="7" s="1"/>
  <c r="E115" i="6"/>
  <c r="E115" i="7" s="1"/>
  <c r="D115" i="6"/>
  <c r="D115" i="7" s="1"/>
  <c r="F114" i="6"/>
  <c r="F114" i="7" s="1"/>
  <c r="E114" i="6"/>
  <c r="E114" i="7" s="1"/>
  <c r="D114" i="6"/>
  <c r="D114" i="7" s="1"/>
  <c r="F113" i="6"/>
  <c r="F113" i="7" s="1"/>
  <c r="E113" i="6"/>
  <c r="E113" i="7" s="1"/>
  <c r="D113" i="6"/>
  <c r="D113" i="7" s="1"/>
  <c r="F112" i="6"/>
  <c r="F112" i="7" s="1"/>
  <c r="E112" i="6"/>
  <c r="E112" i="7" s="1"/>
  <c r="D112" i="6"/>
  <c r="D112" i="7" s="1"/>
  <c r="F111" i="6"/>
  <c r="F111" i="7" s="1"/>
  <c r="E111" i="6"/>
  <c r="E111" i="7" s="1"/>
  <c r="D111" i="6"/>
  <c r="D111" i="7" s="1"/>
  <c r="F109" i="6"/>
  <c r="F109" i="7" s="1"/>
  <c r="E109" i="6"/>
  <c r="E109" i="7" s="1"/>
  <c r="D109" i="6"/>
  <c r="D109" i="7" s="1"/>
  <c r="F108" i="6"/>
  <c r="F108" i="7" s="1"/>
  <c r="E108" i="6"/>
  <c r="E108" i="7" s="1"/>
  <c r="D108" i="6"/>
  <c r="D108" i="7" s="1"/>
  <c r="F107" i="6"/>
  <c r="F107" i="7" s="1"/>
  <c r="E107" i="6"/>
  <c r="E107" i="7" s="1"/>
  <c r="D107" i="6"/>
  <c r="D107" i="7" s="1"/>
  <c r="F106" i="6"/>
  <c r="F106" i="7" s="1"/>
  <c r="E106" i="6"/>
  <c r="E106" i="7" s="1"/>
  <c r="D106" i="6"/>
  <c r="D106" i="7" s="1"/>
  <c r="F105" i="6"/>
  <c r="F105" i="7" s="1"/>
  <c r="E105" i="6"/>
  <c r="E105" i="7" s="1"/>
  <c r="D105" i="6"/>
  <c r="D105" i="7" s="1"/>
  <c r="F103" i="6"/>
  <c r="F103" i="7" s="1"/>
  <c r="E103" i="6"/>
  <c r="E103" i="7" s="1"/>
  <c r="D103" i="6"/>
  <c r="D103" i="7" s="1"/>
  <c r="F102" i="6"/>
  <c r="F102" i="7" s="1"/>
  <c r="E102" i="6"/>
  <c r="E102" i="7" s="1"/>
  <c r="D102" i="6"/>
  <c r="D102" i="7" s="1"/>
  <c r="F101" i="6"/>
  <c r="F101" i="7" s="1"/>
  <c r="E101" i="6"/>
  <c r="E101" i="7" s="1"/>
  <c r="D101" i="6"/>
  <c r="D101" i="7" s="1"/>
  <c r="F100" i="6"/>
  <c r="F100" i="7" s="1"/>
  <c r="E100" i="6"/>
  <c r="E100" i="7" s="1"/>
  <c r="D100" i="6"/>
  <c r="D100" i="7" s="1"/>
  <c r="F99" i="6"/>
  <c r="F99" i="7" s="1"/>
  <c r="E99" i="6"/>
  <c r="E99" i="7" s="1"/>
  <c r="D99" i="6"/>
  <c r="D99" i="7" s="1"/>
  <c r="F97" i="6"/>
  <c r="F97" i="7" s="1"/>
  <c r="E97" i="6"/>
  <c r="E97" i="7" s="1"/>
  <c r="D97" i="6"/>
  <c r="D97" i="7" s="1"/>
  <c r="F96" i="6"/>
  <c r="F96" i="7" s="1"/>
  <c r="E96" i="6"/>
  <c r="E96" i="7" s="1"/>
  <c r="D96" i="6"/>
  <c r="D96" i="7" s="1"/>
  <c r="F91" i="6"/>
  <c r="F91" i="7" s="1"/>
  <c r="E91" i="6"/>
  <c r="E91" i="7" s="1"/>
  <c r="D91" i="6"/>
  <c r="D91" i="7" s="1"/>
  <c r="F90" i="6"/>
  <c r="F90" i="7" s="1"/>
  <c r="E90" i="6"/>
  <c r="E90" i="7" s="1"/>
  <c r="D90" i="6"/>
  <c r="D90" i="7" s="1"/>
  <c r="F83" i="6"/>
  <c r="F83" i="7" s="1"/>
  <c r="E83" i="6"/>
  <c r="E83" i="7" s="1"/>
  <c r="D83" i="6"/>
  <c r="D83" i="7" s="1"/>
  <c r="F82" i="6"/>
  <c r="F82" i="7" s="1"/>
  <c r="E82" i="6"/>
  <c r="E82" i="7" s="1"/>
  <c r="D82" i="6"/>
  <c r="D82" i="7" s="1"/>
  <c r="F81" i="6"/>
  <c r="F81" i="7" s="1"/>
  <c r="E81" i="6"/>
  <c r="E81" i="7" s="1"/>
  <c r="D81" i="6"/>
  <c r="D81" i="7" s="1"/>
  <c r="F79" i="6"/>
  <c r="F79" i="7" s="1"/>
  <c r="E79" i="6"/>
  <c r="E79" i="7" s="1"/>
  <c r="D79" i="6"/>
  <c r="D79" i="7" s="1"/>
  <c r="F78" i="6"/>
  <c r="F78" i="7" s="1"/>
  <c r="E78" i="6"/>
  <c r="E78" i="7" s="1"/>
  <c r="D78" i="6"/>
  <c r="D78" i="7" s="1"/>
  <c r="F77" i="6"/>
  <c r="F77" i="7" s="1"/>
  <c r="E77" i="6"/>
  <c r="E77" i="7" s="1"/>
  <c r="D77" i="6"/>
  <c r="D77" i="7" s="1"/>
  <c r="F76" i="6"/>
  <c r="F76" i="7" s="1"/>
  <c r="E76" i="6"/>
  <c r="E76" i="7" s="1"/>
  <c r="D76" i="6"/>
  <c r="D76" i="7" s="1"/>
  <c r="F75" i="6"/>
  <c r="F75" i="7" s="1"/>
  <c r="E75" i="6"/>
  <c r="E75" i="7" s="1"/>
  <c r="D75" i="6"/>
  <c r="D75" i="7" s="1"/>
  <c r="F73" i="6"/>
  <c r="F73" i="7" s="1"/>
  <c r="E73" i="6"/>
  <c r="E73" i="7" s="1"/>
  <c r="D73" i="6"/>
  <c r="D73" i="7" s="1"/>
  <c r="F72" i="6"/>
  <c r="F72" i="7" s="1"/>
  <c r="E72" i="6"/>
  <c r="E72" i="7" s="1"/>
  <c r="D72" i="6"/>
  <c r="D72" i="7" s="1"/>
  <c r="F71" i="6"/>
  <c r="F71" i="7" s="1"/>
  <c r="E71" i="6"/>
  <c r="E71" i="7" s="1"/>
  <c r="D71" i="6"/>
  <c r="D71" i="7" s="1"/>
  <c r="F70" i="6"/>
  <c r="F70" i="7" s="1"/>
  <c r="E70" i="6"/>
  <c r="E70" i="7" s="1"/>
  <c r="D70" i="6"/>
  <c r="D70" i="7" s="1"/>
  <c r="F69" i="6"/>
  <c r="F69" i="7" s="1"/>
  <c r="E69" i="6"/>
  <c r="E69" i="7" s="1"/>
  <c r="D69" i="6"/>
  <c r="D69" i="7" s="1"/>
  <c r="F67" i="6"/>
  <c r="F67" i="7" s="1"/>
  <c r="E67" i="6"/>
  <c r="E67" i="7" s="1"/>
  <c r="D67" i="6"/>
  <c r="D67" i="7" s="1"/>
  <c r="F66" i="6"/>
  <c r="F66" i="7" s="1"/>
  <c r="E66" i="6"/>
  <c r="E66" i="7" s="1"/>
  <c r="D66" i="6"/>
  <c r="D66" i="7" s="1"/>
  <c r="F65" i="6"/>
  <c r="F65" i="7" s="1"/>
  <c r="E65" i="6"/>
  <c r="E65" i="7" s="1"/>
  <c r="D65" i="6"/>
  <c r="D65" i="7" s="1"/>
  <c r="F64" i="6"/>
  <c r="F64" i="7" s="1"/>
  <c r="E64" i="6"/>
  <c r="E64" i="7" s="1"/>
  <c r="D64" i="6"/>
  <c r="D64" i="7" s="1"/>
  <c r="F63" i="6"/>
  <c r="F63" i="7" s="1"/>
  <c r="E63" i="6"/>
  <c r="E63" i="7" s="1"/>
  <c r="D63" i="6"/>
  <c r="D63" i="7" s="1"/>
  <c r="F61" i="6"/>
  <c r="F61" i="7" s="1"/>
  <c r="E61" i="6"/>
  <c r="E61" i="7" s="1"/>
  <c r="D61" i="6"/>
  <c r="D61" i="7" s="1"/>
  <c r="F60" i="6"/>
  <c r="F60" i="7" s="1"/>
  <c r="E60" i="6"/>
  <c r="E60" i="7" s="1"/>
  <c r="D60" i="6"/>
  <c r="D60" i="7" s="1"/>
  <c r="F59" i="6"/>
  <c r="F59" i="7" s="1"/>
  <c r="E59" i="6"/>
  <c r="E59" i="7" s="1"/>
  <c r="D59" i="6"/>
  <c r="D59" i="7" s="1"/>
  <c r="F58" i="6"/>
  <c r="F58" i="7" s="1"/>
  <c r="E58" i="6"/>
  <c r="E58" i="7" s="1"/>
  <c r="D58" i="6"/>
  <c r="D58" i="7" s="1"/>
  <c r="F57" i="6"/>
  <c r="F57" i="7" s="1"/>
  <c r="E57" i="6"/>
  <c r="E57" i="7" s="1"/>
  <c r="D57" i="6"/>
  <c r="D57" i="7" s="1"/>
  <c r="F54" i="6"/>
  <c r="F54" i="7" s="1"/>
  <c r="E54" i="6"/>
  <c r="E54" i="7" s="1"/>
  <c r="D54" i="6"/>
  <c r="D54" i="7" s="1"/>
  <c r="F53" i="6"/>
  <c r="F53" i="7" s="1"/>
  <c r="E53" i="6"/>
  <c r="E53" i="7" s="1"/>
  <c r="D53" i="6"/>
  <c r="D53" i="7" s="1"/>
  <c r="F52" i="6"/>
  <c r="F52" i="7" s="1"/>
  <c r="E52" i="6"/>
  <c r="E52" i="7" s="1"/>
  <c r="D52" i="6"/>
  <c r="D52" i="7" s="1"/>
  <c r="F51" i="6"/>
  <c r="F51" i="7" s="1"/>
  <c r="E51" i="6"/>
  <c r="E51" i="7" s="1"/>
  <c r="D51" i="6"/>
  <c r="D51" i="7" s="1"/>
  <c r="F49" i="6"/>
  <c r="F49" i="7" s="1"/>
  <c r="E49" i="6"/>
  <c r="E49" i="7" s="1"/>
  <c r="D49" i="6"/>
  <c r="D49" i="7" s="1"/>
  <c r="F48" i="6"/>
  <c r="F48" i="7" s="1"/>
  <c r="E48" i="6"/>
  <c r="E48" i="7" s="1"/>
  <c r="D48" i="6"/>
  <c r="D48" i="7" s="1"/>
  <c r="F47" i="6"/>
  <c r="F47" i="7" s="1"/>
  <c r="E47" i="6"/>
  <c r="E47" i="7" s="1"/>
  <c r="D47" i="6"/>
  <c r="D47" i="7" s="1"/>
  <c r="F46" i="6"/>
  <c r="F46" i="7" s="1"/>
  <c r="E46" i="6"/>
  <c r="E46" i="7" s="1"/>
  <c r="D46" i="6"/>
  <c r="D46" i="7" s="1"/>
  <c r="F45" i="6"/>
  <c r="F45" i="7" s="1"/>
  <c r="D45" i="6"/>
  <c r="D45" i="7" s="1"/>
  <c r="F43" i="6"/>
  <c r="F43" i="7" s="1"/>
  <c r="E43" i="6"/>
  <c r="E43" i="7" s="1"/>
  <c r="D43" i="6"/>
  <c r="D43" i="7" s="1"/>
  <c r="F42" i="6"/>
  <c r="F42" i="7" s="1"/>
  <c r="E42" i="6"/>
  <c r="E42" i="7" s="1"/>
  <c r="D42" i="6"/>
  <c r="D42" i="7" s="1"/>
  <c r="F34" i="6"/>
  <c r="F34" i="7" s="1"/>
  <c r="E34" i="6"/>
  <c r="E34" i="7" s="1"/>
  <c r="D34" i="6"/>
  <c r="D34" i="7" s="1"/>
  <c r="F33" i="6"/>
  <c r="F33" i="7" s="1"/>
  <c r="E33" i="6"/>
  <c r="E33" i="7" s="1"/>
  <c r="D33" i="6"/>
  <c r="D33" i="7" s="1"/>
  <c r="F31" i="6"/>
  <c r="F31" i="7" s="1"/>
  <c r="E31" i="6"/>
  <c r="E31" i="7" s="1"/>
  <c r="D31" i="6"/>
  <c r="D31" i="7" s="1"/>
  <c r="F30" i="6"/>
  <c r="F30" i="7" s="1"/>
  <c r="E30" i="6"/>
  <c r="E30" i="7" s="1"/>
  <c r="D30" i="6"/>
  <c r="D30" i="7" s="1"/>
  <c r="F29" i="6"/>
  <c r="F29" i="7" s="1"/>
  <c r="E29" i="6"/>
  <c r="E29" i="7" s="1"/>
  <c r="D29" i="6"/>
  <c r="D29" i="7" s="1"/>
  <c r="F28" i="6"/>
  <c r="F28" i="7" s="1"/>
  <c r="E28" i="6"/>
  <c r="E28" i="7" s="1"/>
  <c r="D28" i="6"/>
  <c r="D28" i="7" s="1"/>
  <c r="F27" i="6"/>
  <c r="F27" i="7" s="1"/>
  <c r="E27" i="6"/>
  <c r="E27" i="7" s="1"/>
  <c r="D27" i="6"/>
  <c r="D27" i="7" s="1"/>
  <c r="F25" i="6"/>
  <c r="F25" i="7" s="1"/>
  <c r="E25" i="6"/>
  <c r="E25" i="7" s="1"/>
  <c r="D25" i="6"/>
  <c r="D25" i="7" s="1"/>
  <c r="F24" i="6"/>
  <c r="F24" i="7" s="1"/>
  <c r="E24" i="6"/>
  <c r="E24" i="7" s="1"/>
  <c r="D24" i="6"/>
  <c r="D24" i="7" s="1"/>
  <c r="F23" i="6"/>
  <c r="F23" i="7" s="1"/>
  <c r="E23" i="6"/>
  <c r="E23" i="7" s="1"/>
  <c r="D23" i="6"/>
  <c r="D23" i="7" s="1"/>
  <c r="F22" i="6"/>
  <c r="F22" i="7" s="1"/>
  <c r="E22" i="6"/>
  <c r="E22" i="7" s="1"/>
  <c r="D22" i="6"/>
  <c r="D22" i="7" s="1"/>
  <c r="F21" i="6"/>
  <c r="F21" i="7" s="1"/>
  <c r="E21" i="6"/>
  <c r="E21" i="7" s="1"/>
  <c r="D21" i="6"/>
  <c r="D21" i="7" s="1"/>
  <c r="F19" i="6"/>
  <c r="F19" i="7" s="1"/>
  <c r="E19" i="6"/>
  <c r="E19" i="7" s="1"/>
  <c r="D19" i="6"/>
  <c r="D19" i="7" s="1"/>
  <c r="F18" i="6"/>
  <c r="F18" i="7" s="1"/>
  <c r="E18" i="6"/>
  <c r="E18" i="7" s="1"/>
  <c r="D18" i="6"/>
  <c r="D18" i="7" s="1"/>
  <c r="F17" i="6"/>
  <c r="F17" i="7" s="1"/>
  <c r="E17" i="6"/>
  <c r="E17" i="7" s="1"/>
  <c r="D17" i="6"/>
  <c r="D17" i="7" s="1"/>
  <c r="F16" i="6"/>
  <c r="F16" i="7" s="1"/>
  <c r="E16" i="6"/>
  <c r="E16" i="7" s="1"/>
  <c r="D16" i="6"/>
  <c r="D16" i="7" s="1"/>
  <c r="F15" i="6"/>
  <c r="F15" i="7" s="1"/>
  <c r="E15" i="6"/>
  <c r="E15" i="7" s="1"/>
  <c r="D15" i="6"/>
  <c r="D15" i="7" s="1"/>
  <c r="F13" i="6"/>
  <c r="F13" i="7" s="1"/>
  <c r="E13" i="6"/>
  <c r="E13" i="7" s="1"/>
  <c r="D13" i="6"/>
  <c r="D13" i="7" s="1"/>
  <c r="F12" i="6"/>
  <c r="F12" i="7" s="1"/>
  <c r="E12" i="6"/>
  <c r="E12" i="7" s="1"/>
  <c r="D12" i="6"/>
  <c r="D12" i="7" s="1"/>
  <c r="F11" i="6"/>
  <c r="F11" i="7" s="1"/>
  <c r="E11" i="6"/>
  <c r="E11" i="7" s="1"/>
  <c r="D11" i="6"/>
  <c r="D11" i="7" s="1"/>
  <c r="F10" i="6"/>
  <c r="F10" i="7" s="1"/>
  <c r="E10" i="6"/>
  <c r="E10" i="7" s="1"/>
  <c r="D10" i="6"/>
  <c r="D10" i="7" s="1"/>
  <c r="F9" i="6"/>
  <c r="F9" i="7" s="1"/>
  <c r="E9" i="6"/>
  <c r="E9" i="7" s="1"/>
  <c r="D9" i="6"/>
  <c r="D9" i="7" s="1"/>
  <c r="F7" i="7"/>
  <c r="E7" i="7"/>
  <c r="D7" i="7"/>
  <c r="F6" i="6"/>
  <c r="F6" i="7" s="1"/>
  <c r="E6" i="6"/>
  <c r="E6" i="7" s="1"/>
  <c r="D6" i="6"/>
  <c r="D6" i="7" s="1"/>
  <c r="F5" i="6"/>
  <c r="F5" i="7" s="1"/>
  <c r="E5" i="6"/>
  <c r="E5" i="7" s="1"/>
  <c r="D5" i="6"/>
  <c r="D5" i="7" s="1"/>
  <c r="F4" i="6"/>
  <c r="F4" i="7" s="1"/>
  <c r="E4" i="6"/>
  <c r="E4" i="7" s="1"/>
  <c r="D4" i="6"/>
  <c r="D4" i="7" s="1"/>
  <c r="F3" i="6"/>
  <c r="F3" i="7" s="1"/>
  <c r="E3" i="6"/>
  <c r="E3" i="7" s="1"/>
  <c r="D3" i="6"/>
  <c r="D3" i="7" s="1"/>
  <c r="E7" i="8" l="1"/>
  <c r="I29" i="8"/>
  <c r="G29" i="8"/>
  <c r="G27" i="8"/>
  <c r="G19" i="8"/>
  <c r="G11" i="8"/>
  <c r="G3" i="8"/>
  <c r="I26" i="8"/>
  <c r="I18" i="8"/>
  <c r="I9" i="8"/>
  <c r="E30" i="8"/>
  <c r="E22" i="8"/>
  <c r="E14" i="8"/>
  <c r="E6" i="8"/>
  <c r="G26" i="8"/>
  <c r="G18" i="8"/>
  <c r="G10" i="8"/>
  <c r="I32" i="8"/>
  <c r="I24" i="8"/>
  <c r="I16" i="8"/>
  <c r="I7" i="8"/>
  <c r="E28" i="8"/>
  <c r="E20" i="8"/>
  <c r="E12" i="8"/>
  <c r="E4" i="8"/>
  <c r="G32" i="8"/>
  <c r="G24" i="8"/>
  <c r="G16" i="8"/>
  <c r="G8" i="8"/>
  <c r="E29" i="8"/>
  <c r="E21" i="8"/>
  <c r="E13" i="8"/>
  <c r="E5" i="8"/>
  <c r="G25" i="8"/>
  <c r="G17" i="8"/>
  <c r="G9" i="8"/>
  <c r="I25" i="8"/>
  <c r="I17" i="8"/>
  <c r="I8" i="8"/>
  <c r="E27" i="8"/>
  <c r="E19" i="8"/>
  <c r="E11" i="8"/>
  <c r="E3" i="8"/>
  <c r="G31" i="8"/>
  <c r="G23" i="8"/>
  <c r="G15" i="8"/>
  <c r="G7" i="8"/>
  <c r="I31" i="8"/>
  <c r="I23" i="8"/>
  <c r="I15" i="8"/>
  <c r="I6" i="8"/>
  <c r="E26" i="8"/>
  <c r="E18" i="8"/>
  <c r="E10" i="8"/>
  <c r="G30" i="8"/>
  <c r="G22" i="8"/>
  <c r="G14" i="8"/>
  <c r="G6" i="8"/>
  <c r="I30" i="8"/>
  <c r="I22" i="8"/>
  <c r="I14" i="8"/>
  <c r="I5" i="8"/>
  <c r="E25" i="8"/>
  <c r="E17" i="8"/>
  <c r="E9" i="8"/>
  <c r="G21" i="8"/>
  <c r="G13" i="8"/>
  <c r="G5" i="8"/>
  <c r="I21" i="8"/>
  <c r="I13" i="8"/>
  <c r="I4" i="8"/>
  <c r="G28" i="8"/>
  <c r="G20" i="8"/>
  <c r="G12" i="8"/>
  <c r="G4" i="8"/>
  <c r="I28" i="8"/>
  <c r="I20" i="8"/>
  <c r="I12" i="8"/>
  <c r="I3" i="8"/>
  <c r="E31" i="8"/>
  <c r="E23" i="8"/>
  <c r="E15" i="8"/>
  <c r="I19" i="8"/>
  <c r="I10" i="8"/>
  <c r="I11" i="8"/>
  <c r="E24" i="8"/>
  <c r="E16" i="8"/>
  <c r="E8" i="8"/>
  <c r="E32" i="8"/>
  <c r="E2" i="8"/>
  <c r="C6" i="8"/>
  <c r="C10" i="8"/>
  <c r="C9" i="8"/>
  <c r="C17" i="8"/>
  <c r="C25" i="8"/>
  <c r="C28" i="8"/>
  <c r="C20" i="8"/>
  <c r="C12" i="8"/>
  <c r="C4" i="8"/>
  <c r="C27" i="8"/>
  <c r="C19" i="8"/>
  <c r="C11" i="8"/>
  <c r="C3" i="8"/>
  <c r="C29" i="8"/>
  <c r="C13" i="8"/>
  <c r="C18" i="8"/>
  <c r="C32" i="8"/>
  <c r="C24" i="8"/>
  <c r="C16" i="8"/>
  <c r="C8" i="8"/>
  <c r="C31" i="8"/>
  <c r="C23" i="8"/>
  <c r="C15" i="8"/>
  <c r="C7" i="8"/>
  <c r="C21" i="8"/>
  <c r="C5" i="8"/>
  <c r="C26" i="8"/>
  <c r="C2" i="8"/>
  <c r="C30" i="8"/>
  <c r="C22" i="8"/>
  <c r="C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Camilo Herrera</author>
  </authors>
  <commentList>
    <comment ref="B1" authorId="0" shapeId="0" xr:uid="{9C2CD5A4-2815-4F11-9448-ADEE7785BE14}">
      <text>
        <r>
          <rPr>
            <b/>
            <sz val="9"/>
            <color indexed="81"/>
            <rFont val="Tahoma"/>
            <family val="2"/>
          </rPr>
          <t>Camilo Herrera:</t>
        </r>
        <r>
          <rPr>
            <sz val="9"/>
            <color indexed="81"/>
            <rFont val="Tahoma"/>
            <family val="2"/>
          </rPr>
          <t xml:space="preserve">
Tasa de descuento</t>
        </r>
      </text>
    </comment>
    <comment ref="C1" authorId="0" shapeId="0" xr:uid="{301AF350-CC84-4C1A-B6C7-EA38253ACA31}">
      <text>
        <r>
          <rPr>
            <b/>
            <sz val="9"/>
            <color indexed="81"/>
            <rFont val="Tahoma"/>
            <family val="2"/>
          </rPr>
          <t>Camilo Herrera:</t>
        </r>
        <r>
          <rPr>
            <sz val="9"/>
            <color indexed="81"/>
            <rFont val="Tahoma"/>
            <family val="2"/>
          </rPr>
          <t xml:space="preserve">
Año base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<sst xmlns="http://schemas.openxmlformats.org/spreadsheetml/2006/main" count="1143" uniqueCount="150">
  <si>
    <t>Technology</t>
  </si>
  <si>
    <t>Ultra-supercritical coal (USC)</t>
  </si>
  <si>
    <t>USC with 90% CCS</t>
  </si>
  <si>
    <t>Combined-cycle with 90% CCS</t>
  </si>
  <si>
    <t>Internal combustion engine</t>
  </si>
  <si>
    <t>Fuel cells</t>
  </si>
  <si>
    <t>Battery storage</t>
  </si>
  <si>
    <t>NA</t>
  </si>
  <si>
    <t>Biomass</t>
  </si>
  <si>
    <t>Geothermal</t>
  </si>
  <si>
    <t>Conventional hydropower</t>
  </si>
  <si>
    <t>Wind</t>
  </si>
  <si>
    <t>Wind offshore</t>
  </si>
  <si>
    <t>Solar thermal</t>
  </si>
  <si>
    <t>Solar PV with storage</t>
  </si>
  <si>
    <t>Lead time (years)</t>
  </si>
  <si>
    <t>First available year</t>
  </si>
  <si>
    <t>Size (MW)</t>
  </si>
  <si>
    <t>Base overnight cost (2021$/kW)</t>
  </si>
  <si>
    <t>Technological optimism factor</t>
  </si>
  <si>
    <t>Fixed O&amp;M (2021$/kW-y)</t>
  </si>
  <si>
    <t>Variable O&amp;M (2021$/MWh)</t>
  </si>
  <si>
    <t xml:space="preserve"> Heat rate (Btu/kWh)</t>
  </si>
  <si>
    <t>Combustion turbine aeroderivative</t>
  </si>
  <si>
    <t>Combustion turbine—industrial frame</t>
  </si>
  <si>
    <t>Solar photovoltaic (PV) with tracking</t>
  </si>
  <si>
    <t>USC with 30% carbon capture and sequestration (CCS)</t>
  </si>
  <si>
    <t xml:space="preserve">  Technology</t>
  </si>
  <si>
    <t>Base overnight cost (2020$/kW)</t>
  </si>
  <si>
    <t>Total overnight cost (2020 $/kW)</t>
  </si>
  <si>
    <t>Variable O&amp;M (2020$/MWh)</t>
  </si>
  <si>
    <t>Fixed O&amp;M (2020$/kW-yr)</t>
  </si>
  <si>
    <t>Heat rate (Btu/kWh)</t>
  </si>
  <si>
    <t>Combined-cycle—single shaft</t>
  </si>
  <si>
    <t>Combined-cycle—multi shaft</t>
  </si>
  <si>
    <t>Combustion turbine—aeroderivative</t>
  </si>
  <si>
    <t>Nuclear—light water reactor</t>
  </si>
  <si>
    <t>Nuclear—small modular reactor</t>
  </si>
  <si>
    <t>Distributed generation—base</t>
  </si>
  <si>
    <t>Distributed generation—peak</t>
  </si>
  <si>
    <t>Municipal solid waste—landfill gas</t>
  </si>
  <si>
    <t>Fuente: https://www.eia.gov/outlooks/archive/aeo21/assumptions/pdf/electricity.pdf</t>
  </si>
  <si>
    <t>Base overnight cost (2019 $/kW)</t>
  </si>
  <si>
    <t>Total overnight cost (2019$/kW)</t>
  </si>
  <si>
    <t>Variable O&amp;M  (2019 $/MWh)</t>
  </si>
  <si>
    <t>Fixed O&amp;M (2019$/kW-yr)</t>
  </si>
  <si>
    <t>Advanced nuclear</t>
  </si>
  <si>
    <t>Solar photovoltaic —tracking</t>
  </si>
  <si>
    <t>Fuente: https://www.eia.gov/outlooks/archive/aeo20/assumptions/pdf/electricity.pdf</t>
  </si>
  <si>
    <t>Base overnight cost (2018$/kW)</t>
  </si>
  <si>
    <t>Project contingency factor</t>
  </si>
  <si>
    <t>Total overnight cost (2018$/kW)</t>
  </si>
  <si>
    <t>Variable O&amp;M (2018$/MWh)</t>
  </si>
  <si>
    <t>Fixed O&amp;M (2018$/kW/yr)</t>
  </si>
  <si>
    <t>Final heat rate (Btu/kWh)</t>
  </si>
  <si>
    <t>Coal with 30% carbon sequestration (CCS)</t>
  </si>
  <si>
    <t>Coal with 90% CCS</t>
  </si>
  <si>
    <t>Conv gas/oil combined cycle (CC)</t>
  </si>
  <si>
    <t>Adv gas/oil CC</t>
  </si>
  <si>
    <t>Adv CC with CCS</t>
  </si>
  <si>
    <t>Adv combustion turbine</t>
  </si>
  <si>
    <t>Adv nuclear</t>
  </si>
  <si>
    <t>MSW—landfill gas</t>
  </si>
  <si>
    <t>Solar PV— tracking</t>
  </si>
  <si>
    <t>Solar PV—fixed tilt</t>
  </si>
  <si>
    <t>Fuente: https://www.eia.gov/outlooks/archive/aeo19/assumptions/pdf/electricity.pdf</t>
  </si>
  <si>
    <t>Base overnight cost (2017 $/kW)</t>
  </si>
  <si>
    <t>Project Contingency Factor</t>
  </si>
  <si>
    <t>Technological Optimism Factor</t>
  </si>
  <si>
    <t>Total overnight cost (2017$/kW)</t>
  </si>
  <si>
    <t>Variable O&amp;M (2017$/MWh)</t>
  </si>
  <si>
    <t>Fixed O&amp;M (2017$/kW/yr)</t>
  </si>
  <si>
    <t>nth-of-a- kind heat rate (Btu/kWh)</t>
  </si>
  <si>
    <t>Fuente: https://www.eia.gov/outlooks/archive/aeo18/assumptions/pdf/electricity.pdf</t>
  </si>
  <si>
    <t>Conv Gas/Oil Combined Cycle (CC)</t>
  </si>
  <si>
    <t>Adv Gas/Oil CC</t>
  </si>
  <si>
    <t>Conv Combustion Turbine</t>
  </si>
  <si>
    <t>Adv Combustion Turbine</t>
  </si>
  <si>
    <t>Fuel Cells</t>
  </si>
  <si>
    <t>Adv Nuclear</t>
  </si>
  <si>
    <t>Distributed Generation- Base</t>
  </si>
  <si>
    <t>Distributed Generation- Peak</t>
  </si>
  <si>
    <t>Battery Storage</t>
  </si>
  <si>
    <t>N/A</t>
  </si>
  <si>
    <t>MSW - Landfill Gas</t>
  </si>
  <si>
    <t>Conventional Hydropower</t>
  </si>
  <si>
    <t>Solar PV - tracking</t>
  </si>
  <si>
    <t>Solar PV - fixed tilt</t>
  </si>
  <si>
    <t>Combined-cycle—single-shaft</t>
  </si>
  <si>
    <t>Combined-cycle—multi-shaft</t>
  </si>
  <si>
    <t>Nuclear--light water reactor</t>
  </si>
  <si>
    <t>Nuclear--small modular reactor</t>
  </si>
  <si>
    <t>Conv combustion turbine</t>
  </si>
  <si>
    <t>Solar Thermal</t>
  </si>
  <si>
    <t>Wind Offshore</t>
  </si>
  <si>
    <t>A</t>
  </si>
  <si>
    <t>O</t>
  </si>
  <si>
    <t>M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</si>
  <si>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</si>
  <si>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</si>
  <si>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</si>
  <si>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</si>
  <si>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</si>
  <si>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</si>
  <si>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</si>
  <si>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</si>
  <si>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</si>
  <si>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</si>
  <si>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</si>
  <si>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</si>
  <si>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P</t>
  </si>
  <si>
    <t>Q</t>
  </si>
  <si>
    <t>Combustion turbine aeroderivative (advanced)</t>
  </si>
  <si>
    <t>Combustion turbine—industrial frame (conventional)</t>
  </si>
  <si>
    <t>R</t>
  </si>
  <si>
    <t>S</t>
  </si>
  <si>
    <t>T</t>
  </si>
  <si>
    <t>U</t>
  </si>
  <si>
    <t>V</t>
  </si>
  <si>
    <t>W</t>
  </si>
  <si>
    <t>Total overnight cost (2021$/kW)</t>
  </si>
  <si>
    <t>X</t>
  </si>
  <si>
    <t>Y</t>
  </si>
  <si>
    <t>Z</t>
  </si>
  <si>
    <t>AA</t>
  </si>
  <si>
    <t>AB</t>
  </si>
  <si>
    <t>Total overnight cost ($/kW)</t>
  </si>
  <si>
    <t>Variable O&amp;M ($/MWh)</t>
  </si>
  <si>
    <t>Fixed O&amp;M ($/kW-y)</t>
  </si>
  <si>
    <t>Year</t>
  </si>
  <si>
    <t>https://www.sciencedirect.com/science/article/pii/S254243512200410X</t>
  </si>
  <si>
    <t>SOLAR</t>
  </si>
  <si>
    <t>LCOE SOLAR</t>
  </si>
  <si>
    <t>SOLAR normalizado</t>
  </si>
  <si>
    <t>LCOE WIND</t>
  </si>
  <si>
    <t>WIND normalizado</t>
  </si>
  <si>
    <t>H2 LCOE</t>
  </si>
  <si>
    <t>H2 normalizado</t>
  </si>
  <si>
    <t>BATTERY LCOE</t>
  </si>
  <si>
    <t>BATTERY normalizado</t>
  </si>
  <si>
    <t>Fuente:</t>
  </si>
  <si>
    <t>CCUS</t>
  </si>
  <si>
    <t>CCUS normalizado</t>
  </si>
  <si>
    <t>https://assets.researchsquare.com/files/rs-2820071/v1_covered_96254f60-0264-49f6-b29f-2c40b0c4baf3.pdf</t>
  </si>
  <si>
    <t>Fuente: https://www.eia.gov/outlooks/archive/aeo22/assumptions/pdf/electricity.pdf</t>
  </si>
  <si>
    <t>Fuente: https://www.eia.gov/outlooks/aeo/assumptions/pdf/elec_cost_perf.pdf</t>
  </si>
  <si>
    <t>Base overnight cost (2022$/kW)</t>
  </si>
  <si>
    <t>Total overnight cost (2022$/kW)</t>
  </si>
  <si>
    <t>Variable O&amp;M (2022$/MWh)</t>
  </si>
  <si>
    <t>Fixed O&amp;M (2022$/kW-y)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</si>
</sst>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16" fillId="0" borderId="11" xfId="0" applyFont="1" applyBorder="1" applyAlignment="1">
      <alignment wrapText="1"/>
    </xf>
    <xf numFmtId="0" fontId="0" fillId="0" borderId="12" xfId="0" applyBorder="1"/>
    <xf numFmtId="0" fontId="0" fillId="0" borderId="13" xfId="0" applyBorder="1"/>
    <xf numFmtId="0" fontId="16" fillId="0" borderId="11" xfId="0" applyFont="1" applyBorder="1"/>
    <xf numFmtId="0" fontId="16" fillId="0" borderId="0" xfId="0" applyFont="1" applyAlignment="1">
      <alignment wrapText="1"/>
    </xf>
    <xf numFmtId="0" fontId="0" fillId="33" borderId="13" xfId="0" applyFill="1" applyBorder="1"/>
    <xf numFmtId="10" fontId="0" fillId="0" borderId="0" xfId="0" applyNumberFormat="1"/>
    <xf numFmtId="2" fontId="0" fillId="0" borderId="10" xfId="0" applyNumberFormat="1" applyBorder="1"/>
    <xf numFmtId="164" fontId="0" fillId="0" borderId="12" xfId="0" applyNumberFormat="1" applyBorder="1"/>
    <xf numFmtId="164" fontId="0" fillId="0" borderId="10" xfId="0" applyNumberFormat="1" applyBorder="1"/>
    <xf numFmtId="164" fontId="0" fillId="0" borderId="13" xfId="0" applyNumberFormat="1" applyBorder="1"/>
    <xf numFmtId="0" fontId="20" fillId="0" borderId="0" xfId="42"/>
    <xf numFmtId="0" fontId="0" fillId="34" borderId="0" xfId="0" applyFill="1"/>
    <xf numFmtId="0" fontId="0" fillId="0" borderId="10" xfId="0" applyBorder="1" applyAlignment="1">
      <alignment wrapText="1"/>
    </xf>
    <xf numFmtId="2" fontId="16" fillId="0" borderId="10" xfId="0" applyNumberFormat="1" applyFont="1" applyBorder="1" applyAlignment="1">
      <alignment wrapText="1"/>
    </xf>
    <xf numFmtId="0" fontId="16" fillId="0" borderId="10" xfId="0" applyFont="1" applyBorder="1" applyAlignment="1">
      <alignment wrapText="1"/>
    </xf>
    <xf numFmtId="2" fontId="0" fillId="34" borderId="10" xfId="0" applyNumberFormat="1" applyFill="1" applyBorder="1"/>
    <xf numFmtId="0" fontId="20" fillId="0" borderId="0" xfId="42" applyAlignment="1"/>
    <xf numFmtId="0" fontId="0" fillId="0" borderId="14" xfId="0" applyBorder="1"/>
    <xf numFmtId="0" fontId="0" fillId="33" borderId="10" xfId="0" applyFill="1" applyBorder="1"/>
    <xf numFmtId="0" fontId="0" fillId="33" borderId="0" xfId="0" applyFill="1" applyAlignment="1">
      <alignment wrapText="1"/>
    </xf>
    <xf numFmtId="1" fontId="0" fillId="33" borderId="0" xfId="0" applyNumberFormat="1" applyFill="1"/>
    <xf numFmtId="2" fontId="0" fillId="33" borderId="0" xfId="0" applyNumberFormat="1" applyFill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corrientes'!$D$2</c:f>
          <c:strCache>
            <c:ptCount val="1"/>
            <c:pt idx="0">
              <c:v>Total overnight cost ($/kW)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corrientes'!$B$3</c:f>
              <c:strCache>
                <c:ptCount val="1"/>
                <c:pt idx="0">
                  <c:v>Conventional hydropower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corrientes'!$C$3:$C$7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corrientes'!$D$3:$D$7</c:f>
              <c:numCache>
                <c:formatCode>General</c:formatCode>
                <c:ptCount val="5"/>
                <c:pt idx="0">
                  <c:v>2898</c:v>
                </c:pt>
                <c:pt idx="1">
                  <c:v>2948</c:v>
                </c:pt>
                <c:pt idx="2">
                  <c:v>2752</c:v>
                </c:pt>
                <c:pt idx="3">
                  <c:v>2769</c:v>
                </c:pt>
                <c:pt idx="4">
                  <c:v>3083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DD-40A8-8050-1952AC9F7E58}"/>
            </c:ext>
          </c:extLst>
        </c:ser>
        <c:ser>
          <c:idx val="1"/>
          <c:order val="1"/>
          <c:tx>
            <c:strRef>
              <c:f>'Costos corrientes'!$B$45</c:f>
              <c:strCache>
                <c:ptCount val="1"/>
                <c:pt idx="0">
                  <c:v>Geothermal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corrientes'!$C$45:$C$49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corrientes'!$D$45:$D$49</c:f>
              <c:numCache>
                <c:formatCode>General</c:formatCode>
                <c:ptCount val="5"/>
                <c:pt idx="0">
                  <c:v>2746</c:v>
                </c:pt>
                <c:pt idx="1">
                  <c:v>2787</c:v>
                </c:pt>
                <c:pt idx="2">
                  <c:v>2680</c:v>
                </c:pt>
                <c:pt idx="3">
                  <c:v>2772</c:v>
                </c:pt>
                <c:pt idx="4">
                  <c:v>3076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DD-40A8-8050-1952AC9F7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corrientes'!$E$2</c:f>
          <c:strCache>
            <c:ptCount val="1"/>
            <c:pt idx="0">
              <c:v>Variable O&amp;M ($/MWh)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corrientes'!$B$3</c:f>
              <c:strCache>
                <c:ptCount val="1"/>
                <c:pt idx="0">
                  <c:v>Conventional hydropower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corrientes'!$C$3:$C$7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corrientes'!$E$3:$E$7</c:f>
              <c:numCache>
                <c:formatCode>General</c:formatCode>
                <c:ptCount val="5"/>
                <c:pt idx="0">
                  <c:v>1.33</c:v>
                </c:pt>
                <c:pt idx="1">
                  <c:v>1.36</c:v>
                </c:pt>
                <c:pt idx="2">
                  <c:v>1.39</c:v>
                </c:pt>
                <c:pt idx="3">
                  <c:v>1.4</c:v>
                </c:pt>
                <c:pt idx="4">
                  <c:v>1.46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00-4F02-901C-7CEF794406E9}"/>
            </c:ext>
          </c:extLst>
        </c:ser>
        <c:ser>
          <c:idx val="1"/>
          <c:order val="1"/>
          <c:tx>
            <c:strRef>
              <c:f>'Costos corrientes'!$B$45</c:f>
              <c:strCache>
                <c:ptCount val="1"/>
                <c:pt idx="0">
                  <c:v>Geothermal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corrientes'!$C$45:$C$49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corrientes'!$E$45:$E$49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1.1599999999999999</c:v>
                </c:pt>
                <c:pt idx="3">
                  <c:v>1.17</c:v>
                </c:pt>
                <c:pt idx="4">
                  <c:v>1.21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00-4F02-901C-7CEF79440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corrientes'!$F$2</c:f>
          <c:strCache>
            <c:ptCount val="1"/>
            <c:pt idx="0">
              <c:v>Fixed O&amp;M ($/kW-y)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corrientes'!$B$3</c:f>
              <c:strCache>
                <c:ptCount val="1"/>
                <c:pt idx="0">
                  <c:v>Conventional hydropower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corrientes'!$C$3:$C$7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corrientes'!$F$3:$F$7</c:f>
              <c:numCache>
                <c:formatCode>General</c:formatCode>
                <c:ptCount val="5"/>
                <c:pt idx="0">
                  <c:v>40.049999999999997</c:v>
                </c:pt>
                <c:pt idx="1">
                  <c:v>40.85</c:v>
                </c:pt>
                <c:pt idx="2">
                  <c:v>41.63</c:v>
                </c:pt>
                <c:pt idx="3">
                  <c:v>42.01</c:v>
                </c:pt>
                <c:pt idx="4">
                  <c:v>43.78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9F-44D0-B6A6-27557C269CB6}"/>
            </c:ext>
          </c:extLst>
        </c:ser>
        <c:ser>
          <c:idx val="1"/>
          <c:order val="1"/>
          <c:tx>
            <c:strRef>
              <c:f>'Costos corrientes'!$B$45</c:f>
              <c:strCache>
                <c:ptCount val="1"/>
                <c:pt idx="0">
                  <c:v>Geothermal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corrientes'!$C$45:$C$49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corrientes'!$F$45:$F$49</c:f>
              <c:numCache>
                <c:formatCode>General</c:formatCode>
                <c:ptCount val="5"/>
                <c:pt idx="0">
                  <c:v>119.87</c:v>
                </c:pt>
                <c:pt idx="1">
                  <c:v>122.28</c:v>
                </c:pt>
                <c:pt idx="2">
                  <c:v>113.29</c:v>
                </c:pt>
                <c:pt idx="3">
                  <c:v>137.5</c:v>
                </c:pt>
                <c:pt idx="4">
                  <c:v>143.22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9F-44D0-B6A6-27557C269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corrientes'!$D$2</c:f>
          <c:strCache>
            <c:ptCount val="1"/>
            <c:pt idx="0">
              <c:v>Total overnight cost ($/kW)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'Costos corrientes'!$B$15</c:f>
              <c:strCache>
                <c:ptCount val="1"/>
                <c:pt idx="0">
                  <c:v>Wind offshore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corrientes'!$C$15:$C$19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corrientes'!$D$15:$D$19</c:f>
              <c:numCache>
                <c:formatCode>General</c:formatCode>
                <c:ptCount val="5"/>
                <c:pt idx="0">
                  <c:v>6454</c:v>
                </c:pt>
                <c:pt idx="1">
                  <c:v>6542</c:v>
                </c:pt>
                <c:pt idx="2">
                  <c:v>5446</c:v>
                </c:pt>
                <c:pt idx="3">
                  <c:v>5453</c:v>
                </c:pt>
                <c:pt idx="4">
                  <c:v>6041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FD-455B-AFD5-E507A436BC5A}"/>
            </c:ext>
          </c:extLst>
        </c:ser>
        <c:ser>
          <c:idx val="2"/>
          <c:order val="1"/>
          <c:tx>
            <c:strRef>
              <c:f>'Costos corrientes'!$B$21</c:f>
              <c:strCache>
                <c:ptCount val="1"/>
                <c:pt idx="0">
                  <c:v>Solar thermal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corrientes'!$C$21:$C$25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corrientes'!$D$21:$D$25</c:f>
              <c:numCache>
                <c:formatCode>General</c:formatCode>
                <c:ptCount val="5"/>
                <c:pt idx="0">
                  <c:v>4228</c:v>
                </c:pt>
                <c:pt idx="1">
                  <c:v>4291</c:v>
                </c:pt>
                <c:pt idx="2">
                  <c:v>7191</c:v>
                </c:pt>
                <c:pt idx="3">
                  <c:v>7116</c:v>
                </c:pt>
                <c:pt idx="4">
                  <c:v>7895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FD-455B-AFD5-E507A436B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corrientes'!$D$2</c:f>
          <c:strCache>
            <c:ptCount val="1"/>
            <c:pt idx="0">
              <c:v>Total overnight cost ($/kW)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corrientes'!$B$9</c:f>
              <c:strCache>
                <c:ptCount val="1"/>
                <c:pt idx="0">
                  <c:v>Wind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corrientes'!$C$9:$C$13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corrientes'!$D$9:$D$13</c:f>
              <c:numCache>
                <c:formatCode>General</c:formatCode>
                <c:ptCount val="5"/>
                <c:pt idx="0">
                  <c:v>1657</c:v>
                </c:pt>
                <c:pt idx="1">
                  <c:v>1624</c:v>
                </c:pt>
                <c:pt idx="2">
                  <c:v>1319</c:v>
                </c:pt>
                <c:pt idx="3">
                  <c:v>1846</c:v>
                </c:pt>
                <c:pt idx="4">
                  <c:v>1718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0F-496A-AF74-8A5FB9DE2DA1}"/>
            </c:ext>
          </c:extLst>
        </c:ser>
        <c:ser>
          <c:idx val="3"/>
          <c:order val="1"/>
          <c:tx>
            <c:strRef>
              <c:f>'Costos corrientes'!$B$27</c:f>
              <c:strCache>
                <c:ptCount val="1"/>
                <c:pt idx="0">
                  <c:v>Solar PV - tracking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corrientes'!$C$27:$C$31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corrientes'!$D$27:$D$31</c:f>
              <c:numCache>
                <c:formatCode>General</c:formatCode>
                <c:ptCount val="5"/>
                <c:pt idx="0">
                  <c:v>2105</c:v>
                </c:pt>
                <c:pt idx="1">
                  <c:v>1969</c:v>
                </c:pt>
                <c:pt idx="2">
                  <c:v>1331</c:v>
                </c:pt>
                <c:pt idx="3">
                  <c:v>1248</c:v>
                </c:pt>
                <c:pt idx="4">
                  <c:v>1327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0F-496A-AF74-8A5FB9DE2DA1}"/>
            </c:ext>
          </c:extLst>
        </c:ser>
        <c:ser>
          <c:idx val="4"/>
          <c:order val="2"/>
          <c:tx>
            <c:strRef>
              <c:f>'Costos corrientes'!$B$33</c:f>
              <c:strCache>
                <c:ptCount val="1"/>
                <c:pt idx="0">
                  <c:v>Solar PV - fixed tilt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corrientes'!$C$33:$C$37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corrientes'!$D$33:$D$37</c:f>
              <c:numCache>
                <c:formatCode>General</c:formatCode>
                <c:ptCount val="5"/>
                <c:pt idx="0">
                  <c:v>1851</c:v>
                </c:pt>
                <c:pt idx="1">
                  <c:v>1783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0F-496A-AF74-8A5FB9DE2DA1}"/>
            </c:ext>
          </c:extLst>
        </c:ser>
        <c:ser>
          <c:idx val="5"/>
          <c:order val="3"/>
          <c:tx>
            <c:strRef>
              <c:f>'Costos corrientes'!$B$39</c:f>
              <c:strCache>
                <c:ptCount val="1"/>
                <c:pt idx="0">
                  <c:v>Solar PV with storage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corrientes'!$C$39:$C$43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corrientes'!$D$39:$D$43</c:f>
              <c:numCache>
                <c:formatCode>General</c:formatCode>
                <c:ptCount val="5"/>
                <c:pt idx="3">
                  <c:v>1612</c:v>
                </c:pt>
                <c:pt idx="4">
                  <c:v>1748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0F-496A-AF74-8A5FB9DE2DA1}"/>
            </c:ext>
          </c:extLst>
        </c:ser>
        <c:ser>
          <c:idx val="1"/>
          <c:order val="4"/>
          <c:tx>
            <c:strRef>
              <c:f>'Costos corrientes'!$B$63</c:f>
              <c:strCache>
                <c:ptCount val="1"/>
                <c:pt idx="0">
                  <c:v>Battery storage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corrientes'!$C$63:$C$67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corrientes'!$D$63:$D$67</c:f>
              <c:numCache>
                <c:formatCode>General</c:formatCode>
                <c:ptCount val="5"/>
                <c:pt idx="0">
                  <c:v>2170</c:v>
                </c:pt>
                <c:pt idx="1">
                  <c:v>1950</c:v>
                </c:pt>
                <c:pt idx="2">
                  <c:v>1383</c:v>
                </c:pt>
                <c:pt idx="3">
                  <c:v>1165</c:v>
                </c:pt>
                <c:pt idx="4">
                  <c:v>1316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0F-496A-AF74-8A5FB9DE2DA1}"/>
            </c:ext>
          </c:extLst>
        </c:ser>
        <c:ser>
          <c:idx val="2"/>
          <c:order val="5"/>
          <c:tx>
            <c:strRef>
              <c:f>'Costos corrientes'!$B$69</c:f>
              <c:strCache>
                <c:ptCount val="1"/>
                <c:pt idx="0">
                  <c:v>Distributed generation—peak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corrientes'!$C$69:$C$73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corrientes'!$D$69:$D$73</c:f>
              <c:numCache>
                <c:formatCode>General</c:formatCode>
                <c:ptCount val="5"/>
                <c:pt idx="0">
                  <c:v>1866</c:v>
                </c:pt>
                <c:pt idx="1">
                  <c:v>1894</c:v>
                </c:pt>
                <c:pt idx="2">
                  <c:v>1868</c:v>
                </c:pt>
                <c:pt idx="3">
                  <c:v>1874</c:v>
                </c:pt>
                <c:pt idx="4">
                  <c:v>2079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60F-496A-AF74-8A5FB9DE2DA1}"/>
            </c:ext>
          </c:extLst>
        </c:ser>
        <c:ser>
          <c:idx val="6"/>
          <c:order val="6"/>
          <c:tx>
            <c:strRef>
              <c:f>'Costos corrientes'!$B$75</c:f>
              <c:strCache>
                <c:ptCount val="1"/>
                <c:pt idx="0">
                  <c:v>Distributed generation—base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'Costos corrientes'!$C$75:$C$79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corrientes'!$D$75:$D$79</c:f>
              <c:numCache>
                <c:formatCode>General</c:formatCode>
                <c:ptCount val="5"/>
                <c:pt idx="0">
                  <c:v>1553</c:v>
                </c:pt>
                <c:pt idx="1">
                  <c:v>1576</c:v>
                </c:pt>
                <c:pt idx="2">
                  <c:v>1555</c:v>
                </c:pt>
                <c:pt idx="3">
                  <c:v>1560</c:v>
                </c:pt>
                <c:pt idx="4">
                  <c:v>1731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0F-496A-AF74-8A5FB9DE2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corrientes'!$F$2</c:f>
          <c:strCache>
            <c:ptCount val="1"/>
            <c:pt idx="0">
              <c:v>Fixed O&amp;M ($/kW-y)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'Costos corrientes'!$B$15</c:f>
              <c:strCache>
                <c:ptCount val="1"/>
                <c:pt idx="0">
                  <c:v>Wind offshore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corrientes'!$C$15:$C$19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corrientes'!$F$15:$F$19</c:f>
              <c:numCache>
                <c:formatCode>General</c:formatCode>
                <c:ptCount val="5"/>
                <c:pt idx="0">
                  <c:v>78.56</c:v>
                </c:pt>
                <c:pt idx="1">
                  <c:v>80.14</c:v>
                </c:pt>
                <c:pt idx="2">
                  <c:v>109.54</c:v>
                </c:pt>
                <c:pt idx="3">
                  <c:v>110.56</c:v>
                </c:pt>
                <c:pt idx="4">
                  <c:v>115.16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EE-4956-937D-603DFBE74EA5}"/>
            </c:ext>
          </c:extLst>
        </c:ser>
        <c:ser>
          <c:idx val="2"/>
          <c:order val="1"/>
          <c:tx>
            <c:strRef>
              <c:f>'Costos corrientes'!$B$21</c:f>
              <c:strCache>
                <c:ptCount val="1"/>
                <c:pt idx="0">
                  <c:v>Solar thermal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corrientes'!$C$21:$C$25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corrientes'!$F$21:$F$25</c:f>
              <c:numCache>
                <c:formatCode>General</c:formatCode>
                <c:ptCount val="5"/>
                <c:pt idx="0">
                  <c:v>71.41</c:v>
                </c:pt>
                <c:pt idx="1">
                  <c:v>72.84</c:v>
                </c:pt>
                <c:pt idx="2">
                  <c:v>85.03</c:v>
                </c:pt>
                <c:pt idx="3">
                  <c:v>85.82</c:v>
                </c:pt>
                <c:pt idx="4">
                  <c:v>89.39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EE-4956-937D-603DFBE74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corrientes'!$F$2</c:f>
          <c:strCache>
            <c:ptCount val="1"/>
            <c:pt idx="0">
              <c:v>Fixed O&amp;M ($/kW-y)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corrientes'!$B$9</c:f>
              <c:strCache>
                <c:ptCount val="1"/>
                <c:pt idx="0">
                  <c:v>Wind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corrientes'!$C$9:$C$13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corrientes'!$F$9:$F$13</c:f>
              <c:numCache>
                <c:formatCode>General</c:formatCode>
                <c:ptCount val="5"/>
                <c:pt idx="0">
                  <c:v>47.47</c:v>
                </c:pt>
                <c:pt idx="1">
                  <c:v>48.42</c:v>
                </c:pt>
                <c:pt idx="2">
                  <c:v>26.22</c:v>
                </c:pt>
                <c:pt idx="3">
                  <c:v>26.47</c:v>
                </c:pt>
                <c:pt idx="4">
                  <c:v>27.57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7-4BA7-AC9A-C44810C8F022}"/>
            </c:ext>
          </c:extLst>
        </c:ser>
        <c:ser>
          <c:idx val="3"/>
          <c:order val="1"/>
          <c:tx>
            <c:strRef>
              <c:f>'Costos corrientes'!$B$27</c:f>
              <c:strCache>
                <c:ptCount val="1"/>
                <c:pt idx="0">
                  <c:v>Solar PV - tracking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corrientes'!$C$27:$C$31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corrientes'!$F$27:$F$31</c:f>
              <c:numCache>
                <c:formatCode>General</c:formatCode>
                <c:ptCount val="5"/>
                <c:pt idx="0">
                  <c:v>22.02</c:v>
                </c:pt>
                <c:pt idx="1">
                  <c:v>22.46</c:v>
                </c:pt>
                <c:pt idx="2">
                  <c:v>15.19</c:v>
                </c:pt>
                <c:pt idx="3">
                  <c:v>15.33</c:v>
                </c:pt>
                <c:pt idx="4">
                  <c:v>15.97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A7-4BA7-AC9A-C44810C8F022}"/>
            </c:ext>
          </c:extLst>
        </c:ser>
        <c:ser>
          <c:idx val="4"/>
          <c:order val="2"/>
          <c:tx>
            <c:strRef>
              <c:f>'Costos corrientes'!$B$33</c:f>
              <c:strCache>
                <c:ptCount val="1"/>
                <c:pt idx="0">
                  <c:v>Solar PV - fixed tilt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corrientes'!$C$33:$C$37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corrientes'!$F$33:$F$37</c:f>
              <c:numCache>
                <c:formatCode>General</c:formatCode>
                <c:ptCount val="5"/>
                <c:pt idx="0">
                  <c:v>22.02</c:v>
                </c:pt>
                <c:pt idx="1">
                  <c:v>22.46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A7-4BA7-AC9A-C44810C8F022}"/>
            </c:ext>
          </c:extLst>
        </c:ser>
        <c:ser>
          <c:idx val="5"/>
          <c:order val="3"/>
          <c:tx>
            <c:strRef>
              <c:f>'Costos corrientes'!$B$39</c:f>
              <c:strCache>
                <c:ptCount val="1"/>
                <c:pt idx="0">
                  <c:v>Solar PV with storage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corrientes'!$C$39:$C$43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corrientes'!$F$39:$F$43</c:f>
              <c:numCache>
                <c:formatCode>General</c:formatCode>
                <c:ptCount val="5"/>
                <c:pt idx="3">
                  <c:v>32.33</c:v>
                </c:pt>
                <c:pt idx="4">
                  <c:v>33.67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A7-4BA7-AC9A-C44810C8F022}"/>
            </c:ext>
          </c:extLst>
        </c:ser>
        <c:ser>
          <c:idx val="1"/>
          <c:order val="4"/>
          <c:tx>
            <c:strRef>
              <c:f>'Costos corrientes'!$B$63</c:f>
              <c:strCache>
                <c:ptCount val="1"/>
                <c:pt idx="0">
                  <c:v>Battery storage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corrientes'!$C$63:$C$67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corrientes'!$F$63:$F$67</c:f>
              <c:numCache>
                <c:formatCode>General</c:formatCode>
                <c:ptCount val="5"/>
                <c:pt idx="0">
                  <c:v>35.6</c:v>
                </c:pt>
                <c:pt idx="1">
                  <c:v>36.32</c:v>
                </c:pt>
                <c:pt idx="2">
                  <c:v>24.7</c:v>
                </c:pt>
                <c:pt idx="3">
                  <c:v>24.93</c:v>
                </c:pt>
                <c:pt idx="4">
                  <c:v>25.96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A7-4BA7-AC9A-C44810C8F022}"/>
            </c:ext>
          </c:extLst>
        </c:ser>
        <c:ser>
          <c:idx val="2"/>
          <c:order val="5"/>
          <c:tx>
            <c:strRef>
              <c:f>'Costos corrientes'!$B$69</c:f>
              <c:strCache>
                <c:ptCount val="1"/>
                <c:pt idx="0">
                  <c:v>Distributed generation—peak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corrientes'!$C$69:$C$73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corrientes'!$F$69:$F$73</c:f>
              <c:numCache>
                <c:formatCode>General</c:formatCode>
                <c:ptCount val="5"/>
                <c:pt idx="0">
                  <c:v>18.52</c:v>
                </c:pt>
                <c:pt idx="1">
                  <c:v>18.899999999999999</c:v>
                </c:pt>
                <c:pt idx="2">
                  <c:v>19.28</c:v>
                </c:pt>
                <c:pt idx="3">
                  <c:v>19.46</c:v>
                </c:pt>
                <c:pt idx="4">
                  <c:v>20.27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A7-4BA7-AC9A-C44810C8F022}"/>
            </c:ext>
          </c:extLst>
        </c:ser>
        <c:ser>
          <c:idx val="6"/>
          <c:order val="6"/>
          <c:tx>
            <c:strRef>
              <c:f>'Costos corrientes'!$B$75</c:f>
              <c:strCache>
                <c:ptCount val="1"/>
                <c:pt idx="0">
                  <c:v>Distributed generation—base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'Costos corrientes'!$C$75:$C$79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corrientes'!$F$75:$F$79</c:f>
              <c:numCache>
                <c:formatCode>General</c:formatCode>
                <c:ptCount val="5"/>
                <c:pt idx="0">
                  <c:v>18.52</c:v>
                </c:pt>
                <c:pt idx="1">
                  <c:v>18.899999999999999</c:v>
                </c:pt>
                <c:pt idx="2">
                  <c:v>19.28</c:v>
                </c:pt>
                <c:pt idx="3">
                  <c:v>19.46</c:v>
                </c:pt>
                <c:pt idx="4">
                  <c:v>20.27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5A7-4BA7-AC9A-C44810C8F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corrientes'!$D$2</c:f>
          <c:strCache>
            <c:ptCount val="1"/>
            <c:pt idx="0">
              <c:v>Total overnight cost ($/kW)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'Costos corrientes'!$B$51</c:f>
              <c:strCache>
                <c:ptCount val="1"/>
                <c:pt idx="0">
                  <c:v>Municipal solid waste—landfill gas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corrientes'!$C$51:$C$55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corrientes'!$D$51:$D$55</c:f>
              <c:numCache>
                <c:formatCode>General</c:formatCode>
                <c:ptCount val="5"/>
                <c:pt idx="0">
                  <c:v>8742</c:v>
                </c:pt>
                <c:pt idx="1">
                  <c:v>8895</c:v>
                </c:pt>
                <c:pt idx="2">
                  <c:v>1557</c:v>
                </c:pt>
                <c:pt idx="3">
                  <c:v>1566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3D-4B62-8A3E-AD3889E1DCBB}"/>
            </c:ext>
          </c:extLst>
        </c:ser>
        <c:ser>
          <c:idx val="0"/>
          <c:order val="1"/>
          <c:tx>
            <c:strRef>
              <c:f>'Costos corrientes'!$B$57</c:f>
              <c:strCache>
                <c:ptCount val="1"/>
                <c:pt idx="0">
                  <c:v>Biomass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corrientes'!$C$57:$C$61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corrientes'!$D$57:$D$61</c:f>
              <c:numCache>
                <c:formatCode>General</c:formatCode>
                <c:ptCount val="5"/>
                <c:pt idx="0">
                  <c:v>3837</c:v>
                </c:pt>
                <c:pt idx="1">
                  <c:v>3900</c:v>
                </c:pt>
                <c:pt idx="2">
                  <c:v>4104</c:v>
                </c:pt>
                <c:pt idx="3">
                  <c:v>4078</c:v>
                </c:pt>
                <c:pt idx="4">
                  <c:v>4525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3D-4B62-8A3E-AD3889E1DCBB}"/>
            </c:ext>
          </c:extLst>
        </c:ser>
        <c:ser>
          <c:idx val="2"/>
          <c:order val="2"/>
          <c:tx>
            <c:strRef>
              <c:f>'Costos corrientes'!$B$123</c:f>
              <c:strCache>
                <c:ptCount val="1"/>
                <c:pt idx="0">
                  <c:v>Combined-cycle with 90% CCS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corrientes'!$C$123:$C$127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corrientes'!$D$123:$D$127</c:f>
              <c:numCache>
                <c:formatCode>General</c:formatCode>
                <c:ptCount val="5"/>
                <c:pt idx="0">
                  <c:v>2175</c:v>
                </c:pt>
                <c:pt idx="1">
                  <c:v>2205</c:v>
                </c:pt>
                <c:pt idx="2">
                  <c:v>2569</c:v>
                </c:pt>
                <c:pt idx="3">
                  <c:v>2570</c:v>
                </c:pt>
                <c:pt idx="4">
                  <c:v>2845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3D-4B62-8A3E-AD3889E1DCBB}"/>
            </c:ext>
          </c:extLst>
        </c:ser>
        <c:ser>
          <c:idx val="3"/>
          <c:order val="3"/>
          <c:tx>
            <c:strRef>
              <c:f>'Costos corrientes'!$B$141</c:f>
              <c:strCache>
                <c:ptCount val="1"/>
                <c:pt idx="0">
                  <c:v>USC with 90% CCS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corrientes'!$C$141:$C$145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corrientes'!$D$141:$D$145</c:f>
              <c:numCache>
                <c:formatCode>General</c:formatCode>
                <c:ptCount val="5"/>
                <c:pt idx="2">
                  <c:v>5997</c:v>
                </c:pt>
                <c:pt idx="3">
                  <c:v>5978</c:v>
                </c:pt>
                <c:pt idx="4">
                  <c:v>6625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3D-4B62-8A3E-AD3889E1DCBB}"/>
            </c:ext>
          </c:extLst>
        </c:ser>
        <c:ser>
          <c:idx val="4"/>
          <c:order val="4"/>
          <c:tx>
            <c:strRef>
              <c:f>'Costos corrientes'!$B$147</c:f>
              <c:strCache>
                <c:ptCount val="1"/>
                <c:pt idx="0">
                  <c:v>USC with 30% carbon capture and sequestration (CCS)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corrientes'!$C$147:$C$151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corrientes'!$D$147:$D$151</c:f>
              <c:numCache>
                <c:formatCode>General</c:formatCode>
                <c:ptCount val="5"/>
                <c:pt idx="2">
                  <c:v>4652</c:v>
                </c:pt>
                <c:pt idx="3">
                  <c:v>4595</c:v>
                </c:pt>
                <c:pt idx="4">
                  <c:v>5096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3D-4B62-8A3E-AD3889E1DCBB}"/>
            </c:ext>
          </c:extLst>
        </c:ser>
        <c:ser>
          <c:idx val="5"/>
          <c:order val="5"/>
          <c:tx>
            <c:strRef>
              <c:f>'Costos corrientes'!$B$159</c:f>
              <c:strCache>
                <c:ptCount val="1"/>
                <c:pt idx="0">
                  <c:v>Coal with 90% CCS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corrientes'!$C$159:$C$163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corrientes'!$D$159:$D$163</c:f>
              <c:numCache>
                <c:formatCode>General</c:formatCode>
                <c:ptCount val="5"/>
                <c:pt idx="0">
                  <c:v>5628</c:v>
                </c:pt>
                <c:pt idx="1">
                  <c:v>5716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3D-4B62-8A3E-AD3889E1DCBB}"/>
            </c:ext>
          </c:extLst>
        </c:ser>
        <c:ser>
          <c:idx val="6"/>
          <c:order val="6"/>
          <c:tx>
            <c:strRef>
              <c:f>'Costos corrientes'!$B$165</c:f>
              <c:strCache>
                <c:ptCount val="1"/>
                <c:pt idx="0">
                  <c:v>Coal with 30% carbon sequestration (CCS)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'Costos corrientes'!$C$165:$C$169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corrientes'!$D$165:$D$169</c:f>
              <c:numCache>
                <c:formatCode>General</c:formatCode>
                <c:ptCount val="5"/>
                <c:pt idx="0">
                  <c:v>5089</c:v>
                </c:pt>
                <c:pt idx="1">
                  <c:v>5169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63D-4B62-8A3E-AD3889E1D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ax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corrientes'!$E$2</c:f>
          <c:strCache>
            <c:ptCount val="1"/>
            <c:pt idx="0">
              <c:v>Variable O&amp;M ($/MWh)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'Costos corrientes'!$B$51</c:f>
              <c:strCache>
                <c:ptCount val="1"/>
                <c:pt idx="0">
                  <c:v>Municipal solid waste—landfill gas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corrientes'!$C$51:$C$55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corrientes'!$E$51:$E$55</c:f>
              <c:numCache>
                <c:formatCode>General</c:formatCode>
                <c:ptCount val="5"/>
                <c:pt idx="0">
                  <c:v>9.2899999999999991</c:v>
                </c:pt>
                <c:pt idx="1">
                  <c:v>9.4700000000000006</c:v>
                </c:pt>
                <c:pt idx="2">
                  <c:v>6.17</c:v>
                </c:pt>
                <c:pt idx="3">
                  <c:v>6.23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A0-4F43-8B52-AE3CA3D2FA21}"/>
            </c:ext>
          </c:extLst>
        </c:ser>
        <c:ser>
          <c:idx val="0"/>
          <c:order val="1"/>
          <c:tx>
            <c:strRef>
              <c:f>'Costos corrientes'!$B$57</c:f>
              <c:strCache>
                <c:ptCount val="1"/>
                <c:pt idx="0">
                  <c:v>Biomass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corrientes'!$C$57:$C$61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corrientes'!$E$57:$E$61</c:f>
              <c:numCache>
                <c:formatCode>General</c:formatCode>
                <c:ptCount val="5"/>
                <c:pt idx="0">
                  <c:v>5.58</c:v>
                </c:pt>
                <c:pt idx="1">
                  <c:v>5.7</c:v>
                </c:pt>
                <c:pt idx="2">
                  <c:v>4.8099999999999996</c:v>
                </c:pt>
                <c:pt idx="3">
                  <c:v>4.8499999999999996</c:v>
                </c:pt>
                <c:pt idx="4">
                  <c:v>5.0599999999999996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A0-4F43-8B52-AE3CA3D2FA21}"/>
            </c:ext>
          </c:extLst>
        </c:ser>
        <c:ser>
          <c:idx val="2"/>
          <c:order val="2"/>
          <c:tx>
            <c:strRef>
              <c:f>'Costos corrientes'!$B$123</c:f>
              <c:strCache>
                <c:ptCount val="1"/>
                <c:pt idx="0">
                  <c:v>Combined-cycle with 90% CCS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corrientes'!$C$123:$C$127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corrientes'!$E$123:$E$127</c:f>
              <c:numCache>
                <c:formatCode>General</c:formatCode>
                <c:ptCount val="5"/>
                <c:pt idx="0">
                  <c:v>7.2</c:v>
                </c:pt>
                <c:pt idx="1">
                  <c:v>7.34</c:v>
                </c:pt>
                <c:pt idx="2">
                  <c:v>5.82</c:v>
                </c:pt>
                <c:pt idx="3">
                  <c:v>5.87</c:v>
                </c:pt>
                <c:pt idx="4">
                  <c:v>6.11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A0-4F43-8B52-AE3CA3D2FA21}"/>
            </c:ext>
          </c:extLst>
        </c:ser>
        <c:ser>
          <c:idx val="3"/>
          <c:order val="3"/>
          <c:tx>
            <c:strRef>
              <c:f>'Costos corrientes'!$B$141</c:f>
              <c:strCache>
                <c:ptCount val="1"/>
                <c:pt idx="0">
                  <c:v>USC with 90% CCS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corrientes'!$C$141:$C$145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corrientes'!$E$141:$E$145</c:f>
              <c:numCache>
                <c:formatCode>General</c:formatCode>
                <c:ptCount val="5"/>
                <c:pt idx="2">
                  <c:v>10.93</c:v>
                </c:pt>
                <c:pt idx="3">
                  <c:v>11.03</c:v>
                </c:pt>
                <c:pt idx="4">
                  <c:v>11.49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A0-4F43-8B52-AE3CA3D2FA21}"/>
            </c:ext>
          </c:extLst>
        </c:ser>
        <c:ser>
          <c:idx val="4"/>
          <c:order val="4"/>
          <c:tx>
            <c:strRef>
              <c:f>'Costos corrientes'!$B$147</c:f>
              <c:strCache>
                <c:ptCount val="1"/>
                <c:pt idx="0">
                  <c:v>USC with 30% carbon capture and sequestration (CCS)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corrientes'!$C$147:$C$151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corrientes'!$E$147:$E$151</c:f>
              <c:numCache>
                <c:formatCode>General</c:formatCode>
                <c:ptCount val="5"/>
                <c:pt idx="2">
                  <c:v>7.05</c:v>
                </c:pt>
                <c:pt idx="3">
                  <c:v>7.11</c:v>
                </c:pt>
                <c:pt idx="4">
                  <c:v>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A0-4F43-8B52-AE3CA3D2FA21}"/>
            </c:ext>
          </c:extLst>
        </c:ser>
        <c:ser>
          <c:idx val="5"/>
          <c:order val="5"/>
          <c:tx>
            <c:strRef>
              <c:f>'Costos corrientes'!$B$159</c:f>
              <c:strCache>
                <c:ptCount val="1"/>
                <c:pt idx="0">
                  <c:v>Coal with 90% CCS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corrientes'!$C$159:$C$163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corrientes'!$E$159:$E$163</c:f>
              <c:numCache>
                <c:formatCode>General</c:formatCode>
                <c:ptCount val="5"/>
                <c:pt idx="0">
                  <c:v>9.6999999999999993</c:v>
                </c:pt>
                <c:pt idx="1">
                  <c:v>9.89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A0-4F43-8B52-AE3CA3D2FA21}"/>
            </c:ext>
          </c:extLst>
        </c:ser>
        <c:ser>
          <c:idx val="6"/>
          <c:order val="6"/>
          <c:tx>
            <c:strRef>
              <c:f>'Costos corrientes'!$B$165</c:f>
              <c:strCache>
                <c:ptCount val="1"/>
                <c:pt idx="0">
                  <c:v>Coal with 30% carbon sequestration (CCS)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'Costos corrientes'!$C$165:$C$169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corrientes'!$E$165:$E$169</c:f>
              <c:numCache>
                <c:formatCode>General</c:formatCode>
                <c:ptCount val="5"/>
                <c:pt idx="0">
                  <c:v>7.17</c:v>
                </c:pt>
                <c:pt idx="1">
                  <c:v>7.31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7A0-4F43-8B52-AE3CA3D2F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corrientes'!$F$2</c:f>
          <c:strCache>
            <c:ptCount val="1"/>
            <c:pt idx="0">
              <c:v>Fixed O&amp;M ($/kW-y)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'Costos corrientes'!$B$51</c:f>
              <c:strCache>
                <c:ptCount val="1"/>
                <c:pt idx="0">
                  <c:v>Municipal solid waste—landfill gas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corrientes'!$C$51:$C$55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corrientes'!$F$51:$F$55</c:f>
              <c:numCache>
                <c:formatCode>General</c:formatCode>
                <c:ptCount val="5"/>
                <c:pt idx="0">
                  <c:v>417.02</c:v>
                </c:pt>
                <c:pt idx="1">
                  <c:v>425.38</c:v>
                </c:pt>
                <c:pt idx="2">
                  <c:v>20.02</c:v>
                </c:pt>
                <c:pt idx="3">
                  <c:v>20.2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8-4D0E-B352-84CB8552D2F6}"/>
            </c:ext>
          </c:extLst>
        </c:ser>
        <c:ser>
          <c:idx val="0"/>
          <c:order val="1"/>
          <c:tx>
            <c:strRef>
              <c:f>'Costos corrientes'!$B$57</c:f>
              <c:strCache>
                <c:ptCount val="1"/>
                <c:pt idx="0">
                  <c:v>Biomass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corrientes'!$C$57:$C$61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corrientes'!$F$57:$F$61</c:f>
              <c:numCache>
                <c:formatCode>General</c:formatCode>
                <c:ptCount val="5"/>
                <c:pt idx="0">
                  <c:v>112.15</c:v>
                </c:pt>
                <c:pt idx="1">
                  <c:v>114.39</c:v>
                </c:pt>
                <c:pt idx="2">
                  <c:v>125.19</c:v>
                </c:pt>
                <c:pt idx="3">
                  <c:v>126.36</c:v>
                </c:pt>
                <c:pt idx="4">
                  <c:v>131.62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68-4D0E-B352-84CB8552D2F6}"/>
            </c:ext>
          </c:extLst>
        </c:ser>
        <c:ser>
          <c:idx val="2"/>
          <c:order val="2"/>
          <c:tx>
            <c:strRef>
              <c:f>'Costos corrientes'!$B$123</c:f>
              <c:strCache>
                <c:ptCount val="1"/>
                <c:pt idx="0">
                  <c:v>Combined-cycle with 90% CCS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corrientes'!$C$123:$C$127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corrientes'!$F$123:$F$127</c:f>
              <c:numCache>
                <c:formatCode>General</c:formatCode>
                <c:ptCount val="5"/>
                <c:pt idx="0">
                  <c:v>33.75</c:v>
                </c:pt>
                <c:pt idx="1">
                  <c:v>34.43</c:v>
                </c:pt>
                <c:pt idx="2">
                  <c:v>27.48</c:v>
                </c:pt>
                <c:pt idx="3">
                  <c:v>27.74</c:v>
                </c:pt>
                <c:pt idx="4">
                  <c:v>28.89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68-4D0E-B352-84CB8552D2F6}"/>
            </c:ext>
          </c:extLst>
        </c:ser>
        <c:ser>
          <c:idx val="3"/>
          <c:order val="3"/>
          <c:tx>
            <c:strRef>
              <c:f>'Costos corrientes'!$B$141</c:f>
              <c:strCache>
                <c:ptCount val="1"/>
                <c:pt idx="0">
                  <c:v>USC with 90% CCS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corrientes'!$C$141:$C$145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corrientes'!$F$141:$F$145</c:f>
              <c:numCache>
                <c:formatCode>General</c:formatCode>
                <c:ptCount val="5"/>
                <c:pt idx="2">
                  <c:v>59.29</c:v>
                </c:pt>
                <c:pt idx="3">
                  <c:v>59.85</c:v>
                </c:pt>
                <c:pt idx="4">
                  <c:v>62.34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68-4D0E-B352-84CB8552D2F6}"/>
            </c:ext>
          </c:extLst>
        </c:ser>
        <c:ser>
          <c:idx val="4"/>
          <c:order val="4"/>
          <c:tx>
            <c:strRef>
              <c:f>'Costos corrientes'!$B$147</c:f>
              <c:strCache>
                <c:ptCount val="1"/>
                <c:pt idx="0">
                  <c:v>USC with 30% carbon capture and sequestration (CCS)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corrientes'!$C$147:$C$151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corrientes'!$F$147:$F$151</c:f>
              <c:numCache>
                <c:formatCode>General</c:formatCode>
                <c:ptCount val="5"/>
                <c:pt idx="2">
                  <c:v>54.07</c:v>
                </c:pt>
                <c:pt idx="3">
                  <c:v>54.57</c:v>
                </c:pt>
                <c:pt idx="4">
                  <c:v>56.84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68-4D0E-B352-84CB8552D2F6}"/>
            </c:ext>
          </c:extLst>
        </c:ser>
        <c:ser>
          <c:idx val="5"/>
          <c:order val="5"/>
          <c:tx>
            <c:strRef>
              <c:f>'Costos corrientes'!$B$159</c:f>
              <c:strCache>
                <c:ptCount val="1"/>
                <c:pt idx="0">
                  <c:v>Coal with 90% CCS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corrientes'!$C$159:$C$163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corrientes'!$F$159:$F$163</c:f>
              <c:numCache>
                <c:formatCode>General</c:formatCode>
                <c:ptCount val="5"/>
                <c:pt idx="0">
                  <c:v>82.1</c:v>
                </c:pt>
                <c:pt idx="1">
                  <c:v>83.75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68-4D0E-B352-84CB8552D2F6}"/>
            </c:ext>
          </c:extLst>
        </c:ser>
        <c:ser>
          <c:idx val="6"/>
          <c:order val="6"/>
          <c:tx>
            <c:strRef>
              <c:f>'Costos corrientes'!$B$165</c:f>
              <c:strCache>
                <c:ptCount val="1"/>
                <c:pt idx="0">
                  <c:v>Coal with 30% carbon sequestration (CCS)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'Costos corrientes'!$C$165:$C$169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corrientes'!$F$165:$F$169</c:f>
              <c:numCache>
                <c:formatCode>General</c:formatCode>
                <c:ptCount val="5"/>
                <c:pt idx="0">
                  <c:v>70.7</c:v>
                </c:pt>
                <c:pt idx="1">
                  <c:v>72.12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968-4D0E-B352-84CB8552D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corrientes'!$D$2</c:f>
          <c:strCache>
            <c:ptCount val="1"/>
            <c:pt idx="0">
              <c:v>Total overnight cost ($/kW)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corrientes'!$B$81</c:f>
              <c:strCache>
                <c:ptCount val="1"/>
                <c:pt idx="0">
                  <c:v>Adv Nuclear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corrientes'!$C$81:$C$85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corrientes'!$D$81:$D$85</c:f>
              <c:numCache>
                <c:formatCode>General</c:formatCode>
                <c:ptCount val="5"/>
                <c:pt idx="0">
                  <c:v>5946</c:v>
                </c:pt>
                <c:pt idx="1">
                  <c:v>6034</c:v>
                </c:pt>
                <c:pt idx="2">
                  <c:v>6317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0-4403-AD18-5F8766D34060}"/>
            </c:ext>
          </c:extLst>
        </c:ser>
        <c:ser>
          <c:idx val="1"/>
          <c:order val="1"/>
          <c:tx>
            <c:strRef>
              <c:f>'Costos corrientes'!$B$87</c:f>
              <c:strCache>
                <c:ptCount val="1"/>
                <c:pt idx="0">
                  <c:v>Nuclear--small modular reactor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corrientes'!$C$87:$C$91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corrientes'!$D$87:$D$91</c:f>
              <c:numCache>
                <c:formatCode>General</c:formatCode>
                <c:ptCount val="5"/>
                <c:pt idx="3">
                  <c:v>6802</c:v>
                </c:pt>
                <c:pt idx="4">
                  <c:v>7547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0-4403-AD18-5F8766D34060}"/>
            </c:ext>
          </c:extLst>
        </c:ser>
        <c:ser>
          <c:idx val="2"/>
          <c:order val="2"/>
          <c:tx>
            <c:strRef>
              <c:f>'Costos corrientes'!$B$93</c:f>
              <c:strCache>
                <c:ptCount val="1"/>
                <c:pt idx="0">
                  <c:v>Nuclear--light water reactor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corrientes'!$C$93:$C$97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corrientes'!$D$93:$D$97</c:f>
              <c:numCache>
                <c:formatCode>General</c:formatCode>
                <c:ptCount val="5"/>
                <c:pt idx="3">
                  <c:v>6336</c:v>
                </c:pt>
                <c:pt idx="4">
                  <c:v>7030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0-4403-AD18-5F8766D34060}"/>
            </c:ext>
          </c:extLst>
        </c:ser>
        <c:ser>
          <c:idx val="3"/>
          <c:order val="3"/>
          <c:tx>
            <c:strRef>
              <c:f>'Costos corrientes'!$B$99</c:f>
              <c:strCache>
                <c:ptCount val="1"/>
                <c:pt idx="0">
                  <c:v>Fuel Cells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corrientes'!$C$99:$C$103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corrientes'!$D$99:$D$103</c:f>
              <c:numCache>
                <c:formatCode>General</c:formatCode>
                <c:ptCount val="5"/>
                <c:pt idx="0">
                  <c:v>7132</c:v>
                </c:pt>
                <c:pt idx="1">
                  <c:v>7197</c:v>
                </c:pt>
                <c:pt idx="2">
                  <c:v>7339</c:v>
                </c:pt>
                <c:pt idx="3">
                  <c:v>6866</c:v>
                </c:pt>
                <c:pt idx="4">
                  <c:v>7224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0-4403-AD18-5F8766D34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corrientes'!$E$2</c:f>
          <c:strCache>
            <c:ptCount val="1"/>
            <c:pt idx="0">
              <c:v>Variable O&amp;M ($/MWh)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corrientes'!$B$81</c:f>
              <c:strCache>
                <c:ptCount val="1"/>
                <c:pt idx="0">
                  <c:v>Adv Nuclear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corrientes'!$C$81:$C$85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corrientes'!$E$81:$E$85</c:f>
              <c:numCache>
                <c:formatCode>General</c:formatCode>
                <c:ptCount val="5"/>
                <c:pt idx="0">
                  <c:v>2.3199999999999998</c:v>
                </c:pt>
                <c:pt idx="1">
                  <c:v>2.37</c:v>
                </c:pt>
                <c:pt idx="2">
                  <c:v>2.36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CE-4B9F-9CE2-147271BC5317}"/>
            </c:ext>
          </c:extLst>
        </c:ser>
        <c:ser>
          <c:idx val="1"/>
          <c:order val="1"/>
          <c:tx>
            <c:strRef>
              <c:f>'Costos corrientes'!$B$87</c:f>
              <c:strCache>
                <c:ptCount val="1"/>
                <c:pt idx="0">
                  <c:v>Nuclear--small modular reactor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corrientes'!$C$87:$C$91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corrientes'!$E$87:$E$91</c:f>
              <c:numCache>
                <c:formatCode>General</c:formatCode>
                <c:ptCount val="5"/>
                <c:pt idx="3">
                  <c:v>3.02</c:v>
                </c:pt>
                <c:pt idx="4">
                  <c:v>3.14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CE-4B9F-9CE2-147271BC5317}"/>
            </c:ext>
          </c:extLst>
        </c:ser>
        <c:ser>
          <c:idx val="2"/>
          <c:order val="2"/>
          <c:tx>
            <c:strRef>
              <c:f>'Costos corrientes'!$B$93</c:f>
              <c:strCache>
                <c:ptCount val="1"/>
                <c:pt idx="0">
                  <c:v>Nuclear--light water reactor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corrientes'!$C$93:$C$97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corrientes'!$E$93:$E$97</c:f>
              <c:numCache>
                <c:formatCode>General</c:formatCode>
                <c:ptCount val="5"/>
                <c:pt idx="3">
                  <c:v>2.38</c:v>
                </c:pt>
                <c:pt idx="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CE-4B9F-9CE2-147271BC5317}"/>
            </c:ext>
          </c:extLst>
        </c:ser>
        <c:ser>
          <c:idx val="3"/>
          <c:order val="3"/>
          <c:tx>
            <c:strRef>
              <c:f>'Costos corrientes'!$B$99</c:f>
              <c:strCache>
                <c:ptCount val="1"/>
                <c:pt idx="0">
                  <c:v>Fuel Cells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corrientes'!$C$99:$C$103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corrientes'!$E$99:$E$103</c:f>
              <c:numCache>
                <c:formatCode>General</c:formatCode>
                <c:ptCount val="5"/>
                <c:pt idx="0">
                  <c:v>45.64</c:v>
                </c:pt>
                <c:pt idx="1">
                  <c:v>46.56</c:v>
                </c:pt>
                <c:pt idx="2">
                  <c:v>0.59</c:v>
                </c:pt>
                <c:pt idx="3">
                  <c:v>0.59</c:v>
                </c:pt>
                <c:pt idx="4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8CE-4B9F-9CE2-147271BC5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corrientes'!$F$2</c:f>
          <c:strCache>
            <c:ptCount val="1"/>
            <c:pt idx="0">
              <c:v>Fixed O&amp;M ($/kW-y)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corrientes'!$B$81</c:f>
              <c:strCache>
                <c:ptCount val="1"/>
                <c:pt idx="0">
                  <c:v>Adv Nuclear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corrientes'!$C$81:$C$85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corrientes'!$F$81:$F$85</c:f>
              <c:numCache>
                <c:formatCode>General</c:formatCode>
                <c:ptCount val="5"/>
                <c:pt idx="0">
                  <c:v>101.28</c:v>
                </c:pt>
                <c:pt idx="1">
                  <c:v>103.31</c:v>
                </c:pt>
                <c:pt idx="2">
                  <c:v>121.13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D0-40E1-87EF-997D2E713990}"/>
            </c:ext>
          </c:extLst>
        </c:ser>
        <c:ser>
          <c:idx val="1"/>
          <c:order val="1"/>
          <c:tx>
            <c:strRef>
              <c:f>'Costos corrientes'!$B$87</c:f>
              <c:strCache>
                <c:ptCount val="1"/>
                <c:pt idx="0">
                  <c:v>Nuclear--small modular reactor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corrientes'!$C$87:$C$91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corrientes'!$F$87:$F$91</c:f>
              <c:numCache>
                <c:formatCode>General</c:formatCode>
                <c:ptCount val="5"/>
                <c:pt idx="3">
                  <c:v>95.48</c:v>
                </c:pt>
                <c:pt idx="4">
                  <c:v>99.46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D0-40E1-87EF-997D2E713990}"/>
            </c:ext>
          </c:extLst>
        </c:ser>
        <c:ser>
          <c:idx val="2"/>
          <c:order val="2"/>
          <c:tx>
            <c:strRef>
              <c:f>'Costos corrientes'!$B$93</c:f>
              <c:strCache>
                <c:ptCount val="1"/>
                <c:pt idx="0">
                  <c:v>Nuclear--light water reactor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corrientes'!$C$93:$C$97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corrientes'!$F$93:$F$97</c:f>
              <c:numCache>
                <c:formatCode>General</c:formatCode>
                <c:ptCount val="5"/>
                <c:pt idx="3">
                  <c:v>122.26</c:v>
                </c:pt>
                <c:pt idx="4">
                  <c:v>127.35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D0-40E1-87EF-997D2E713990}"/>
            </c:ext>
          </c:extLst>
        </c:ser>
        <c:ser>
          <c:idx val="3"/>
          <c:order val="3"/>
          <c:tx>
            <c:strRef>
              <c:f>'Costos corrientes'!$B$99</c:f>
              <c:strCache>
                <c:ptCount val="1"/>
                <c:pt idx="0">
                  <c:v>Fuel Cells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corrientes'!$C$99:$C$103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corrientes'!$F$99:$F$103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30.65</c:v>
                </c:pt>
                <c:pt idx="3">
                  <c:v>30.94</c:v>
                </c:pt>
                <c:pt idx="4">
                  <c:v>32.229999999999997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D0-40E1-87EF-997D2E713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corrientes'!$D$2</c:f>
          <c:strCache>
            <c:ptCount val="1"/>
            <c:pt idx="0">
              <c:v>Total overnight cost ($/kW)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corrientes'!$B$105</c:f>
              <c:strCache>
                <c:ptCount val="1"/>
                <c:pt idx="0">
                  <c:v>Combustion turbine—industrial frame (conventional)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corrientes'!$C$105:$C$109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corrientes'!$D$105:$D$109</c:f>
              <c:numCache>
                <c:formatCode>General</c:formatCode>
                <c:ptCount val="5"/>
                <c:pt idx="0">
                  <c:v>1107</c:v>
                </c:pt>
                <c:pt idx="1">
                  <c:v>1126</c:v>
                </c:pt>
                <c:pt idx="2">
                  <c:v>710</c:v>
                </c:pt>
                <c:pt idx="3">
                  <c:v>709</c:v>
                </c:pt>
                <c:pt idx="4">
                  <c:v>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A4-498A-A3EE-8602ABD3D2FF}"/>
            </c:ext>
          </c:extLst>
        </c:ser>
        <c:ser>
          <c:idx val="1"/>
          <c:order val="1"/>
          <c:tx>
            <c:strRef>
              <c:f>'Costos corrientes'!$B$111</c:f>
              <c:strCache>
                <c:ptCount val="1"/>
                <c:pt idx="0">
                  <c:v>Combustion turbine aeroderivative (advanced)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corrientes'!$C$111:$C$115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corrientes'!$D$75:$D$79</c:f>
              <c:numCache>
                <c:formatCode>General</c:formatCode>
                <c:ptCount val="5"/>
                <c:pt idx="0">
                  <c:v>1553</c:v>
                </c:pt>
                <c:pt idx="1">
                  <c:v>1576</c:v>
                </c:pt>
                <c:pt idx="2">
                  <c:v>1555</c:v>
                </c:pt>
                <c:pt idx="3">
                  <c:v>1560</c:v>
                </c:pt>
                <c:pt idx="4">
                  <c:v>1731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A4-498A-A3EE-8602ABD3D2FF}"/>
            </c:ext>
          </c:extLst>
        </c:ser>
        <c:ser>
          <c:idx val="2"/>
          <c:order val="2"/>
          <c:tx>
            <c:strRef>
              <c:f>'Costos corrientes'!$B$117</c:f>
              <c:strCache>
                <c:ptCount val="1"/>
                <c:pt idx="0">
                  <c:v>Internal combustion engine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corrientes'!$C$117:$C$121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corrientes'!$D$117:$D$121</c:f>
              <c:numCache>
                <c:formatCode>General</c:formatCode>
                <c:ptCount val="5"/>
                <c:pt idx="1">
                  <c:v>1371</c:v>
                </c:pt>
                <c:pt idx="2">
                  <c:v>1802</c:v>
                </c:pt>
                <c:pt idx="3">
                  <c:v>1813</c:v>
                </c:pt>
                <c:pt idx="4">
                  <c:v>2018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A4-498A-A3EE-8602ABD3D2FF}"/>
            </c:ext>
          </c:extLst>
        </c:ser>
        <c:ser>
          <c:idx val="3"/>
          <c:order val="3"/>
          <c:tx>
            <c:strRef>
              <c:f>'Costos corrientes'!$B$129</c:f>
              <c:strCache>
                <c:ptCount val="1"/>
                <c:pt idx="0">
                  <c:v>Combined-cycle—multi-shaft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corrientes'!$C$129:$C$133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corrientes'!$D$129:$D$133</c:f>
              <c:numCache>
                <c:formatCode>General</c:formatCode>
                <c:ptCount val="5"/>
                <c:pt idx="0">
                  <c:v>982</c:v>
                </c:pt>
                <c:pt idx="1">
                  <c:v>999</c:v>
                </c:pt>
                <c:pt idx="2">
                  <c:v>954</c:v>
                </c:pt>
                <c:pt idx="3">
                  <c:v>957</c:v>
                </c:pt>
                <c:pt idx="4">
                  <c:v>1062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A4-498A-A3EE-8602ABD3D2FF}"/>
            </c:ext>
          </c:extLst>
        </c:ser>
        <c:ser>
          <c:idx val="4"/>
          <c:order val="4"/>
          <c:tx>
            <c:strRef>
              <c:f>'Costos corrientes'!$B$135</c:f>
              <c:strCache>
                <c:ptCount val="1"/>
                <c:pt idx="0">
                  <c:v>Combined-cycle—single-shaft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corrientes'!$C$135:$C$139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corrientes'!$D$135:$D$139</c:f>
              <c:numCache>
                <c:formatCode>General</c:formatCode>
                <c:ptCount val="5"/>
                <c:pt idx="0">
                  <c:v>1108</c:v>
                </c:pt>
                <c:pt idx="1">
                  <c:v>794</c:v>
                </c:pt>
                <c:pt idx="2">
                  <c:v>1079</c:v>
                </c:pt>
                <c:pt idx="3">
                  <c:v>1082</c:v>
                </c:pt>
                <c:pt idx="4">
                  <c:v>1201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A4-498A-A3EE-8602ABD3D2FF}"/>
            </c:ext>
          </c:extLst>
        </c:ser>
        <c:ser>
          <c:idx val="5"/>
          <c:order val="5"/>
          <c:tx>
            <c:strRef>
              <c:f>'Costos corrientes'!$B$153</c:f>
              <c:strCache>
                <c:ptCount val="1"/>
                <c:pt idx="0">
                  <c:v>Ultra-supercritical coal (USC)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corrientes'!$C$153:$C$157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corrientes'!$D$153:$D$157</c:f>
              <c:numCache>
                <c:formatCode>General</c:formatCode>
                <c:ptCount val="5"/>
                <c:pt idx="2">
                  <c:v>3661</c:v>
                </c:pt>
                <c:pt idx="3">
                  <c:v>3672</c:v>
                </c:pt>
                <c:pt idx="4">
                  <c:v>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9A4-498A-A3EE-8602ABD3D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ax val="45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corrientes'!$E$2</c:f>
          <c:strCache>
            <c:ptCount val="1"/>
            <c:pt idx="0">
              <c:v>Variable O&amp;M ($/MWh)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corrientes'!$B$105</c:f>
              <c:strCache>
                <c:ptCount val="1"/>
                <c:pt idx="0">
                  <c:v>Combustion turbine—industrial frame (conventional)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corrientes'!$C$105:$C$109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corrientes'!$E$105:$E$109</c:f>
              <c:numCache>
                <c:formatCode>General</c:formatCode>
                <c:ptCount val="5"/>
                <c:pt idx="0">
                  <c:v>3.54</c:v>
                </c:pt>
                <c:pt idx="1">
                  <c:v>3.61</c:v>
                </c:pt>
                <c:pt idx="2">
                  <c:v>4.4800000000000004</c:v>
                </c:pt>
                <c:pt idx="3">
                  <c:v>4.5199999999999996</c:v>
                </c:pt>
                <c:pt idx="4">
                  <c:v>4.71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6A-43E7-ABA9-BB1CDB05BC57}"/>
            </c:ext>
          </c:extLst>
        </c:ser>
        <c:ser>
          <c:idx val="1"/>
          <c:order val="1"/>
          <c:tx>
            <c:strRef>
              <c:f>'Costos corrientes'!$B$111</c:f>
              <c:strCache>
                <c:ptCount val="1"/>
                <c:pt idx="0">
                  <c:v>Combustion turbine aeroderivative (advanced)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corrientes'!$C$111:$C$115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corrientes'!$E$75:$E$79</c:f>
              <c:numCache>
                <c:formatCode>General</c:formatCode>
                <c:ptCount val="5"/>
                <c:pt idx="0">
                  <c:v>8.23</c:v>
                </c:pt>
                <c:pt idx="1">
                  <c:v>8.4</c:v>
                </c:pt>
                <c:pt idx="2">
                  <c:v>8.57</c:v>
                </c:pt>
                <c:pt idx="3">
                  <c:v>8.65</c:v>
                </c:pt>
                <c:pt idx="4">
                  <c:v>9.01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6A-43E7-ABA9-BB1CDB05BC57}"/>
            </c:ext>
          </c:extLst>
        </c:ser>
        <c:ser>
          <c:idx val="2"/>
          <c:order val="2"/>
          <c:tx>
            <c:strRef>
              <c:f>'Costos corrientes'!$B$117</c:f>
              <c:strCache>
                <c:ptCount val="1"/>
                <c:pt idx="0">
                  <c:v>Internal combustion engine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corrientes'!$C$117:$C$121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corrientes'!$E$117:$E$121</c:f>
              <c:numCache>
                <c:formatCode>General</c:formatCode>
                <c:ptCount val="5"/>
                <c:pt idx="1">
                  <c:v>6.03</c:v>
                </c:pt>
                <c:pt idx="2">
                  <c:v>5.67</c:v>
                </c:pt>
                <c:pt idx="3">
                  <c:v>5.72</c:v>
                </c:pt>
                <c:pt idx="4">
                  <c:v>5.96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6A-43E7-ABA9-BB1CDB05BC57}"/>
            </c:ext>
          </c:extLst>
        </c:ser>
        <c:ser>
          <c:idx val="3"/>
          <c:order val="3"/>
          <c:tx>
            <c:strRef>
              <c:f>'Costos corrientes'!$B$129</c:f>
              <c:strCache>
                <c:ptCount val="1"/>
                <c:pt idx="0">
                  <c:v>Combined-cycle—multi-shaft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corrientes'!$C$129:$C$133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corrientes'!$E$129:$E$133</c:f>
              <c:numCache>
                <c:formatCode>General</c:formatCode>
                <c:ptCount val="5"/>
                <c:pt idx="0">
                  <c:v>3.54</c:v>
                </c:pt>
                <c:pt idx="1">
                  <c:v>3.61</c:v>
                </c:pt>
                <c:pt idx="2">
                  <c:v>1.86</c:v>
                </c:pt>
                <c:pt idx="3">
                  <c:v>1.88</c:v>
                </c:pt>
                <c:pt idx="4">
                  <c:v>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6A-43E7-ABA9-BB1CDB05BC57}"/>
            </c:ext>
          </c:extLst>
        </c:ser>
        <c:ser>
          <c:idx val="4"/>
          <c:order val="4"/>
          <c:tx>
            <c:strRef>
              <c:f>'Costos corrientes'!$B$135</c:f>
              <c:strCache>
                <c:ptCount val="1"/>
                <c:pt idx="0">
                  <c:v>Combined-cycle—single-shaft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corrientes'!$C$135:$C$139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corrientes'!$E$135:$E$139</c:f>
              <c:numCache>
                <c:formatCode>General</c:formatCode>
                <c:ptCount val="5"/>
                <c:pt idx="0">
                  <c:v>2.02</c:v>
                </c:pt>
                <c:pt idx="1">
                  <c:v>2.06</c:v>
                </c:pt>
                <c:pt idx="2">
                  <c:v>2.54</c:v>
                </c:pt>
                <c:pt idx="3">
                  <c:v>2.56</c:v>
                </c:pt>
                <c:pt idx="4">
                  <c:v>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36A-43E7-ABA9-BB1CDB05BC57}"/>
            </c:ext>
          </c:extLst>
        </c:ser>
        <c:ser>
          <c:idx val="5"/>
          <c:order val="5"/>
          <c:tx>
            <c:strRef>
              <c:f>'Costos corrientes'!$B$153</c:f>
              <c:strCache>
                <c:ptCount val="1"/>
                <c:pt idx="0">
                  <c:v>Ultra-supercritical coal (USC)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corrientes'!$C$153:$C$157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corrientes'!$E$153:$E$157</c:f>
              <c:numCache>
                <c:formatCode>General</c:formatCode>
                <c:ptCount val="5"/>
                <c:pt idx="2">
                  <c:v>4.4800000000000004</c:v>
                </c:pt>
                <c:pt idx="3">
                  <c:v>4.5199999999999996</c:v>
                </c:pt>
                <c:pt idx="4">
                  <c:v>4.71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6A-43E7-ABA9-BB1CDB05B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corrientes'!$F$2</c:f>
          <c:strCache>
            <c:ptCount val="1"/>
            <c:pt idx="0">
              <c:v>Fixed O&amp;M ($/kW-y)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corrientes'!$B$105</c:f>
              <c:strCache>
                <c:ptCount val="1"/>
                <c:pt idx="0">
                  <c:v>Combustion turbine—industrial frame (conventional)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corrientes'!$C$105:$C$109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corrientes'!$F$105:$F$109</c:f>
              <c:numCache>
                <c:formatCode>General</c:formatCode>
                <c:ptCount val="5"/>
                <c:pt idx="0">
                  <c:v>17.670000000000002</c:v>
                </c:pt>
                <c:pt idx="1">
                  <c:v>18.03</c:v>
                </c:pt>
                <c:pt idx="2">
                  <c:v>6.97</c:v>
                </c:pt>
                <c:pt idx="3">
                  <c:v>7.04</c:v>
                </c:pt>
                <c:pt idx="4">
                  <c:v>7.33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D-40FB-BC24-7D818A3FFED8}"/>
            </c:ext>
          </c:extLst>
        </c:ser>
        <c:ser>
          <c:idx val="1"/>
          <c:order val="1"/>
          <c:tx>
            <c:strRef>
              <c:f>'Costos corrientes'!$B$111</c:f>
              <c:strCache>
                <c:ptCount val="1"/>
                <c:pt idx="0">
                  <c:v>Combustion turbine aeroderivative (advanced)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corrientes'!$C$111:$C$115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corrientes'!$F$75:$F$79</c:f>
              <c:numCache>
                <c:formatCode>General</c:formatCode>
                <c:ptCount val="5"/>
                <c:pt idx="0">
                  <c:v>18.52</c:v>
                </c:pt>
                <c:pt idx="1">
                  <c:v>18.899999999999999</c:v>
                </c:pt>
                <c:pt idx="2">
                  <c:v>19.28</c:v>
                </c:pt>
                <c:pt idx="3">
                  <c:v>19.46</c:v>
                </c:pt>
                <c:pt idx="4">
                  <c:v>20.27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2D-40FB-BC24-7D818A3FFED8}"/>
            </c:ext>
          </c:extLst>
        </c:ser>
        <c:ser>
          <c:idx val="2"/>
          <c:order val="2"/>
          <c:tx>
            <c:strRef>
              <c:f>'Costos corrientes'!$B$117</c:f>
              <c:strCache>
                <c:ptCount val="1"/>
                <c:pt idx="0">
                  <c:v>Internal combustion engine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corrientes'!$C$117:$C$121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corrientes'!$F$117:$F$121</c:f>
              <c:numCache>
                <c:formatCode>General</c:formatCode>
                <c:ptCount val="5"/>
                <c:pt idx="1">
                  <c:v>7.11</c:v>
                </c:pt>
                <c:pt idx="2">
                  <c:v>35.01</c:v>
                </c:pt>
                <c:pt idx="3">
                  <c:v>35.340000000000003</c:v>
                </c:pt>
                <c:pt idx="4">
                  <c:v>36.81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2D-40FB-BC24-7D818A3FFED8}"/>
            </c:ext>
          </c:extLst>
        </c:ser>
        <c:ser>
          <c:idx val="3"/>
          <c:order val="3"/>
          <c:tx>
            <c:strRef>
              <c:f>'Costos corrientes'!$B$129</c:f>
              <c:strCache>
                <c:ptCount val="1"/>
                <c:pt idx="0">
                  <c:v>Combined-cycle—multi-shaft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corrientes'!$C$129:$C$133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corrientes'!$F$129:$F$133</c:f>
              <c:numCache>
                <c:formatCode>General</c:formatCode>
                <c:ptCount val="5"/>
                <c:pt idx="0">
                  <c:v>11.11</c:v>
                </c:pt>
                <c:pt idx="1">
                  <c:v>11.33</c:v>
                </c:pt>
                <c:pt idx="2">
                  <c:v>12.15</c:v>
                </c:pt>
                <c:pt idx="3">
                  <c:v>12.26</c:v>
                </c:pt>
                <c:pt idx="4">
                  <c:v>12.77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2D-40FB-BC24-7D818A3FFED8}"/>
            </c:ext>
          </c:extLst>
        </c:ser>
        <c:ser>
          <c:idx val="4"/>
          <c:order val="4"/>
          <c:tx>
            <c:strRef>
              <c:f>'Costos corrientes'!$B$135</c:f>
              <c:strCache>
                <c:ptCount val="1"/>
                <c:pt idx="0">
                  <c:v>Combined-cycle—single-shaft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corrientes'!$C$135:$C$139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corrientes'!$F$135:$F$139</c:f>
              <c:numCache>
                <c:formatCode>General</c:formatCode>
                <c:ptCount val="5"/>
                <c:pt idx="0">
                  <c:v>10.1</c:v>
                </c:pt>
                <c:pt idx="1">
                  <c:v>10.3</c:v>
                </c:pt>
                <c:pt idx="2">
                  <c:v>14.04</c:v>
                </c:pt>
                <c:pt idx="3">
                  <c:v>14.17</c:v>
                </c:pt>
                <c:pt idx="4">
                  <c:v>14.76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2D-40FB-BC24-7D818A3FFED8}"/>
            </c:ext>
          </c:extLst>
        </c:ser>
        <c:ser>
          <c:idx val="5"/>
          <c:order val="5"/>
          <c:tx>
            <c:strRef>
              <c:f>'Costos corrientes'!$B$153</c:f>
              <c:strCache>
                <c:ptCount val="1"/>
                <c:pt idx="0">
                  <c:v>Ultra-supercritical coal (USC)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corrientes'!$C$153:$C$157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corrientes'!$F$153:$F$157</c:f>
              <c:numCache>
                <c:formatCode>General</c:formatCode>
                <c:ptCount val="5"/>
                <c:pt idx="2">
                  <c:v>40.409999999999997</c:v>
                </c:pt>
                <c:pt idx="3">
                  <c:v>40.79</c:v>
                </c:pt>
                <c:pt idx="4">
                  <c:v>42.49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2D-40FB-BC24-7D818A3FF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2020'!$D$2</c:f>
          <c:strCache>
            <c:ptCount val="1"/>
            <c:pt idx="0">
              <c:v>Total overnight cost ($/kW)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costantes 2020'!$B$3</c:f>
              <c:strCache>
                <c:ptCount val="1"/>
                <c:pt idx="0">
                  <c:v>Conventional hydropower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2020'!$C$3:$C$7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2020'!$D$3:$D$7</c:f>
              <c:numCache>
                <c:formatCode>0.0</c:formatCode>
                <c:ptCount val="5"/>
                <c:pt idx="0">
                  <c:v>3280.8142080000007</c:v>
                </c:pt>
                <c:pt idx="1">
                  <c:v>3136.672</c:v>
                </c:pt>
                <c:pt idx="2">
                  <c:v>2752</c:v>
                </c:pt>
                <c:pt idx="3">
                  <c:v>2602.4436090225563</c:v>
                </c:pt>
                <c:pt idx="4">
                  <c:v>2723.2672847532358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C-4245-A46C-BFA480E3223A}"/>
            </c:ext>
          </c:extLst>
        </c:ser>
        <c:ser>
          <c:idx val="1"/>
          <c:order val="1"/>
          <c:tx>
            <c:strRef>
              <c:f>'Costos costantes 2020'!$B$45</c:f>
              <c:strCache>
                <c:ptCount val="1"/>
                <c:pt idx="0">
                  <c:v>Geothermal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2020'!$C$45:$C$49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2020'!$D$45:$D$49</c:f>
              <c:numCache>
                <c:formatCode>0.0</c:formatCode>
                <c:ptCount val="5"/>
                <c:pt idx="0">
                  <c:v>3108.7356160000008</c:v>
                </c:pt>
                <c:pt idx="1">
                  <c:v>2965.3679999999999</c:v>
                </c:pt>
                <c:pt idx="2">
                  <c:v>2680</c:v>
                </c:pt>
                <c:pt idx="3">
                  <c:v>2605.2631578947367</c:v>
                </c:pt>
                <c:pt idx="4">
                  <c:v>2717.0840635423137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C-4245-A46C-BFA480E32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2020'!$E$2</c:f>
          <c:strCache>
            <c:ptCount val="1"/>
            <c:pt idx="0">
              <c:v>Variable O&amp;M ($/MWh)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costantes 2020'!$B$3</c:f>
              <c:strCache>
                <c:ptCount val="1"/>
                <c:pt idx="0">
                  <c:v>Conventional hydropower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2020'!$C$3:$C$7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2020'!$E$3:$E$7</c:f>
              <c:numCache>
                <c:formatCode>0.0</c:formatCode>
                <c:ptCount val="5"/>
                <c:pt idx="0">
                  <c:v>1.5056876800000003</c:v>
                </c:pt>
                <c:pt idx="1">
                  <c:v>1.4470400000000001</c:v>
                </c:pt>
                <c:pt idx="2">
                  <c:v>1.39</c:v>
                </c:pt>
                <c:pt idx="3">
                  <c:v>1.3157894736842104</c:v>
                </c:pt>
                <c:pt idx="4">
                  <c:v>1.2896432811351686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92-465D-AD89-5FD54655BF88}"/>
            </c:ext>
          </c:extLst>
        </c:ser>
        <c:ser>
          <c:idx val="1"/>
          <c:order val="1"/>
          <c:tx>
            <c:strRef>
              <c:f>'Costos costantes 2020'!$B$45</c:f>
              <c:strCache>
                <c:ptCount val="1"/>
                <c:pt idx="0">
                  <c:v>Geothermal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2020'!$C$45:$C$49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2020'!$E$45:$E$49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1.1599999999999999</c:v>
                </c:pt>
                <c:pt idx="3">
                  <c:v>1.0996240601503757</c:v>
                </c:pt>
                <c:pt idx="4">
                  <c:v>1.068813952173667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92-465D-AD89-5FD54655B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2020'!$F$2</c:f>
          <c:strCache>
            <c:ptCount val="1"/>
            <c:pt idx="0">
              <c:v>Fixed O&amp;M ($/kW-y)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costantes 2020'!$B$3</c:f>
              <c:strCache>
                <c:ptCount val="1"/>
                <c:pt idx="0">
                  <c:v>Conventional hydropower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2020'!$C$3:$C$7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2020'!$F$3:$F$7</c:f>
              <c:numCache>
                <c:formatCode>0.0</c:formatCode>
                <c:ptCount val="5"/>
                <c:pt idx="0">
                  <c:v>45.340444800000007</c:v>
                </c:pt>
                <c:pt idx="1">
                  <c:v>43.464400000000005</c:v>
                </c:pt>
                <c:pt idx="2">
                  <c:v>41.63</c:v>
                </c:pt>
                <c:pt idx="3">
                  <c:v>39.483082706766915</c:v>
                </c:pt>
                <c:pt idx="4">
                  <c:v>38.671632087738139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F0-4CA3-A212-81122A7B1B40}"/>
            </c:ext>
          </c:extLst>
        </c:ser>
        <c:ser>
          <c:idx val="1"/>
          <c:order val="1"/>
          <c:tx>
            <c:strRef>
              <c:f>'Costos costantes 2020'!$B$45</c:f>
              <c:strCache>
                <c:ptCount val="1"/>
                <c:pt idx="0">
                  <c:v>Geothermal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2020'!$C$45:$C$49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2020'!$F$45:$F$49</c:f>
              <c:numCache>
                <c:formatCode>0.0</c:formatCode>
                <c:ptCount val="5"/>
                <c:pt idx="0">
                  <c:v>135.70434752000003</c:v>
                </c:pt>
                <c:pt idx="1">
                  <c:v>130.10592</c:v>
                </c:pt>
                <c:pt idx="2">
                  <c:v>113.29</c:v>
                </c:pt>
                <c:pt idx="3">
                  <c:v>129.22932330827066</c:v>
                </c:pt>
                <c:pt idx="4">
                  <c:v>126.50870597546495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F0-4CA3-A212-81122A7B1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2020'!$D$2</c:f>
          <c:strCache>
            <c:ptCount val="1"/>
            <c:pt idx="0">
              <c:v>Total overnight cost ($/kW)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'Costos costantes 2020'!$B$15</c:f>
              <c:strCache>
                <c:ptCount val="1"/>
                <c:pt idx="0">
                  <c:v>Wind offshore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2020'!$C$15:$C$19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2020'!$D$15:$D$19</c:f>
              <c:numCache>
                <c:formatCode>0.0</c:formatCode>
                <c:ptCount val="5"/>
                <c:pt idx="0">
                  <c:v>7306.5475840000017</c:v>
                </c:pt>
                <c:pt idx="1">
                  <c:v>6960.6880000000001</c:v>
                </c:pt>
                <c:pt idx="2">
                  <c:v>5446</c:v>
                </c:pt>
                <c:pt idx="3">
                  <c:v>5125</c:v>
                </c:pt>
                <c:pt idx="4">
                  <c:v>5336.119905025721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30-4D96-BF90-B7038BBD97A2}"/>
            </c:ext>
          </c:extLst>
        </c:ser>
        <c:ser>
          <c:idx val="2"/>
          <c:order val="1"/>
          <c:tx>
            <c:strRef>
              <c:f>'Costos costantes 2020'!$B$21</c:f>
              <c:strCache>
                <c:ptCount val="1"/>
                <c:pt idx="0">
                  <c:v>Solar thermal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costantes 2020'!$C$21:$C$25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2020'!$D$21:$D$25</c:f>
              <c:numCache>
                <c:formatCode>0.0</c:formatCode>
                <c:ptCount val="5"/>
                <c:pt idx="0">
                  <c:v>4786.5018880000007</c:v>
                </c:pt>
                <c:pt idx="1">
                  <c:v>4565.6239999999998</c:v>
                </c:pt>
                <c:pt idx="2">
                  <c:v>7191</c:v>
                </c:pt>
                <c:pt idx="3">
                  <c:v>6687.9699248120296</c:v>
                </c:pt>
                <c:pt idx="4">
                  <c:v>6973.7902086042159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30-4D96-BF90-B7038BBD9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2020'!$D$2</c:f>
          <c:strCache>
            <c:ptCount val="1"/>
            <c:pt idx="0">
              <c:v>Total overnight cost ($/kW)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costantes 2020'!$B$9</c:f>
              <c:strCache>
                <c:ptCount val="1"/>
                <c:pt idx="0">
                  <c:v>Wind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2020'!$C$9:$C$13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2020'!$D$9:$D$13</c:f>
              <c:numCache>
                <c:formatCode>0.0</c:formatCode>
                <c:ptCount val="5"/>
                <c:pt idx="0">
                  <c:v>1875.8830720000003</c:v>
                </c:pt>
                <c:pt idx="1">
                  <c:v>1727.9359999999999</c:v>
                </c:pt>
                <c:pt idx="2">
                  <c:v>1319</c:v>
                </c:pt>
                <c:pt idx="3">
                  <c:v>1734.9624060150375</c:v>
                </c:pt>
                <c:pt idx="4">
                  <c:v>1517.539148623438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6-42FD-91C6-E0E3D8CB55B0}"/>
            </c:ext>
          </c:extLst>
        </c:ser>
        <c:ser>
          <c:idx val="3"/>
          <c:order val="1"/>
          <c:tx>
            <c:strRef>
              <c:f>'Costos costantes 2020'!$B$27</c:f>
              <c:strCache>
                <c:ptCount val="1"/>
                <c:pt idx="0">
                  <c:v>Solar PV - tracking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costantes 2020'!$C$27:$C$31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2020'!$D$27:$D$31</c:f>
              <c:numCache>
                <c:formatCode>0.0</c:formatCode>
                <c:ptCount val="5"/>
                <c:pt idx="0">
                  <c:v>2383.0620800000006</c:v>
                </c:pt>
                <c:pt idx="1">
                  <c:v>2095.0160000000001</c:v>
                </c:pt>
                <c:pt idx="2">
                  <c:v>1331</c:v>
                </c:pt>
                <c:pt idx="3">
                  <c:v>1172.9323308270675</c:v>
                </c:pt>
                <c:pt idx="4">
                  <c:v>1172.1620781276497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96-42FD-91C6-E0E3D8CB55B0}"/>
            </c:ext>
          </c:extLst>
        </c:ser>
        <c:ser>
          <c:idx val="4"/>
          <c:order val="2"/>
          <c:tx>
            <c:strRef>
              <c:f>'Costos costantes 2020'!$B$33</c:f>
              <c:strCache>
                <c:ptCount val="1"/>
                <c:pt idx="0">
                  <c:v>Solar PV - fixed tilt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costantes 2020'!$C$33:$C$37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2020'!$D$33:$D$37</c:f>
              <c:numCache>
                <c:formatCode>0.0</c:formatCode>
                <c:ptCount val="5"/>
                <c:pt idx="0">
                  <c:v>2095.5096960000005</c:v>
                </c:pt>
                <c:pt idx="1">
                  <c:v>1897.1120000000001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96-42FD-91C6-E0E3D8CB55B0}"/>
            </c:ext>
          </c:extLst>
        </c:ser>
        <c:ser>
          <c:idx val="5"/>
          <c:order val="3"/>
          <c:tx>
            <c:strRef>
              <c:f>'Costos costantes 2020'!$B$39</c:f>
              <c:strCache>
                <c:ptCount val="1"/>
                <c:pt idx="0">
                  <c:v>Solar PV with storage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costantes 2020'!$C$39:$C$43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2020'!$D$39:$D$43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1515.0375939849623</c:v>
                </c:pt>
                <c:pt idx="4">
                  <c:v>1544.0386680988181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96-42FD-91C6-E0E3D8CB55B0}"/>
            </c:ext>
          </c:extLst>
        </c:ser>
        <c:ser>
          <c:idx val="1"/>
          <c:order val="4"/>
          <c:tx>
            <c:strRef>
              <c:f>'Costos costantes 2020'!$B$63</c:f>
              <c:strCache>
                <c:ptCount val="1"/>
                <c:pt idx="0">
                  <c:v>Battery storage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2020'!$C$63:$C$67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2020'!$D$63:$D$67</c:f>
              <c:numCache>
                <c:formatCode>0.0</c:formatCode>
                <c:ptCount val="5"/>
                <c:pt idx="0">
                  <c:v>2456.6483200000007</c:v>
                </c:pt>
                <c:pt idx="1">
                  <c:v>2074.8000000000002</c:v>
                </c:pt>
                <c:pt idx="2">
                  <c:v>1383</c:v>
                </c:pt>
                <c:pt idx="3">
                  <c:v>1094.9248120300751</c:v>
                </c:pt>
                <c:pt idx="4">
                  <c:v>1162.4455876533436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96-42FD-91C6-E0E3D8CB55B0}"/>
            </c:ext>
          </c:extLst>
        </c:ser>
        <c:ser>
          <c:idx val="2"/>
          <c:order val="5"/>
          <c:tx>
            <c:strRef>
              <c:f>'Costos costantes 2020'!$B$69</c:f>
              <c:strCache>
                <c:ptCount val="1"/>
                <c:pt idx="0">
                  <c:v>Distributed generation—peak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costantes 2020'!$C$69:$C$73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2020'!$D$69:$D$73</c:f>
              <c:numCache>
                <c:formatCode>0.0</c:formatCode>
                <c:ptCount val="5"/>
                <c:pt idx="0">
                  <c:v>2112.4911360000006</c:v>
                </c:pt>
                <c:pt idx="1">
                  <c:v>2015.2159999999999</c:v>
                </c:pt>
                <c:pt idx="2">
                  <c:v>1868</c:v>
                </c:pt>
                <c:pt idx="3">
                  <c:v>1761.2781954887216</c:v>
                </c:pt>
                <c:pt idx="4">
                  <c:v>1836.4166996438462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96-42FD-91C6-E0E3D8CB55B0}"/>
            </c:ext>
          </c:extLst>
        </c:ser>
        <c:ser>
          <c:idx val="6"/>
          <c:order val="6"/>
          <c:tx>
            <c:strRef>
              <c:f>'Costos costantes 2020'!$B$75</c:f>
              <c:strCache>
                <c:ptCount val="1"/>
                <c:pt idx="0">
                  <c:v>Distributed generation—base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'Costos costantes 2020'!$C$75:$C$79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2020'!$D$75:$D$79</c:f>
              <c:numCache>
                <c:formatCode>0.0</c:formatCode>
                <c:ptCount val="5"/>
                <c:pt idx="0">
                  <c:v>1758.1450880000004</c:v>
                </c:pt>
                <c:pt idx="1">
                  <c:v>1676.864</c:v>
                </c:pt>
                <c:pt idx="2">
                  <c:v>1555</c:v>
                </c:pt>
                <c:pt idx="3">
                  <c:v>1466.1654135338345</c:v>
                </c:pt>
                <c:pt idx="4">
                  <c:v>1529.0222737294362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496-42FD-91C6-E0E3D8CB5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2020'!$F$2</c:f>
          <c:strCache>
            <c:ptCount val="1"/>
            <c:pt idx="0">
              <c:v>Fixed O&amp;M ($/kW-y)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'Costos costantes 2020'!$B$15</c:f>
              <c:strCache>
                <c:ptCount val="1"/>
                <c:pt idx="0">
                  <c:v>Wind offshore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2020'!$C$15:$C$19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2020'!$F$15:$F$19</c:f>
              <c:numCache>
                <c:formatCode>0.0</c:formatCode>
                <c:ptCount val="5"/>
                <c:pt idx="0">
                  <c:v>88.937461760000019</c:v>
                </c:pt>
                <c:pt idx="1">
                  <c:v>85.268960000000007</c:v>
                </c:pt>
                <c:pt idx="2">
                  <c:v>109.54</c:v>
                </c:pt>
                <c:pt idx="3">
                  <c:v>103.90977443609022</c:v>
                </c:pt>
                <c:pt idx="4">
                  <c:v>101.72282209282602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26-4AD1-8C9E-C0635340917F}"/>
            </c:ext>
          </c:extLst>
        </c:ser>
        <c:ser>
          <c:idx val="2"/>
          <c:order val="1"/>
          <c:tx>
            <c:strRef>
              <c:f>'Costos costantes 2020'!$B$21</c:f>
              <c:strCache>
                <c:ptCount val="1"/>
                <c:pt idx="0">
                  <c:v>Solar thermal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costantes 2020'!$C$21:$C$25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2020'!$F$21:$F$25</c:f>
              <c:numCache>
                <c:formatCode>0.0</c:formatCode>
                <c:ptCount val="5"/>
                <c:pt idx="0">
                  <c:v>80.842975360000011</c:v>
                </c:pt>
                <c:pt idx="1">
                  <c:v>77.501760000000004</c:v>
                </c:pt>
                <c:pt idx="2">
                  <c:v>85.03</c:v>
                </c:pt>
                <c:pt idx="3">
                  <c:v>80.657894736842096</c:v>
                </c:pt>
                <c:pt idx="4">
                  <c:v>78.959734863474466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26-4AD1-8C9E-C06353409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2020'!$F$2</c:f>
          <c:strCache>
            <c:ptCount val="1"/>
            <c:pt idx="0">
              <c:v>Fixed O&amp;M ($/kW-y)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costantes 2020'!$B$9</c:f>
              <c:strCache>
                <c:ptCount val="1"/>
                <c:pt idx="0">
                  <c:v>Wind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2020'!$C$9:$C$13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2020'!$F$9:$F$13</c:f>
              <c:numCache>
                <c:formatCode>0.0</c:formatCode>
                <c:ptCount val="5"/>
                <c:pt idx="0">
                  <c:v>53.740597120000011</c:v>
                </c:pt>
                <c:pt idx="1">
                  <c:v>51.518880000000003</c:v>
                </c:pt>
                <c:pt idx="2">
                  <c:v>26.22</c:v>
                </c:pt>
                <c:pt idx="3">
                  <c:v>24.877819548872179</c:v>
                </c:pt>
                <c:pt idx="4">
                  <c:v>24.353058397874381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8-4454-BF61-513984E7248C}"/>
            </c:ext>
          </c:extLst>
        </c:ser>
        <c:ser>
          <c:idx val="3"/>
          <c:order val="1"/>
          <c:tx>
            <c:strRef>
              <c:f>'Costos costantes 2020'!$B$27</c:f>
              <c:strCache>
                <c:ptCount val="1"/>
                <c:pt idx="0">
                  <c:v>Solar PV - tracking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costantes 2020'!$C$27:$C$31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2020'!$F$27:$F$31</c:f>
              <c:numCache>
                <c:formatCode>0.0</c:formatCode>
                <c:ptCount val="5"/>
                <c:pt idx="0">
                  <c:v>24.928753920000005</c:v>
                </c:pt>
                <c:pt idx="1">
                  <c:v>23.89744</c:v>
                </c:pt>
                <c:pt idx="2">
                  <c:v>15.19</c:v>
                </c:pt>
                <c:pt idx="3">
                  <c:v>14.407894736842104</c:v>
                </c:pt>
                <c:pt idx="4">
                  <c:v>14.106577534060714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68-4454-BF61-513984E7248C}"/>
            </c:ext>
          </c:extLst>
        </c:ser>
        <c:ser>
          <c:idx val="4"/>
          <c:order val="2"/>
          <c:tx>
            <c:strRef>
              <c:f>'Costos costantes 2020'!$B$33</c:f>
              <c:strCache>
                <c:ptCount val="1"/>
                <c:pt idx="0">
                  <c:v>Solar PV - fixed tilt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costantes 2020'!$C$33:$C$37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2020'!$F$33:$F$37</c:f>
              <c:numCache>
                <c:formatCode>0.0</c:formatCode>
                <c:ptCount val="5"/>
                <c:pt idx="0">
                  <c:v>24.928753920000005</c:v>
                </c:pt>
                <c:pt idx="1">
                  <c:v>23.89744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68-4454-BF61-513984E7248C}"/>
            </c:ext>
          </c:extLst>
        </c:ser>
        <c:ser>
          <c:idx val="5"/>
          <c:order val="3"/>
          <c:tx>
            <c:strRef>
              <c:f>'Costos costantes 2020'!$B$39</c:f>
              <c:strCache>
                <c:ptCount val="1"/>
                <c:pt idx="0">
                  <c:v>Solar PV with storage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costantes 2020'!$C$39:$C$43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2020'!$F$39:$F$43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30.385338345864657</c:v>
                </c:pt>
                <c:pt idx="4">
                  <c:v>29.741294024535019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68-4454-BF61-513984E7248C}"/>
            </c:ext>
          </c:extLst>
        </c:ser>
        <c:ser>
          <c:idx val="1"/>
          <c:order val="4"/>
          <c:tx>
            <c:strRef>
              <c:f>'Costos costantes 2020'!$B$63</c:f>
              <c:strCache>
                <c:ptCount val="1"/>
                <c:pt idx="0">
                  <c:v>Battery storage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2020'!$C$63:$C$67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2020'!$F$63:$F$67</c:f>
              <c:numCache>
                <c:formatCode>0.0</c:formatCode>
                <c:ptCount val="5"/>
                <c:pt idx="0">
                  <c:v>40.302617600000012</c:v>
                </c:pt>
                <c:pt idx="1">
                  <c:v>38.644480000000001</c:v>
                </c:pt>
                <c:pt idx="2">
                  <c:v>24.7</c:v>
                </c:pt>
                <c:pt idx="3">
                  <c:v>23.430451127819548</c:v>
                </c:pt>
                <c:pt idx="4">
                  <c:v>22.93091751936231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68-4454-BF61-513984E7248C}"/>
            </c:ext>
          </c:extLst>
        </c:ser>
        <c:ser>
          <c:idx val="2"/>
          <c:order val="5"/>
          <c:tx>
            <c:strRef>
              <c:f>'Costos costantes 2020'!$B$69</c:f>
              <c:strCache>
                <c:ptCount val="1"/>
                <c:pt idx="0">
                  <c:v>Distributed generation—peak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costantes 2020'!$C$69:$C$73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2020'!$F$69:$F$73</c:f>
              <c:numCache>
                <c:formatCode>0.0</c:formatCode>
                <c:ptCount val="5"/>
                <c:pt idx="0">
                  <c:v>20.966417920000005</c:v>
                </c:pt>
                <c:pt idx="1">
                  <c:v>20.109599999999997</c:v>
                </c:pt>
                <c:pt idx="2">
                  <c:v>19.28</c:v>
                </c:pt>
                <c:pt idx="3">
                  <c:v>18.289473684210527</c:v>
                </c:pt>
                <c:pt idx="4">
                  <c:v>17.904841992198538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68-4454-BF61-513984E7248C}"/>
            </c:ext>
          </c:extLst>
        </c:ser>
        <c:ser>
          <c:idx val="6"/>
          <c:order val="6"/>
          <c:tx>
            <c:strRef>
              <c:f>'Costos costantes 2020'!$B$75</c:f>
              <c:strCache>
                <c:ptCount val="1"/>
                <c:pt idx="0">
                  <c:v>Distributed generation—base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'Costos costantes 2020'!$C$75:$C$79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2020'!$F$75:$F$79</c:f>
              <c:numCache>
                <c:formatCode>0.0</c:formatCode>
                <c:ptCount val="5"/>
                <c:pt idx="0">
                  <c:v>20.966417920000005</c:v>
                </c:pt>
                <c:pt idx="1">
                  <c:v>20.109599999999997</c:v>
                </c:pt>
                <c:pt idx="2">
                  <c:v>19.28</c:v>
                </c:pt>
                <c:pt idx="3">
                  <c:v>18.289473684210527</c:v>
                </c:pt>
                <c:pt idx="4">
                  <c:v>17.904841992198538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68-4454-BF61-513984E72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2020'!$D$2</c:f>
          <c:strCache>
            <c:ptCount val="1"/>
            <c:pt idx="0">
              <c:v>Total overnight cost ($/kW)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'Costos costantes 2020'!$B$51</c:f>
              <c:strCache>
                <c:ptCount val="1"/>
                <c:pt idx="0">
                  <c:v>Municipal solid waste—landfill gas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2020'!$C$51:$C$55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2020'!$D$51:$D$55</c:f>
              <c:numCache>
                <c:formatCode>0.0</c:formatCode>
                <c:ptCount val="5"/>
                <c:pt idx="0">
                  <c:v>9896.7832320000016</c:v>
                </c:pt>
                <c:pt idx="1">
                  <c:v>9464.2800000000007</c:v>
                </c:pt>
                <c:pt idx="2">
                  <c:v>1557</c:v>
                </c:pt>
                <c:pt idx="3">
                  <c:v>1471.8045112781954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A7-4BDF-8630-9ECDEFBF2D9C}"/>
            </c:ext>
          </c:extLst>
        </c:ser>
        <c:ser>
          <c:idx val="0"/>
          <c:order val="1"/>
          <c:tx>
            <c:strRef>
              <c:f>'Costos costantes 2020'!$B$57</c:f>
              <c:strCache>
                <c:ptCount val="1"/>
                <c:pt idx="0">
                  <c:v>Biomass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2020'!$C$57:$C$61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2020'!$D$57:$D$61</c:f>
              <c:numCache>
                <c:formatCode>0.0</c:formatCode>
                <c:ptCount val="5"/>
                <c:pt idx="0">
                  <c:v>4343.8523520000008</c:v>
                </c:pt>
                <c:pt idx="1">
                  <c:v>4149.6000000000004</c:v>
                </c:pt>
                <c:pt idx="2">
                  <c:v>4104</c:v>
                </c:pt>
                <c:pt idx="3">
                  <c:v>3832.706766917293</c:v>
                </c:pt>
                <c:pt idx="4">
                  <c:v>3997.0108542031762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A7-4BDF-8630-9ECDEFBF2D9C}"/>
            </c:ext>
          </c:extLst>
        </c:ser>
        <c:ser>
          <c:idx val="2"/>
          <c:order val="2"/>
          <c:tx>
            <c:strRef>
              <c:f>'Costos costantes 2020'!$B$123</c:f>
              <c:strCache>
                <c:ptCount val="1"/>
                <c:pt idx="0">
                  <c:v>Combined-cycle with 90% CCS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costantes 2020'!$C$123:$C$127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2020'!$D$123:$D$127</c:f>
              <c:numCache>
                <c:formatCode>0.0</c:formatCode>
                <c:ptCount val="5"/>
                <c:pt idx="0">
                  <c:v>2462.3088000000007</c:v>
                </c:pt>
                <c:pt idx="1">
                  <c:v>2346.12</c:v>
                </c:pt>
                <c:pt idx="2">
                  <c:v>2569</c:v>
                </c:pt>
                <c:pt idx="3">
                  <c:v>2415.4135338345864</c:v>
                </c:pt>
                <c:pt idx="4">
                  <c:v>2513.0377635818868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A7-4BDF-8630-9ECDEFBF2D9C}"/>
            </c:ext>
          </c:extLst>
        </c:ser>
        <c:ser>
          <c:idx val="3"/>
          <c:order val="3"/>
          <c:tx>
            <c:strRef>
              <c:f>'Costos costantes 2020'!$B$141</c:f>
              <c:strCache>
                <c:ptCount val="1"/>
                <c:pt idx="0">
                  <c:v>USC with 90% CCS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costantes 2020'!$C$141:$C$145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2020'!$D$141:$D$145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5997</c:v>
                </c:pt>
                <c:pt idx="3">
                  <c:v>5618.4210526315783</c:v>
                </c:pt>
                <c:pt idx="4">
                  <c:v>5851.977217479789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A7-4BDF-8630-9ECDEFBF2D9C}"/>
            </c:ext>
          </c:extLst>
        </c:ser>
        <c:ser>
          <c:idx val="4"/>
          <c:order val="4"/>
          <c:tx>
            <c:strRef>
              <c:f>'Costos costantes 2020'!$B$147</c:f>
              <c:strCache>
                <c:ptCount val="1"/>
                <c:pt idx="0">
                  <c:v>USC with 30% carbon capture and sequestration (CCS)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costantes 2020'!$C$147:$C$151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2020'!$D$147:$D$151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4652</c:v>
                </c:pt>
                <c:pt idx="3">
                  <c:v>4318.6090225563903</c:v>
                </c:pt>
                <c:pt idx="4">
                  <c:v>4501.3850415512461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A7-4BDF-8630-9ECDEFBF2D9C}"/>
            </c:ext>
          </c:extLst>
        </c:ser>
        <c:ser>
          <c:idx val="5"/>
          <c:order val="5"/>
          <c:tx>
            <c:strRef>
              <c:f>'Costos costantes 2020'!$B$159</c:f>
              <c:strCache>
                <c:ptCount val="1"/>
                <c:pt idx="0">
                  <c:v>Coal with 90% CCS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costantes 2020'!$C$159:$C$163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2020'!$D$159:$D$163</c:f>
              <c:numCache>
                <c:formatCode>0.0</c:formatCode>
                <c:ptCount val="5"/>
                <c:pt idx="0">
                  <c:v>6371.4362880000017</c:v>
                </c:pt>
                <c:pt idx="1">
                  <c:v>6081.8239999999996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A7-4BDF-8630-9ECDEFBF2D9C}"/>
            </c:ext>
          </c:extLst>
        </c:ser>
        <c:ser>
          <c:idx val="6"/>
          <c:order val="6"/>
          <c:tx>
            <c:strRef>
              <c:f>'Costos costantes 2020'!$B$165</c:f>
              <c:strCache>
                <c:ptCount val="1"/>
                <c:pt idx="0">
                  <c:v>Coal with 30% carbon sequestration (CCS)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'Costos costantes 2020'!$C$165:$C$169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2020'!$D$165:$D$169</c:f>
              <c:numCache>
                <c:formatCode>0.0</c:formatCode>
                <c:ptCount val="5"/>
                <c:pt idx="0">
                  <c:v>5761.2365440000012</c:v>
                </c:pt>
                <c:pt idx="1">
                  <c:v>5499.8159999999998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CA7-4BDF-8630-9ECDEFBF2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ax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2020'!$E$2</c:f>
          <c:strCache>
            <c:ptCount val="1"/>
            <c:pt idx="0">
              <c:v>Variable O&amp;M ($/MWh)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'Costos costantes 2020'!$B$51</c:f>
              <c:strCache>
                <c:ptCount val="1"/>
                <c:pt idx="0">
                  <c:v>Municipal solid waste—landfill gas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2020'!$C$51:$C$55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2020'!$E$51:$E$55</c:f>
              <c:numCache>
                <c:formatCode>0.0</c:formatCode>
                <c:ptCount val="5"/>
                <c:pt idx="0">
                  <c:v>10.517171840000001</c:v>
                </c:pt>
                <c:pt idx="1">
                  <c:v>10.076080000000001</c:v>
                </c:pt>
                <c:pt idx="2">
                  <c:v>6.17</c:v>
                </c:pt>
                <c:pt idx="3">
                  <c:v>5.8552631578947372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BC-42A3-8D1F-E2D9EE645E59}"/>
            </c:ext>
          </c:extLst>
        </c:ser>
        <c:ser>
          <c:idx val="0"/>
          <c:order val="1"/>
          <c:tx>
            <c:strRef>
              <c:f>'Costos costantes 2020'!$B$57</c:f>
              <c:strCache>
                <c:ptCount val="1"/>
                <c:pt idx="0">
                  <c:v>Biomass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2020'!$C$57:$C$61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2020'!$E$57:$E$61</c:f>
              <c:numCache>
                <c:formatCode>0.0</c:formatCode>
                <c:ptCount val="5"/>
                <c:pt idx="0">
                  <c:v>6.3170956800000013</c:v>
                </c:pt>
                <c:pt idx="1">
                  <c:v>6.0648</c:v>
                </c:pt>
                <c:pt idx="2">
                  <c:v>4.8099999999999996</c:v>
                </c:pt>
                <c:pt idx="3">
                  <c:v>4.5582706766917287</c:v>
                </c:pt>
                <c:pt idx="4">
                  <c:v>4.4695856181807887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BC-42A3-8D1F-E2D9EE645E59}"/>
            </c:ext>
          </c:extLst>
        </c:ser>
        <c:ser>
          <c:idx val="2"/>
          <c:order val="2"/>
          <c:tx>
            <c:strRef>
              <c:f>'Costos costantes 2020'!$B$123</c:f>
              <c:strCache>
                <c:ptCount val="1"/>
                <c:pt idx="0">
                  <c:v>Combined-cycle with 90% CCS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costantes 2020'!$C$123:$C$127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2020'!$E$123:$E$127</c:f>
              <c:numCache>
                <c:formatCode>0.0</c:formatCode>
                <c:ptCount val="5"/>
                <c:pt idx="0">
                  <c:v>8.1510912000000015</c:v>
                </c:pt>
                <c:pt idx="1">
                  <c:v>7.8097599999999998</c:v>
                </c:pt>
                <c:pt idx="2">
                  <c:v>5.82</c:v>
                </c:pt>
                <c:pt idx="3">
                  <c:v>5.5169172932330826</c:v>
                </c:pt>
                <c:pt idx="4">
                  <c:v>5.3970687998190963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BC-42A3-8D1F-E2D9EE645E59}"/>
            </c:ext>
          </c:extLst>
        </c:ser>
        <c:ser>
          <c:idx val="3"/>
          <c:order val="3"/>
          <c:tx>
            <c:strRef>
              <c:f>'Costos costantes 2020'!$B$141</c:f>
              <c:strCache>
                <c:ptCount val="1"/>
                <c:pt idx="0">
                  <c:v>USC with 90% CCS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costantes 2020'!$C$141:$C$145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2020'!$E$141:$E$145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10.93</c:v>
                </c:pt>
                <c:pt idx="3">
                  <c:v>10.366541353383457</c:v>
                </c:pt>
                <c:pt idx="4">
                  <c:v>10.149315959070607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BC-42A3-8D1F-E2D9EE645E59}"/>
            </c:ext>
          </c:extLst>
        </c:ser>
        <c:ser>
          <c:idx val="4"/>
          <c:order val="4"/>
          <c:tx>
            <c:strRef>
              <c:f>'Costos costantes 2020'!$B$147</c:f>
              <c:strCache>
                <c:ptCount val="1"/>
                <c:pt idx="0">
                  <c:v>USC with 30% carbon capture and sequestration (CCS)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costantes 2020'!$C$147:$C$151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2020'!$E$147:$E$151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7.05</c:v>
                </c:pt>
                <c:pt idx="3">
                  <c:v>6.6823308270676689</c:v>
                </c:pt>
                <c:pt idx="4">
                  <c:v>6.5453813104189029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BC-42A3-8D1F-E2D9EE645E59}"/>
            </c:ext>
          </c:extLst>
        </c:ser>
        <c:ser>
          <c:idx val="5"/>
          <c:order val="5"/>
          <c:tx>
            <c:strRef>
              <c:f>'Costos costantes 2020'!$B$159</c:f>
              <c:strCache>
                <c:ptCount val="1"/>
                <c:pt idx="0">
                  <c:v>Coal with 90% CCS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costantes 2020'!$C$159:$C$163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2020'!$E$159:$E$163</c:f>
              <c:numCache>
                <c:formatCode>0.0</c:formatCode>
                <c:ptCount val="5"/>
                <c:pt idx="0">
                  <c:v>10.981331200000001</c:v>
                </c:pt>
                <c:pt idx="1">
                  <c:v>10.522960000000001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BC-42A3-8D1F-E2D9EE645E59}"/>
            </c:ext>
          </c:extLst>
        </c:ser>
        <c:ser>
          <c:idx val="6"/>
          <c:order val="6"/>
          <c:tx>
            <c:strRef>
              <c:f>'Costos costantes 2020'!$B$165</c:f>
              <c:strCache>
                <c:ptCount val="1"/>
                <c:pt idx="0">
                  <c:v>Coal with 30% carbon sequestration (CCS)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'Costos costantes 2020'!$C$165:$C$169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2020'!$E$165:$E$169</c:f>
              <c:numCache>
                <c:formatCode>0.0</c:formatCode>
                <c:ptCount val="5"/>
                <c:pt idx="0">
                  <c:v>8.1171283200000008</c:v>
                </c:pt>
                <c:pt idx="1">
                  <c:v>7.7778399999999994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BC-42A3-8D1F-E2D9EE645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2020'!$F$2</c:f>
          <c:strCache>
            <c:ptCount val="1"/>
            <c:pt idx="0">
              <c:v>Fixed O&amp;M ($/kW-y)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'Costos costantes 2020'!$B$51</c:f>
              <c:strCache>
                <c:ptCount val="1"/>
                <c:pt idx="0">
                  <c:v>Municipal solid waste—landfill gas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2020'!$C$51:$C$55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2020'!$F$51:$F$55</c:f>
              <c:numCache>
                <c:formatCode>0.0</c:formatCode>
                <c:ptCount val="5"/>
                <c:pt idx="0">
                  <c:v>472.10667392000005</c:v>
                </c:pt>
                <c:pt idx="1">
                  <c:v>452.60431999999997</c:v>
                </c:pt>
                <c:pt idx="2">
                  <c:v>20.02</c:v>
                </c:pt>
                <c:pt idx="3">
                  <c:v>18.984962406015036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D-498C-95A9-0B44F1312270}"/>
            </c:ext>
          </c:extLst>
        </c:ser>
        <c:ser>
          <c:idx val="0"/>
          <c:order val="1"/>
          <c:tx>
            <c:strRef>
              <c:f>'Costos costantes 2020'!$B$57</c:f>
              <c:strCache>
                <c:ptCount val="1"/>
                <c:pt idx="0">
                  <c:v>Biomass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2020'!$C$57:$C$61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2020'!$F$57:$F$61</c:f>
              <c:numCache>
                <c:formatCode>0.0</c:formatCode>
                <c:ptCount val="5"/>
                <c:pt idx="0">
                  <c:v>126.96456640000004</c:v>
                </c:pt>
                <c:pt idx="1">
                  <c:v>121.71096</c:v>
                </c:pt>
                <c:pt idx="2">
                  <c:v>125.19</c:v>
                </c:pt>
                <c:pt idx="3">
                  <c:v>118.75939849624059</c:v>
                </c:pt>
                <c:pt idx="4">
                  <c:v>116.26222511165129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5D-498C-95A9-0B44F1312270}"/>
            </c:ext>
          </c:extLst>
        </c:ser>
        <c:ser>
          <c:idx val="2"/>
          <c:order val="2"/>
          <c:tx>
            <c:strRef>
              <c:f>'Costos costantes 2020'!$B$123</c:f>
              <c:strCache>
                <c:ptCount val="1"/>
                <c:pt idx="0">
                  <c:v>Combined-cycle with 90% CCS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costantes 2020'!$C$123:$C$127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2020'!$F$123:$F$127</c:f>
              <c:numCache>
                <c:formatCode>0.0</c:formatCode>
                <c:ptCount val="5"/>
                <c:pt idx="0">
                  <c:v>38.208240000000011</c:v>
                </c:pt>
                <c:pt idx="1">
                  <c:v>36.633519999999997</c:v>
                </c:pt>
                <c:pt idx="2">
                  <c:v>27.48</c:v>
                </c:pt>
                <c:pt idx="3">
                  <c:v>26.071428571428569</c:v>
                </c:pt>
                <c:pt idx="4">
                  <c:v>25.519037254791108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5D-498C-95A9-0B44F1312270}"/>
            </c:ext>
          </c:extLst>
        </c:ser>
        <c:ser>
          <c:idx val="3"/>
          <c:order val="3"/>
          <c:tx>
            <c:strRef>
              <c:f>'Costos costantes 2020'!$B$141</c:f>
              <c:strCache>
                <c:ptCount val="1"/>
                <c:pt idx="0">
                  <c:v>USC with 90% CCS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costantes 2020'!$C$141:$C$145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2020'!$F$141:$F$145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59.29</c:v>
                </c:pt>
                <c:pt idx="3">
                  <c:v>56.25</c:v>
                </c:pt>
                <c:pt idx="4">
                  <c:v>55.066001469840003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5D-498C-95A9-0B44F1312270}"/>
            </c:ext>
          </c:extLst>
        </c:ser>
        <c:ser>
          <c:idx val="4"/>
          <c:order val="4"/>
          <c:tx>
            <c:strRef>
              <c:f>'Costos costantes 2020'!$B$147</c:f>
              <c:strCache>
                <c:ptCount val="1"/>
                <c:pt idx="0">
                  <c:v>USC with 30% carbon capture and sequestration (CCS)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costantes 2020'!$C$147:$C$151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2020'!$F$147:$F$151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54.07</c:v>
                </c:pt>
                <c:pt idx="3">
                  <c:v>51.287593984962406</c:v>
                </c:pt>
                <c:pt idx="4">
                  <c:v>50.207756232686975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5D-498C-95A9-0B44F1312270}"/>
            </c:ext>
          </c:extLst>
        </c:ser>
        <c:ser>
          <c:idx val="5"/>
          <c:order val="5"/>
          <c:tx>
            <c:strRef>
              <c:f>'Costos costantes 2020'!$B$159</c:f>
              <c:strCache>
                <c:ptCount val="1"/>
                <c:pt idx="0">
                  <c:v>Coal with 90% CCS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costantes 2020'!$C$159:$C$163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2020'!$F$159:$F$163</c:f>
              <c:numCache>
                <c:formatCode>0.0</c:formatCode>
                <c:ptCount val="5"/>
                <c:pt idx="0">
                  <c:v>92.945081600000009</c:v>
                </c:pt>
                <c:pt idx="1">
                  <c:v>89.11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5D-498C-95A9-0B44F1312270}"/>
            </c:ext>
          </c:extLst>
        </c:ser>
        <c:ser>
          <c:idx val="6"/>
          <c:order val="6"/>
          <c:tx>
            <c:strRef>
              <c:f>'Costos costantes 2020'!$B$165</c:f>
              <c:strCache>
                <c:ptCount val="1"/>
                <c:pt idx="0">
                  <c:v>Coal with 30% carbon sequestration (CCS)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'Costos costantes 2020'!$C$165:$C$169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2020'!$F$165:$F$169</c:f>
              <c:numCache>
                <c:formatCode>0.0</c:formatCode>
                <c:ptCount val="5"/>
                <c:pt idx="0">
                  <c:v>80.039187200000015</c:v>
                </c:pt>
                <c:pt idx="1">
                  <c:v>76.735680000000002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15D-498C-95A9-0B44F1312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2020'!$D$2</c:f>
          <c:strCache>
            <c:ptCount val="1"/>
            <c:pt idx="0">
              <c:v>Total overnight cost ($/kW)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costantes 2020'!$B$81</c:f>
              <c:strCache>
                <c:ptCount val="1"/>
                <c:pt idx="0">
                  <c:v>Adv Nuclear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2020'!$C$81:$C$85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2020'!$D$81:$D$85</c:f>
              <c:numCache>
                <c:formatCode>0.0</c:formatCode>
                <c:ptCount val="5"/>
                <c:pt idx="0">
                  <c:v>6731.4428160000016</c:v>
                </c:pt>
                <c:pt idx="1">
                  <c:v>6420.1760000000004</c:v>
                </c:pt>
                <c:pt idx="2">
                  <c:v>6317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EB-4CE2-8768-AAD1D34AE5DD}"/>
            </c:ext>
          </c:extLst>
        </c:ser>
        <c:ser>
          <c:idx val="1"/>
          <c:order val="1"/>
          <c:tx>
            <c:strRef>
              <c:f>'Costos costantes 2020'!$B$87</c:f>
              <c:strCache>
                <c:ptCount val="1"/>
                <c:pt idx="0">
                  <c:v>Nuclear--small modular reactor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2020'!$C$87:$C$91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2020'!$D$87:$D$91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6392.8571428571422</c:v>
                </c:pt>
                <c:pt idx="4">
                  <c:v>6666.3957826898059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EB-4CE2-8768-AAD1D34AE5DD}"/>
            </c:ext>
          </c:extLst>
        </c:ser>
        <c:ser>
          <c:idx val="2"/>
          <c:order val="2"/>
          <c:tx>
            <c:strRef>
              <c:f>'Costos costantes 2020'!$B$93</c:f>
              <c:strCache>
                <c:ptCount val="1"/>
                <c:pt idx="0">
                  <c:v>Nuclear--light water reactor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costantes 2020'!$C$93:$C$97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2020'!$D$93:$D$97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5954.8872180451126</c:v>
                </c:pt>
                <c:pt idx="4">
                  <c:v>6209.720730397421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EB-4CE2-8768-AAD1D34AE5DD}"/>
            </c:ext>
          </c:extLst>
        </c:ser>
        <c:ser>
          <c:idx val="3"/>
          <c:order val="3"/>
          <c:tx>
            <c:strRef>
              <c:f>'Costos costantes 2020'!$B$99</c:f>
              <c:strCache>
                <c:ptCount val="1"/>
                <c:pt idx="0">
                  <c:v>Fuel Cells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costantes 2020'!$C$99:$C$103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2020'!$D$99:$D$103</c:f>
              <c:numCache>
                <c:formatCode>0.0</c:formatCode>
                <c:ptCount val="5"/>
                <c:pt idx="0">
                  <c:v>8074.1086720000012</c:v>
                </c:pt>
                <c:pt idx="1">
                  <c:v>7657.6080000000002</c:v>
                </c:pt>
                <c:pt idx="2">
                  <c:v>7339</c:v>
                </c:pt>
                <c:pt idx="3">
                  <c:v>6453.0075187969924</c:v>
                </c:pt>
                <c:pt idx="4">
                  <c:v>6381.0842896715458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EB-4CE2-8768-AAD1D34AE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2020'!$E$2</c:f>
          <c:strCache>
            <c:ptCount val="1"/>
            <c:pt idx="0">
              <c:v>Variable O&amp;M ($/MWh)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costantes 2020'!$B$81</c:f>
              <c:strCache>
                <c:ptCount val="1"/>
                <c:pt idx="0">
                  <c:v>Adv Nuclear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2020'!$C$81:$C$85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2020'!$E$81:$E$85</c:f>
              <c:numCache>
                <c:formatCode>0.0</c:formatCode>
                <c:ptCount val="5"/>
                <c:pt idx="0">
                  <c:v>2.6264627200000001</c:v>
                </c:pt>
                <c:pt idx="1">
                  <c:v>2.5216799999999999</c:v>
                </c:pt>
                <c:pt idx="2">
                  <c:v>2.36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E-4B3C-91C4-E7A82109E225}"/>
            </c:ext>
          </c:extLst>
        </c:ser>
        <c:ser>
          <c:idx val="1"/>
          <c:order val="1"/>
          <c:tx>
            <c:strRef>
              <c:f>'Costos costantes 2020'!$B$87</c:f>
              <c:strCache>
                <c:ptCount val="1"/>
                <c:pt idx="0">
                  <c:v>Nuclear--small modular reactor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2020'!$C$87:$C$91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2020'!$E$87:$E$91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2.8383458646616542</c:v>
                </c:pt>
                <c:pt idx="4">
                  <c:v>2.7736163717564586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2E-4B3C-91C4-E7A82109E225}"/>
            </c:ext>
          </c:extLst>
        </c:ser>
        <c:ser>
          <c:idx val="2"/>
          <c:order val="2"/>
          <c:tx>
            <c:strRef>
              <c:f>'Costos costantes 2020'!$B$93</c:f>
              <c:strCache>
                <c:ptCount val="1"/>
                <c:pt idx="0">
                  <c:v>Nuclear--light water reactor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costantes 2020'!$C$93:$C$97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2020'!$E$93:$E$97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2.2368421052631575</c:v>
                </c:pt>
                <c:pt idx="4">
                  <c:v>2.1906269432980943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2E-4B3C-91C4-E7A82109E225}"/>
            </c:ext>
          </c:extLst>
        </c:ser>
        <c:ser>
          <c:idx val="3"/>
          <c:order val="3"/>
          <c:tx>
            <c:strRef>
              <c:f>'Costos costantes 2020'!$B$99</c:f>
              <c:strCache>
                <c:ptCount val="1"/>
                <c:pt idx="0">
                  <c:v>Fuel Cells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costantes 2020'!$C$99:$C$103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2020'!$E$99:$E$103</c:f>
              <c:numCache>
                <c:formatCode>0.0</c:formatCode>
                <c:ptCount val="5"/>
                <c:pt idx="0">
                  <c:v>51.668861440000008</c:v>
                </c:pt>
                <c:pt idx="1">
                  <c:v>49.539840000000005</c:v>
                </c:pt>
                <c:pt idx="2">
                  <c:v>0.59</c:v>
                </c:pt>
                <c:pt idx="3">
                  <c:v>0.55451127819548862</c:v>
                </c:pt>
                <c:pt idx="4">
                  <c:v>0.54765673582452357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2E-4B3C-91C4-E7A82109E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2020'!$F$2</c:f>
          <c:strCache>
            <c:ptCount val="1"/>
            <c:pt idx="0">
              <c:v>Fixed O&amp;M ($/kW-y)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costantes 2020'!$B$81</c:f>
              <c:strCache>
                <c:ptCount val="1"/>
                <c:pt idx="0">
                  <c:v>Adv Nuclear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2020'!$C$81:$C$85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2020'!$F$81:$F$85</c:f>
              <c:numCache>
                <c:formatCode>0.0</c:formatCode>
                <c:ptCount val="5"/>
                <c:pt idx="0">
                  <c:v>114.65868288000003</c:v>
                </c:pt>
                <c:pt idx="1">
                  <c:v>109.92184</c:v>
                </c:pt>
                <c:pt idx="2">
                  <c:v>121.13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36-4A03-80EF-C57920CB036B}"/>
            </c:ext>
          </c:extLst>
        </c:ser>
        <c:ser>
          <c:idx val="1"/>
          <c:order val="1"/>
          <c:tx>
            <c:strRef>
              <c:f>'Costos costantes 2020'!$B$87</c:f>
              <c:strCache>
                <c:ptCount val="1"/>
                <c:pt idx="0">
                  <c:v>Nuclear--small modular reactor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2020'!$C$87:$C$91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2020'!$F$87:$F$91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89.73684210526315</c:v>
                </c:pt>
                <c:pt idx="4">
                  <c:v>87.854740234043732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36-4A03-80EF-C57920CB036B}"/>
            </c:ext>
          </c:extLst>
        </c:ser>
        <c:ser>
          <c:idx val="2"/>
          <c:order val="2"/>
          <c:tx>
            <c:strRef>
              <c:f>'Costos costantes 2020'!$B$93</c:f>
              <c:strCache>
                <c:ptCount val="1"/>
                <c:pt idx="0">
                  <c:v>Nuclear--light water reactor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costantes 2020'!$C$93:$C$97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2020'!$F$93:$F$97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114.90601503759399</c:v>
                </c:pt>
                <c:pt idx="4">
                  <c:v>112.49046017298883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36-4A03-80EF-C57920CB036B}"/>
            </c:ext>
          </c:extLst>
        </c:ser>
        <c:ser>
          <c:idx val="3"/>
          <c:order val="3"/>
          <c:tx>
            <c:strRef>
              <c:f>'Costos costantes 2020'!$B$99</c:f>
              <c:strCache>
                <c:ptCount val="1"/>
                <c:pt idx="0">
                  <c:v>Fuel Cells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costantes 2020'!$C$99:$C$103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2020'!$F$99:$F$103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30.65</c:v>
                </c:pt>
                <c:pt idx="3">
                  <c:v>29.078947368421051</c:v>
                </c:pt>
                <c:pt idx="4">
                  <c:v>28.469317089716764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36-4A03-80EF-C57920CB0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2020'!$D$2</c:f>
          <c:strCache>
            <c:ptCount val="1"/>
            <c:pt idx="0">
              <c:v>Total overnight cost ($/kW)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costantes 2020'!$B$105</c:f>
              <c:strCache>
                <c:ptCount val="1"/>
                <c:pt idx="0">
                  <c:v>Combustion turbine—industrial frame (conventional)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2020'!$C$105:$C$109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2020'!$D$105:$D$109</c:f>
              <c:numCache>
                <c:formatCode>0.0</c:formatCode>
                <c:ptCount val="5"/>
                <c:pt idx="0">
                  <c:v>1253.2302720000002</c:v>
                </c:pt>
                <c:pt idx="1">
                  <c:v>1198.0640000000001</c:v>
                </c:pt>
                <c:pt idx="2">
                  <c:v>710</c:v>
                </c:pt>
                <c:pt idx="3">
                  <c:v>666.35338345864659</c:v>
                </c:pt>
                <c:pt idx="4">
                  <c:v>693.40409293911455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51-4061-A7A5-940FDF2183AF}"/>
            </c:ext>
          </c:extLst>
        </c:ser>
        <c:ser>
          <c:idx val="1"/>
          <c:order val="1"/>
          <c:tx>
            <c:strRef>
              <c:f>'Costos costantes 2020'!$B$111</c:f>
              <c:strCache>
                <c:ptCount val="1"/>
                <c:pt idx="0">
                  <c:v>Combustion turbine aeroderivative (advanced)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2020'!$C$111:$C$115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2020'!$D$75:$D$79</c:f>
              <c:numCache>
                <c:formatCode>0.0</c:formatCode>
                <c:ptCount val="5"/>
                <c:pt idx="0">
                  <c:v>1758.1450880000004</c:v>
                </c:pt>
                <c:pt idx="1">
                  <c:v>1676.864</c:v>
                </c:pt>
                <c:pt idx="2">
                  <c:v>1555</c:v>
                </c:pt>
                <c:pt idx="3">
                  <c:v>1466.1654135338345</c:v>
                </c:pt>
                <c:pt idx="4">
                  <c:v>1529.0222737294362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51-4061-A7A5-940FDF2183AF}"/>
            </c:ext>
          </c:extLst>
        </c:ser>
        <c:ser>
          <c:idx val="2"/>
          <c:order val="2"/>
          <c:tx>
            <c:strRef>
              <c:f>'Costos costantes 2020'!$B$117</c:f>
              <c:strCache>
                <c:ptCount val="1"/>
                <c:pt idx="0">
                  <c:v>Internal combustion engine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costantes 2020'!$C$117:$C$121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2020'!$D$117:$D$121</c:f>
              <c:numCache>
                <c:formatCode>0.0</c:formatCode>
                <c:ptCount val="5"/>
                <c:pt idx="0">
                  <c:v>#N/A</c:v>
                </c:pt>
                <c:pt idx="1">
                  <c:v>1458.7439999999999</c:v>
                </c:pt>
                <c:pt idx="2">
                  <c:v>1802</c:v>
                </c:pt>
                <c:pt idx="3">
                  <c:v>1703.9473684210525</c:v>
                </c:pt>
                <c:pt idx="4">
                  <c:v>1782.5343433772398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51-4061-A7A5-940FDF2183AF}"/>
            </c:ext>
          </c:extLst>
        </c:ser>
        <c:ser>
          <c:idx val="3"/>
          <c:order val="3"/>
          <c:tx>
            <c:strRef>
              <c:f>'Costos costantes 2020'!$B$129</c:f>
              <c:strCache>
                <c:ptCount val="1"/>
                <c:pt idx="0">
                  <c:v>Combined-cycle—multi-shaft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costantes 2020'!$C$129:$C$133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2020'!$D$129:$D$133</c:f>
              <c:numCache>
                <c:formatCode>0.0</c:formatCode>
                <c:ptCount val="5"/>
                <c:pt idx="0">
                  <c:v>1111.7182720000003</c:v>
                </c:pt>
                <c:pt idx="1">
                  <c:v>1062.9359999999999</c:v>
                </c:pt>
                <c:pt idx="2">
                  <c:v>954</c:v>
                </c:pt>
                <c:pt idx="3">
                  <c:v>899.43609022556382</c:v>
                </c:pt>
                <c:pt idx="4">
                  <c:v>938.08298942845818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51-4061-A7A5-940FDF2183AF}"/>
            </c:ext>
          </c:extLst>
        </c:ser>
        <c:ser>
          <c:idx val="4"/>
          <c:order val="4"/>
          <c:tx>
            <c:strRef>
              <c:f>'Costos costantes 2020'!$B$135</c:f>
              <c:strCache>
                <c:ptCount val="1"/>
                <c:pt idx="0">
                  <c:v>Combined-cycle—single-shaft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costantes 2020'!$C$135:$C$139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2020'!$D$135:$D$139</c:f>
              <c:numCache>
                <c:formatCode>0.0</c:formatCode>
                <c:ptCount val="5"/>
                <c:pt idx="0">
                  <c:v>1254.3623680000003</c:v>
                </c:pt>
                <c:pt idx="1">
                  <c:v>844.81600000000003</c:v>
                </c:pt>
                <c:pt idx="2">
                  <c:v>1079</c:v>
                </c:pt>
                <c:pt idx="3">
                  <c:v>1016.9172932330827</c:v>
                </c:pt>
                <c:pt idx="4">
                  <c:v>1060.8640963310529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51-4061-A7A5-940FDF2183AF}"/>
            </c:ext>
          </c:extLst>
        </c:ser>
        <c:ser>
          <c:idx val="5"/>
          <c:order val="5"/>
          <c:tx>
            <c:strRef>
              <c:f>'Costos costantes 2020'!$B$153</c:f>
              <c:strCache>
                <c:ptCount val="1"/>
                <c:pt idx="0">
                  <c:v>Ultra-supercritical coal (USC)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costantes 2020'!$C$153:$C$157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2020'!$D$153:$D$157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3661</c:v>
                </c:pt>
                <c:pt idx="3">
                  <c:v>3451.1278195488721</c:v>
                </c:pt>
                <c:pt idx="4">
                  <c:v>3598.6347447566277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51-4061-A7A5-940FDF218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  <c:max val="45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2020'!$E$2</c:f>
          <c:strCache>
            <c:ptCount val="1"/>
            <c:pt idx="0">
              <c:v>Variable O&amp;M ($/MWh)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costantes 2020'!$B$105</c:f>
              <c:strCache>
                <c:ptCount val="1"/>
                <c:pt idx="0">
                  <c:v>Combustion turbine—industrial frame (conventional)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2020'!$C$105:$C$109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2020'!$E$105:$E$109</c:f>
              <c:numCache>
                <c:formatCode>0.0</c:formatCode>
                <c:ptCount val="5"/>
                <c:pt idx="0">
                  <c:v>4.0076198400000012</c:v>
                </c:pt>
                <c:pt idx="1">
                  <c:v>3.84104</c:v>
                </c:pt>
                <c:pt idx="2">
                  <c:v>4.4800000000000004</c:v>
                </c:pt>
                <c:pt idx="3">
                  <c:v>4.2481203007518786</c:v>
                </c:pt>
                <c:pt idx="4">
                  <c:v>4.1604245576346877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34-4A8B-98B4-FDAE954E6926}"/>
            </c:ext>
          </c:extLst>
        </c:ser>
        <c:ser>
          <c:idx val="1"/>
          <c:order val="1"/>
          <c:tx>
            <c:strRef>
              <c:f>'Costos costantes 2020'!$B$111</c:f>
              <c:strCache>
                <c:ptCount val="1"/>
                <c:pt idx="0">
                  <c:v>Combustion turbine aeroderivative (advanced)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2020'!$C$111:$C$115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2020'!$E$75:$E$79</c:f>
              <c:numCache>
                <c:formatCode>0.0</c:formatCode>
                <c:ptCount val="5"/>
                <c:pt idx="0">
                  <c:v>9.3171500800000029</c:v>
                </c:pt>
                <c:pt idx="1">
                  <c:v>8.9375999999999998</c:v>
                </c:pt>
                <c:pt idx="2">
                  <c:v>8.57</c:v>
                </c:pt>
                <c:pt idx="3">
                  <c:v>8.1296992481202999</c:v>
                </c:pt>
                <c:pt idx="4">
                  <c:v>7.9586890157725119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34-4A8B-98B4-FDAE954E6926}"/>
            </c:ext>
          </c:extLst>
        </c:ser>
        <c:ser>
          <c:idx val="2"/>
          <c:order val="2"/>
          <c:tx>
            <c:strRef>
              <c:f>'Costos costantes 2020'!$B$117</c:f>
              <c:strCache>
                <c:ptCount val="1"/>
                <c:pt idx="0">
                  <c:v>Internal combustion engine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costantes 2020'!$C$117:$C$121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2020'!$E$117:$E$121</c:f>
              <c:numCache>
                <c:formatCode>0.0</c:formatCode>
                <c:ptCount val="5"/>
                <c:pt idx="0">
                  <c:v>#N/A</c:v>
                </c:pt>
                <c:pt idx="1">
                  <c:v>6.4159199999999998</c:v>
                </c:pt>
                <c:pt idx="2">
                  <c:v>5.67</c:v>
                </c:pt>
                <c:pt idx="3">
                  <c:v>5.3759398496240598</c:v>
                </c:pt>
                <c:pt idx="4">
                  <c:v>5.2645712024421947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34-4A8B-98B4-FDAE954E6926}"/>
            </c:ext>
          </c:extLst>
        </c:ser>
        <c:ser>
          <c:idx val="3"/>
          <c:order val="3"/>
          <c:tx>
            <c:strRef>
              <c:f>'Costos costantes 2020'!$B$129</c:f>
              <c:strCache>
                <c:ptCount val="1"/>
                <c:pt idx="0">
                  <c:v>Combined-cycle—multi-shaft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costantes 2020'!$C$129:$C$133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2020'!$E$129:$E$133</c:f>
              <c:numCache>
                <c:formatCode>0.0</c:formatCode>
                <c:ptCount val="5"/>
                <c:pt idx="0">
                  <c:v>4.0076198400000012</c:v>
                </c:pt>
                <c:pt idx="1">
                  <c:v>3.84104</c:v>
                </c:pt>
                <c:pt idx="2">
                  <c:v>1.86</c:v>
                </c:pt>
                <c:pt idx="3">
                  <c:v>1.7669172932330826</c:v>
                </c:pt>
                <c:pt idx="4">
                  <c:v>1.7313019390581714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34-4A8B-98B4-FDAE954E6926}"/>
            </c:ext>
          </c:extLst>
        </c:ser>
        <c:ser>
          <c:idx val="4"/>
          <c:order val="4"/>
          <c:tx>
            <c:strRef>
              <c:f>'Costos costantes 2020'!$B$135</c:f>
              <c:strCache>
                <c:ptCount val="1"/>
                <c:pt idx="0">
                  <c:v>Combined-cycle—single-shaft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costantes 2020'!$C$135:$C$139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2020'!$E$135:$E$139</c:f>
              <c:numCache>
                <c:formatCode>0.0</c:formatCode>
                <c:ptCount val="5"/>
                <c:pt idx="0">
                  <c:v>2.2868339200000003</c:v>
                </c:pt>
                <c:pt idx="1">
                  <c:v>2.19184</c:v>
                </c:pt>
                <c:pt idx="2">
                  <c:v>2.54</c:v>
                </c:pt>
                <c:pt idx="3">
                  <c:v>2.4060150375939848</c:v>
                </c:pt>
                <c:pt idx="4">
                  <c:v>2.3584572333088354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34-4A8B-98B4-FDAE954E6926}"/>
            </c:ext>
          </c:extLst>
        </c:ser>
        <c:ser>
          <c:idx val="5"/>
          <c:order val="5"/>
          <c:tx>
            <c:strRef>
              <c:f>'Costos costantes 2020'!$B$153</c:f>
              <c:strCache>
                <c:ptCount val="1"/>
                <c:pt idx="0">
                  <c:v>Ultra-supercritical coal (USC)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costantes 2020'!$C$153:$C$157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2020'!$E$153:$E$157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4.4800000000000004</c:v>
                </c:pt>
                <c:pt idx="3">
                  <c:v>4.2481203007518786</c:v>
                </c:pt>
                <c:pt idx="4">
                  <c:v>4.1604245576346877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34-4A8B-98B4-FDAE954E6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'Costos costantes 2020'!$F$2</c:f>
          <c:strCache>
            <c:ptCount val="1"/>
            <c:pt idx="0">
              <c:v>Fixed O&amp;M ($/kW-y)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'Costos costantes 2020'!$B$105</c:f>
              <c:strCache>
                <c:ptCount val="1"/>
                <c:pt idx="0">
                  <c:v>Combustion turbine—industrial frame (conventional)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'Costos costantes 2020'!$C$105:$C$109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2020'!$F$105:$F$109</c:f>
              <c:numCache>
                <c:formatCode>0.0</c:formatCode>
                <c:ptCount val="5"/>
                <c:pt idx="0">
                  <c:v>20.004136320000008</c:v>
                </c:pt>
                <c:pt idx="1">
                  <c:v>19.183920000000001</c:v>
                </c:pt>
                <c:pt idx="2">
                  <c:v>6.97</c:v>
                </c:pt>
                <c:pt idx="3">
                  <c:v>6.6165413533834583</c:v>
                </c:pt>
                <c:pt idx="4">
                  <c:v>6.474715925151223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9-4F87-96A6-67CE3F0FD02E}"/>
            </c:ext>
          </c:extLst>
        </c:ser>
        <c:ser>
          <c:idx val="1"/>
          <c:order val="1"/>
          <c:tx>
            <c:strRef>
              <c:f>'Costos costantes 2020'!$B$111</c:f>
              <c:strCache>
                <c:ptCount val="1"/>
                <c:pt idx="0">
                  <c:v>Combustion turbine aeroderivative (advanced)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'Costos costantes 2020'!$C$111:$C$115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2020'!$F$75:$F$79</c:f>
              <c:numCache>
                <c:formatCode>0.0</c:formatCode>
                <c:ptCount val="5"/>
                <c:pt idx="0">
                  <c:v>20.966417920000005</c:v>
                </c:pt>
                <c:pt idx="1">
                  <c:v>20.109599999999997</c:v>
                </c:pt>
                <c:pt idx="2">
                  <c:v>19.28</c:v>
                </c:pt>
                <c:pt idx="3">
                  <c:v>18.289473684210527</c:v>
                </c:pt>
                <c:pt idx="4">
                  <c:v>17.904841992198538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39-4F87-96A6-67CE3F0FD02E}"/>
            </c:ext>
          </c:extLst>
        </c:ser>
        <c:ser>
          <c:idx val="2"/>
          <c:order val="2"/>
          <c:tx>
            <c:strRef>
              <c:f>'Costos costantes 2020'!$B$117</c:f>
              <c:strCache>
                <c:ptCount val="1"/>
                <c:pt idx="0">
                  <c:v>Internal combustion engine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'Costos costantes 2020'!$C$117:$C$121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2020'!$F$117:$F$121</c:f>
              <c:numCache>
                <c:formatCode>0.0</c:formatCode>
                <c:ptCount val="5"/>
                <c:pt idx="0">
                  <c:v>#N/A</c:v>
                </c:pt>
                <c:pt idx="1">
                  <c:v>7.5650400000000007</c:v>
                </c:pt>
                <c:pt idx="2">
                  <c:v>35.01</c:v>
                </c:pt>
                <c:pt idx="3">
                  <c:v>33.214285714285715</c:v>
                </c:pt>
                <c:pt idx="4">
                  <c:v>32.514910396291477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39-4F87-96A6-67CE3F0FD02E}"/>
            </c:ext>
          </c:extLst>
        </c:ser>
        <c:ser>
          <c:idx val="3"/>
          <c:order val="3"/>
          <c:tx>
            <c:strRef>
              <c:f>'Costos costantes 2020'!$B$129</c:f>
              <c:strCache>
                <c:ptCount val="1"/>
                <c:pt idx="0">
                  <c:v>Combined-cycle—multi-shaft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'Costos costantes 2020'!$C$129:$C$133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2020'!$F$129:$F$133</c:f>
              <c:numCache>
                <c:formatCode>0.0</c:formatCode>
                <c:ptCount val="5"/>
                <c:pt idx="0">
                  <c:v>12.577586560000002</c:v>
                </c:pt>
                <c:pt idx="1">
                  <c:v>12.055120000000001</c:v>
                </c:pt>
                <c:pt idx="2">
                  <c:v>12.15</c:v>
                </c:pt>
                <c:pt idx="3">
                  <c:v>11.522556390977442</c:v>
                </c:pt>
                <c:pt idx="4">
                  <c:v>11.279962123353494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39-4F87-96A6-67CE3F0FD02E}"/>
            </c:ext>
          </c:extLst>
        </c:ser>
        <c:ser>
          <c:idx val="4"/>
          <c:order val="4"/>
          <c:tx>
            <c:strRef>
              <c:f>'Costos costantes 2020'!$B$135</c:f>
              <c:strCache>
                <c:ptCount val="1"/>
                <c:pt idx="0">
                  <c:v>Combined-cycle—single-shaft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'Costos costantes 2020'!$C$135:$C$139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2020'!$F$135:$F$139</c:f>
              <c:numCache>
                <c:formatCode>0.0</c:formatCode>
                <c:ptCount val="5"/>
                <c:pt idx="0">
                  <c:v>11.434169600000002</c:v>
                </c:pt>
                <c:pt idx="1">
                  <c:v>10.959200000000001</c:v>
                </c:pt>
                <c:pt idx="2">
                  <c:v>14.04</c:v>
                </c:pt>
                <c:pt idx="3">
                  <c:v>13.31766917293233</c:v>
                </c:pt>
                <c:pt idx="4">
                  <c:v>13.037763581887045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39-4F87-96A6-67CE3F0FD02E}"/>
            </c:ext>
          </c:extLst>
        </c:ser>
        <c:ser>
          <c:idx val="5"/>
          <c:order val="5"/>
          <c:tx>
            <c:strRef>
              <c:f>'Costos costantes 2020'!$B$153</c:f>
              <c:strCache>
                <c:ptCount val="1"/>
                <c:pt idx="0">
                  <c:v>Ultra-supercritical coal (USC)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'Costos costantes 2020'!$C$153:$C$157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'Costos costantes 2020'!$F$153:$F$157</c:f>
              <c:numCache>
                <c:formatCode>0.0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40.409999999999997</c:v>
                </c:pt>
                <c:pt idx="3">
                  <c:v>38.336466165413533</c:v>
                </c:pt>
                <c:pt idx="4">
                  <c:v>37.532152750296788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39-4F87-96A6-67CE3F0FD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27295"/>
        <c:axId val="502126879"/>
      </c:scatterChart>
      <c:valAx>
        <c:axId val="502127295"/>
        <c:scaling>
          <c:orientation val="minMax"/>
          <c:max val="2022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879"/>
        <c:crosses val="autoZero"/>
        <c:crossBetween val="midCat"/>
      </c:valAx>
      <c:valAx>
        <c:axId val="5021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'Proyección costos'!$V$160:$V$162</c:f>
              <c:numCache>
                <c:formatCode>General</c:formatCode>
                <c:ptCount val="3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</c:numCache>
            </c:numRef>
          </c:xVal>
          <c:yVal>
            <c:numRef>
              <c:f>'Proyección costos'!$W$160:$W$162</c:f>
              <c:numCache>
                <c:formatCode>General</c:formatCode>
                <c:ptCount val="3"/>
                <c:pt idx="0">
                  <c:v>180</c:v>
                </c:pt>
                <c:pt idx="1">
                  <c:v>130</c:v>
                </c:pt>
                <c:pt idx="2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9F-44A5-BB86-AA042ECB66E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'Proyección costos'!$A$2:$A$32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'Proyección costos'!$J$2:$J$32</c:f>
              <c:numCache>
                <c:formatCode>0.0</c:formatCode>
                <c:ptCount val="31"/>
                <c:pt idx="0">
                  <c:v>245.2986517929273</c:v>
                </c:pt>
                <c:pt idx="1">
                  <c:v>230.36472252077957</c:v>
                </c:pt>
                <c:pt idx="2">
                  <c:v>216.33997983353723</c:v>
                </c:pt>
                <c:pt idx="3">
                  <c:v>203.16907190576254</c:v>
                </c:pt>
                <c:pt idx="4">
                  <c:v>190.80001676440023</c:v>
                </c:pt>
                <c:pt idx="5">
                  <c:v>179.18399713014023</c:v>
                </c:pt>
                <c:pt idx="6">
                  <c:v>168.27516774896139</c:v>
                </c:pt>
                <c:pt idx="7">
                  <c:v>158.03047445344677</c:v>
                </c:pt>
                <c:pt idx="8">
                  <c:v>148.40948423975212</c:v>
                </c:pt>
                <c:pt idx="9">
                  <c:v>139.37422568960187</c:v>
                </c:pt>
                <c:pt idx="10">
                  <c:v>130.88903910746805</c:v>
                </c:pt>
                <c:pt idx="11">
                  <c:v>122.92043578150933</c:v>
                </c:pt>
                <c:pt idx="12">
                  <c:v>115.43696581277807</c:v>
                </c:pt>
                <c:pt idx="13">
                  <c:v>108.40909399106646</c:v>
                </c:pt>
                <c:pt idx="14">
                  <c:v>101.80908322750595</c:v>
                </c:pt>
                <c:pt idx="15">
                  <c:v>95.610885083859998</c:v>
                </c:pt>
                <c:pt idx="16">
                  <c:v>89.790036966457947</c:v>
                </c:pt>
                <c:pt idx="17">
                  <c:v>84.323565579030316</c:v>
                </c:pt>
                <c:pt idx="18">
                  <c:v>79.189896253381846</c:v>
                </c:pt>
                <c:pt idx="19">
                  <c:v>74.368767800074892</c:v>
                </c:pt>
                <c:pt idx="20">
                  <c:v>69.841152543056964</c:v>
                </c:pt>
                <c:pt idx="21">
                  <c:v>65.589181222628511</c:v>
                </c:pt>
                <c:pt idx="22">
                  <c:v>61.596072470348552</c:v>
                </c:pt>
                <c:pt idx="23">
                  <c:v>57.846066577569353</c:v>
                </c:pt>
                <c:pt idx="24">
                  <c:v>54.324363296172521</c:v>
                </c:pt>
                <c:pt idx="25">
                  <c:v>51.017063426035648</c:v>
                </c:pt>
                <c:pt idx="26">
                  <c:v>47.911113958689015</c:v>
                </c:pt>
                <c:pt idx="27">
                  <c:v>44.99425656065948</c:v>
                </c:pt>
                <c:pt idx="28">
                  <c:v>42.254979193179338</c:v>
                </c:pt>
                <c:pt idx="29">
                  <c:v>39.682470677316353</c:v>
                </c:pt>
                <c:pt idx="30">
                  <c:v>37.266578025205966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9F-44A5-BB86-AA042ECB6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499248"/>
        <c:axId val="483483888"/>
      </c:scatterChart>
      <c:valAx>
        <c:axId val="48349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83888"/>
        <c:crosses val="autoZero"/>
        <c:crossBetween val="midCat"/>
      </c:valAx>
      <c:valAx>
        <c:axId val="48348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9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'Proyección costos'!$B$1</c:f>
              <c:strCache>
                <c:ptCount val="1"/>
                <c:pt idx="0">
                  <c:v>LCOE 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'Proyección costos'!$A$2:$A$32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'Proyección costos'!$B$2:$B$32</c:f>
              <c:numCache>
                <c:formatCode>0.00</c:formatCode>
                <c:ptCount val="31"/>
                <c:pt idx="0">
                  <c:v>55.709316889404363</c:v>
                </c:pt>
                <c:pt idx="1">
                  <c:v>51.998020816872668</c:v>
                </c:pt>
                <c:pt idx="2">
                  <c:v>48.286724744340063</c:v>
                </c:pt>
                <c:pt idx="3">
                  <c:v>44.575428671807458</c:v>
                </c:pt>
                <c:pt idx="4">
                  <c:v>41.136066661901168</c:v>
                </c:pt>
                <c:pt idx="5">
                  <c:v>37.873044700821993</c:v>
                </c:pt>
                <c:pt idx="6">
                  <c:v>35.083297220490749</c:v>
                </c:pt>
                <c:pt idx="7">
                  <c:v>32.401662636113542</c:v>
                </c:pt>
                <c:pt idx="8">
                  <c:v>29.965226629415156</c:v>
                </c:pt>
                <c:pt idx="9">
                  <c:v>27.697847001672017</c:v>
                </c:pt>
                <c:pt idx="10">
                  <c:v>25.580280425921046</c:v>
                </c:pt>
                <c:pt idx="11">
                  <c:v>23.69857567896679</c:v>
                </c:pt>
                <c:pt idx="12">
                  <c:v>22.024896274298044</c:v>
                </c:pt>
                <c:pt idx="13">
                  <c:v>20.517781085256047</c:v>
                </c:pt>
                <c:pt idx="14">
                  <c:v>19.113725682655058</c:v>
                </c:pt>
                <c:pt idx="15">
                  <c:v>17.908712835805545</c:v>
                </c:pt>
                <c:pt idx="16">
                  <c:v>16.753010061702753</c:v>
                </c:pt>
                <c:pt idx="17">
                  <c:v>15.867640439872048</c:v>
                </c:pt>
                <c:pt idx="18">
                  <c:v>15.033450839135639</c:v>
                </c:pt>
                <c:pt idx="19">
                  <c:v>14.288723579697717</c:v>
                </c:pt>
                <c:pt idx="20">
                  <c:v>13.580227494654537</c:v>
                </c:pt>
                <c:pt idx="21">
                  <c:v>12.990514943997823</c:v>
                </c:pt>
                <c:pt idx="22">
                  <c:v>12.447792175365748</c:v>
                </c:pt>
                <c:pt idx="23">
                  <c:v>11.949679220752728</c:v>
                </c:pt>
                <c:pt idx="24">
                  <c:v>11.468300406910885</c:v>
                </c:pt>
                <c:pt idx="25">
                  <c:v>11.068338617363679</c:v>
                </c:pt>
                <c:pt idx="26">
                  <c:v>10.705588860344278</c:v>
                </c:pt>
                <c:pt idx="27">
                  <c:v>10.363350363359132</c:v>
                </c:pt>
                <c:pt idx="28">
                  <c:v>10.032285131436993</c:v>
                </c:pt>
                <c:pt idx="29">
                  <c:v>9.7593013131537418</c:v>
                </c:pt>
                <c:pt idx="30">
                  <c:v>9.4863174948704909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A-46A4-9521-4709E88C9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531807"/>
        <c:axId val="485533727"/>
      </c:lineChart>
      <c:catAx>
        <c:axId val="48553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33727"/>
        <c:crosses val="autoZero"/>
        <c:auto val="1"/>
        <c:lblAlgn val="ctr"/>
        <c:lblOffset val="100"/>
        <c:tickLblSkip val="10"/>
        <c:noMultiLvlLbl val="0"/>
      </c:catAx>
      <c:valAx>
        <c:axId val="4855337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3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>
        <a:alpha val="4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'Proyección costos'!$D$1</c:f>
              <c:strCache>
                <c:ptCount val="1"/>
                <c:pt idx="0">
                  <c:v>LCOE WIND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'Proyección costos'!$A$2:$A$32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'Proyección costos'!$D$2:$D$32</c:f>
              <c:numCache>
                <c:formatCode>0.0</c:formatCode>
                <c:ptCount val="31"/>
                <c:pt idx="0">
                  <c:v>40.670357173500634</c:v>
                </c:pt>
                <c:pt idx="1">
                  <c:v>39.576536021539596</c:v>
                </c:pt>
                <c:pt idx="2">
                  <c:v>38.482714869578558</c:v>
                </c:pt>
                <c:pt idx="3">
                  <c:v>37.38889371761752</c:v>
                </c:pt>
                <c:pt idx="4">
                  <c:v>36.368485599835367</c:v>
                </c:pt>
                <c:pt idx="5">
                  <c:v>35.320446792607072</c:v>
                </c:pt>
                <c:pt idx="6">
                  <c:v>34.317560113015134</c:v>
                </c:pt>
                <c:pt idx="7">
                  <c:v>33.366517460212208</c:v>
                </c:pt>
                <c:pt idx="8">
                  <c:v>32.516704403796666</c:v>
                </c:pt>
                <c:pt idx="9">
                  <c:v>31.657138587417421</c:v>
                </c:pt>
                <c:pt idx="10">
                  <c:v>30.830624779694972</c:v>
                </c:pt>
                <c:pt idx="11">
                  <c:v>30.039720514476357</c:v>
                </c:pt>
                <c:pt idx="12">
                  <c:v>29.305936976126077</c:v>
                </c:pt>
                <c:pt idx="13">
                  <c:v>28.587497339855418</c:v>
                </c:pt>
                <c:pt idx="14">
                  <c:v>27.910793174139599</c:v>
                </c:pt>
                <c:pt idx="15">
                  <c:v>27.268171536823957</c:v>
                </c:pt>
                <c:pt idx="16">
                  <c:v>26.603001081106413</c:v>
                </c:pt>
                <c:pt idx="17">
                  <c:v>26.002907166876412</c:v>
                </c:pt>
                <c:pt idx="18">
                  <c:v>25.423803262750198</c:v>
                </c:pt>
                <c:pt idx="19">
                  <c:v>24.866776113549349</c:v>
                </c:pt>
                <c:pt idx="20">
                  <c:v>24.352590258676742</c:v>
                </c:pt>
                <c:pt idx="21">
                  <c:v>23.851118563144496</c:v>
                </c:pt>
                <c:pt idx="22">
                  <c:v>23.379491213299048</c:v>
                </c:pt>
                <c:pt idx="23">
                  <c:v>22.930909880424679</c:v>
                </c:pt>
                <c:pt idx="24">
                  <c:v>22.483276517464105</c:v>
                </c:pt>
                <c:pt idx="25">
                  <c:v>22.077454517670617</c:v>
                </c:pt>
                <c:pt idx="26">
                  <c:v>21.67696899942473</c:v>
                </c:pt>
                <c:pt idx="27">
                  <c:v>21.282925571907867</c:v>
                </c:pt>
                <c:pt idx="28">
                  <c:v>20.910088031588771</c:v>
                </c:pt>
                <c:pt idx="29">
                  <c:v>20.541440693571303</c:v>
                </c:pt>
                <c:pt idx="30">
                  <c:v>20.172793355553949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1-49E9-80A5-94058FF70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531807"/>
        <c:axId val="485533727"/>
      </c:lineChart>
      <c:catAx>
        <c:axId val="48553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33727"/>
        <c:crosses val="autoZero"/>
        <c:auto val="1"/>
        <c:lblAlgn val="ctr"/>
        <c:lblOffset val="100"/>
        <c:tickLblSkip val="10"/>
        <c:noMultiLvlLbl val="0"/>
      </c:catAx>
      <c:valAx>
        <c:axId val="485533727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3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>
        <a:alpha val="4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'Proyección costos'!$F$1</c:f>
              <c:strCache>
                <c:ptCount val="1"/>
                <c:pt idx="0">
                  <c:v>H2 LCOE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'Proyección costos'!$X$84:$X$114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'Proyección costos'!$F$2:$F$32</c:f>
              <c:numCache>
                <c:formatCode>0.0</c:formatCode>
                <c:ptCount val="31"/>
                <c:pt idx="0">
                  <c:v>1259.1906943360518</c:v>
                </c:pt>
                <c:pt idx="1">
                  <c:v>1195.4376608818857</c:v>
                </c:pt>
                <c:pt idx="2">
                  <c:v>1131.6846274277195</c:v>
                </c:pt>
                <c:pt idx="3">
                  <c:v>1067.9315939735534</c:v>
                </c:pt>
                <c:pt idx="4">
                  <c:v>1006.7579073551169</c:v>
                </c:pt>
                <c:pt idx="5">
                  <c:v>947.39956593351963</c:v>
                </c:pt>
                <c:pt idx="6">
                  <c:v>891.73263015183329</c:v>
                </c:pt>
                <c:pt idx="7">
                  <c:v>839.30729473597603</c:v>
                </c:pt>
                <c:pt idx="8">
                  <c:v>787.88217489917588</c:v>
                </c:pt>
                <c:pt idx="9">
                  <c:v>738.40477143303724</c:v>
                </c:pt>
                <c:pt idx="10">
                  <c:v>693.03939125771285</c:v>
                </c:pt>
                <c:pt idx="11">
                  <c:v>649.73512419578037</c:v>
                </c:pt>
                <c:pt idx="12">
                  <c:v>608.19077015404764</c:v>
                </c:pt>
                <c:pt idx="13">
                  <c:v>567.29179706223658</c:v>
                </c:pt>
                <c:pt idx="14">
                  <c:v>526.06162043582299</c:v>
                </c:pt>
                <c:pt idx="15">
                  <c:v>490.25563354785845</c:v>
                </c:pt>
                <c:pt idx="16">
                  <c:v>460.79863325879705</c:v>
                </c:pt>
                <c:pt idx="17">
                  <c:v>432.08399846310931</c:v>
                </c:pt>
                <c:pt idx="18">
                  <c:v>405.40816604033898</c:v>
                </c:pt>
                <c:pt idx="19">
                  <c:v>381.80606714570604</c:v>
                </c:pt>
                <c:pt idx="20">
                  <c:v>359.79707751452952</c:v>
                </c:pt>
                <c:pt idx="21">
                  <c:v>339.73025488959684</c:v>
                </c:pt>
                <c:pt idx="22">
                  <c:v>324.36241028383665</c:v>
                </c:pt>
                <c:pt idx="23">
                  <c:v>312.89884083590368</c:v>
                </c:pt>
                <c:pt idx="24">
                  <c:v>306.64836158229446</c:v>
                </c:pt>
                <c:pt idx="25">
                  <c:v>301.11033834495174</c:v>
                </c:pt>
                <c:pt idx="26">
                  <c:v>297.70097119319053</c:v>
                </c:pt>
                <c:pt idx="27">
                  <c:v>294.24699840527592</c:v>
                </c:pt>
                <c:pt idx="28">
                  <c:v>291.5669467202033</c:v>
                </c:pt>
                <c:pt idx="29">
                  <c:v>289.01769968693316</c:v>
                </c:pt>
                <c:pt idx="30">
                  <c:v>285.32787258149801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E5-4490-B1D4-3FE706170121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'Proyección costos'!$X$84:$X$114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'Proyección costos'!$Y$84:$Y$114</c:f>
              <c:numCache>
                <c:formatCode>General</c:formatCode>
                <c:ptCount val="31"/>
                <c:pt idx="0">
                  <c:v>1300</c:v>
                </c:pt>
                <c:pt idx="1">
                  <c:v>1350</c:v>
                </c:pt>
                <c:pt idx="2">
                  <c:v>1370</c:v>
                </c:pt>
                <c:pt idx="3">
                  <c:v>1380</c:v>
                </c:pt>
                <c:pt idx="4">
                  <c:v>1370</c:v>
                </c:pt>
                <c:pt idx="5">
                  <c:v>1350</c:v>
                </c:pt>
                <c:pt idx="6">
                  <c:v>1325</c:v>
                </c:pt>
                <c:pt idx="7">
                  <c:v>1300</c:v>
                </c:pt>
                <c:pt idx="8">
                  <c:v>1270</c:v>
                </c:pt>
                <c:pt idx="9">
                  <c:v>1240</c:v>
                </c:pt>
                <c:pt idx="10">
                  <c:v>1200</c:v>
                </c:pt>
                <c:pt idx="11">
                  <c:v>1150</c:v>
                </c:pt>
                <c:pt idx="12">
                  <c:v>1130</c:v>
                </c:pt>
                <c:pt idx="13">
                  <c:v>1100</c:v>
                </c:pt>
                <c:pt idx="14">
                  <c:v>1050</c:v>
                </c:pt>
                <c:pt idx="15">
                  <c:v>1010</c:v>
                </c:pt>
                <c:pt idx="16">
                  <c:v>980</c:v>
                </c:pt>
                <c:pt idx="17">
                  <c:v>950</c:v>
                </c:pt>
                <c:pt idx="18">
                  <c:v>910</c:v>
                </c:pt>
                <c:pt idx="19">
                  <c:v>880</c:v>
                </c:pt>
                <c:pt idx="20">
                  <c:v>850</c:v>
                </c:pt>
                <c:pt idx="21">
                  <c:v>830</c:v>
                </c:pt>
                <c:pt idx="22">
                  <c:v>800</c:v>
                </c:pt>
                <c:pt idx="23">
                  <c:v>790</c:v>
                </c:pt>
                <c:pt idx="24">
                  <c:v>780</c:v>
                </c:pt>
                <c:pt idx="25">
                  <c:v>780</c:v>
                </c:pt>
                <c:pt idx="26">
                  <c:v>780</c:v>
                </c:pt>
                <c:pt idx="27">
                  <c:v>780</c:v>
                </c:pt>
                <c:pt idx="28">
                  <c:v>780</c:v>
                </c:pt>
                <c:pt idx="29">
                  <c:v>785</c:v>
                </c:pt>
                <c:pt idx="30">
                  <c:v>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52-4CA2-AF8A-AE83F93A4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531807"/>
        <c:axId val="485533727"/>
      </c:lineChart>
      <c:catAx>
        <c:axId val="48553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33727"/>
        <c:crosses val="autoZero"/>
        <c:auto val="1"/>
        <c:lblAlgn val="ctr"/>
        <c:lblOffset val="100"/>
        <c:tickLblSkip val="10"/>
        <c:noMultiLvlLbl val="0"/>
      </c:catAx>
      <c:valAx>
        <c:axId val="485533727"/>
        <c:scaling>
          <c:logBase val="10"/>
          <c:orientation val="minMax"/>
          <c:max val="10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3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>
        <a:alpha val="4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'Proyección costos'!$H$1</c:f>
              <c:strCache>
                <c:ptCount val="1"/>
                <c:pt idx="0">
                  <c:v>BATTERY LCOE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'Proyección costos'!$A$2:$A$32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'Proyección costos'!$H$2:$H$32</c:f>
              <c:numCache>
                <c:formatCode>0.0</c:formatCode>
                <c:ptCount val="31"/>
                <c:pt idx="0">
                  <c:v>116.96289576508934</c:v>
                </c:pt>
                <c:pt idx="1">
                  <c:v>106.74759090670705</c:v>
                </c:pt>
                <c:pt idx="2">
                  <c:v>96.532286048317474</c:v>
                </c:pt>
                <c:pt idx="3">
                  <c:v>86.316981189931539</c:v>
                </c:pt>
                <c:pt idx="4">
                  <c:v>78.166045955847949</c:v>
                </c:pt>
                <c:pt idx="5">
                  <c:v>70.986117185933836</c:v>
                </c:pt>
                <c:pt idx="6">
                  <c:v>65.105894534812251</c:v>
                </c:pt>
                <c:pt idx="7">
                  <c:v>59.283176633054609</c:v>
                </c:pt>
                <c:pt idx="8">
                  <c:v>53.82619618159697</c:v>
                </c:pt>
                <c:pt idx="9">
                  <c:v>48.498508269623926</c:v>
                </c:pt>
                <c:pt idx="10">
                  <c:v>43.351929113145161</c:v>
                </c:pt>
                <c:pt idx="11">
                  <c:v>38.440229362771788</c:v>
                </c:pt>
                <c:pt idx="12">
                  <c:v>34.845052228970417</c:v>
                </c:pt>
                <c:pt idx="13">
                  <c:v>31.874817352270838</c:v>
                </c:pt>
                <c:pt idx="14">
                  <c:v>29.712734308793188</c:v>
                </c:pt>
                <c:pt idx="15">
                  <c:v>27.967895529011912</c:v>
                </c:pt>
                <c:pt idx="16">
                  <c:v>26.531941211788308</c:v>
                </c:pt>
                <c:pt idx="17">
                  <c:v>25.532851037571163</c:v>
                </c:pt>
                <c:pt idx="18">
                  <c:v>24.70010211028648</c:v>
                </c:pt>
                <c:pt idx="19">
                  <c:v>23.888962159669973</c:v>
                </c:pt>
                <c:pt idx="20">
                  <c:v>23.030778764442175</c:v>
                </c:pt>
                <c:pt idx="21">
                  <c:v>22.14382486099521</c:v>
                </c:pt>
                <c:pt idx="22">
                  <c:v>21.235583347696092</c:v>
                </c:pt>
                <c:pt idx="23">
                  <c:v>20.316026753957885</c:v>
                </c:pt>
                <c:pt idx="24">
                  <c:v>19.415141741277012</c:v>
                </c:pt>
                <c:pt idx="25">
                  <c:v>18.741658478718364</c:v>
                </c:pt>
                <c:pt idx="26">
                  <c:v>18.202028419854287</c:v>
                </c:pt>
                <c:pt idx="27">
                  <c:v>17.801653836671107</c:v>
                </c:pt>
                <c:pt idx="28">
                  <c:v>17.392380159072445</c:v>
                </c:pt>
                <c:pt idx="29">
                  <c:v>17.128441203600346</c:v>
                </c:pt>
                <c:pt idx="30">
                  <c:v>16.92987935083238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C-4166-9C7E-356B89D1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531807"/>
        <c:axId val="485533727"/>
      </c:lineChart>
      <c:catAx>
        <c:axId val="48553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33727"/>
        <c:crosses val="autoZero"/>
        <c:auto val="1"/>
        <c:lblAlgn val="ctr"/>
        <c:lblOffset val="100"/>
        <c:tickLblSkip val="10"/>
        <c:noMultiLvlLbl val="0"/>
      </c:catAx>
      <c:valAx>
        <c:axId val="485533727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3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>
        <a:alpha val="4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Costos normalizados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'Proyección costos'!$C$1</c:f>
              <c:strCache>
                <c:ptCount val="1"/>
                <c:pt idx="0">
                  <c:v>SOLAR normalizado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'Proyección costos'!$A$2:$A$32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'Proyección costos'!$C$2:$C$32</c:f>
              <c:numCache>
                <c:formatCode>0.00</c:formatCode>
                <c:ptCount val="31"/>
                <c:pt idx="0">
                  <c:v>1</c:v>
                </c:pt>
                <c:pt idx="1">
                  <c:v>0.93338105222328505</c:v>
                </c:pt>
                <c:pt idx="2">
                  <c:v>0.86676210444655366</c:v>
                </c:pt>
                <c:pt idx="3">
                  <c:v>0.80014315666982239</c:v>
                </c:pt>
                <c:pt idx="4">
                  <c:v>0.73840551201813509</c:v>
                </c:pt>
                <c:pt idx="5">
                  <c:v>0.67983322746549879</c:v>
                </c:pt>
                <c:pt idx="6">
                  <c:v>0.6297563707366769</c:v>
                </c:pt>
                <c:pt idx="7">
                  <c:v>0.5816201749599299</c:v>
                </c:pt>
                <c:pt idx="8">
                  <c:v>0.5378853718293285</c:v>
                </c:pt>
                <c:pt idx="9">
                  <c:v>0.49718518460132133</c:v>
                </c:pt>
                <c:pt idx="10">
                  <c:v>0.45917418942155958</c:v>
                </c:pt>
                <c:pt idx="11">
                  <c:v>0.42539698926866831</c:v>
                </c:pt>
                <c:pt idx="12">
                  <c:v>0.39535391033464762</c:v>
                </c:pt>
                <c:pt idx="13">
                  <c:v>0.36830071217689669</c:v>
                </c:pt>
                <c:pt idx="14">
                  <c:v>0.34309747004437591</c:v>
                </c:pt>
                <c:pt idx="15">
                  <c:v>0.32146710524845251</c:v>
                </c:pt>
                <c:pt idx="16">
                  <c:v>0.30072187197989303</c:v>
                </c:pt>
                <c:pt idx="17">
                  <c:v>0.2848292049851</c:v>
                </c:pt>
                <c:pt idx="18">
                  <c:v>0.26985523568670661</c:v>
                </c:pt>
                <c:pt idx="19">
                  <c:v>0.25648714393795341</c:v>
                </c:pt>
                <c:pt idx="20">
                  <c:v>0.24376941332119312</c:v>
                </c:pt>
                <c:pt idx="21">
                  <c:v>0.23318388501849599</c:v>
                </c:pt>
                <c:pt idx="22">
                  <c:v>0.22344183828492173</c:v>
                </c:pt>
                <c:pt idx="23">
                  <c:v>0.21450055193596348</c:v>
                </c:pt>
                <c:pt idx="24">
                  <c:v>0.20585964874920409</c:v>
                </c:pt>
                <c:pt idx="25">
                  <c:v>0.19868020710677253</c:v>
                </c:pt>
                <c:pt idx="26">
                  <c:v>0.19216873331254988</c:v>
                </c:pt>
                <c:pt idx="27">
                  <c:v>0.18602544317555955</c:v>
                </c:pt>
                <c:pt idx="28">
                  <c:v>0.18008271670882908</c:v>
                </c:pt>
                <c:pt idx="29">
                  <c:v>0.17518257013504887</c:v>
                </c:pt>
                <c:pt idx="30">
                  <c:v>0.17028242356126866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0-4284-A480-C0FCF3F32949}"/>
            </c:ext>
          </c:extLst>
        </c:ser>
        <c:ser>
          <c:idx val="3"/>
          <c:order val="1"/>
          <c:tx>
            <c:strRef>
              <c:f>'Proyección costos'!$E$1</c:f>
              <c:strCache>
                <c:ptCount val="1"/>
                <c:pt idx="0">
                  <c:v>WIND normalizado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'Proyección costos'!$A$2:$A$32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'Proyección costos'!$E$2:$E$32</c:f>
              <c:numCache>
                <c:formatCode>0.00</c:formatCode>
                <c:ptCount val="31"/>
                <c:pt idx="0">
                  <c:v>1</c:v>
                </c:pt>
                <c:pt idx="1">
                  <c:v>0.97310519926602135</c:v>
                </c:pt>
                <c:pt idx="2">
                  <c:v>0.9462103985320427</c:v>
                </c:pt>
                <c:pt idx="3">
                  <c:v>0.91931559779806415</c:v>
                </c:pt>
                <c:pt idx="4">
                  <c:v>0.89422587179863244</c:v>
                </c:pt>
                <c:pt idx="5">
                  <c:v>0.86845676427008678</c:v>
                </c:pt>
                <c:pt idx="6">
                  <c:v>0.84379785421150033</c:v>
                </c:pt>
                <c:pt idx="7">
                  <c:v>0.82041368158804007</c:v>
                </c:pt>
                <c:pt idx="8">
                  <c:v>0.79951853545518903</c:v>
                </c:pt>
                <c:pt idx="9">
                  <c:v>0.77838358911792627</c:v>
                </c:pt>
                <c:pt idx="10">
                  <c:v>0.75806132334099874</c:v>
                </c:pt>
                <c:pt idx="11">
                  <c:v>0.73861462259419686</c:v>
                </c:pt>
                <c:pt idx="12">
                  <c:v>0.72057240242829212</c:v>
                </c:pt>
                <c:pt idx="13">
                  <c:v>0.70290745709216496</c:v>
                </c:pt>
                <c:pt idx="14">
                  <c:v>0.68626870069204315</c:v>
                </c:pt>
                <c:pt idx="15">
                  <c:v>0.67046796320222468</c:v>
                </c:pt>
                <c:pt idx="16">
                  <c:v>0.65411279688588497</c:v>
                </c:pt>
                <c:pt idx="17">
                  <c:v>0.63935772818388192</c:v>
                </c:pt>
                <c:pt idx="18">
                  <c:v>0.6251187604350682</c:v>
                </c:pt>
                <c:pt idx="19">
                  <c:v>0.61142261444784318</c:v>
                </c:pt>
                <c:pt idx="20">
                  <c:v>0.59877984731700429</c:v>
                </c:pt>
                <c:pt idx="21">
                  <c:v>0.58644969507877942</c:v>
                </c:pt>
                <c:pt idx="22">
                  <c:v>0.57485335360005885</c:v>
                </c:pt>
                <c:pt idx="23">
                  <c:v>0.56382366603275491</c:v>
                </c:pt>
                <c:pt idx="24">
                  <c:v>0.55281728708577493</c:v>
                </c:pt>
                <c:pt idx="25">
                  <c:v>0.54283896311723334</c:v>
                </c:pt>
                <c:pt idx="26">
                  <c:v>0.53299185219717415</c:v>
                </c:pt>
                <c:pt idx="27">
                  <c:v>0.5233031389696049</c:v>
                </c:pt>
                <c:pt idx="28">
                  <c:v>0.51413583466665602</c:v>
                </c:pt>
                <c:pt idx="29">
                  <c:v>0.50507155877537702</c:v>
                </c:pt>
                <c:pt idx="30">
                  <c:v>0.49600728288410084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50-4284-A480-C0FCF3F32949}"/>
            </c:ext>
          </c:extLst>
        </c:ser>
        <c:ser>
          <c:idx val="5"/>
          <c:order val="2"/>
          <c:tx>
            <c:strRef>
              <c:f>'Proyección costos'!$G$1</c:f>
              <c:strCache>
                <c:ptCount val="1"/>
                <c:pt idx="0">
                  <c:v>H2 normalizado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'Proyección costos'!$A$2:$A$32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'Proyección costos'!$G$2:$G$32</c:f>
              <c:numCache>
                <c:formatCode>0.00</c:formatCode>
                <c:ptCount val="31"/>
                <c:pt idx="0">
                  <c:v>1</c:v>
                </c:pt>
                <c:pt idx="1">
                  <c:v>0.94936983433809286</c:v>
                </c:pt>
                <c:pt idx="2">
                  <c:v>0.89873966867618582</c:v>
                </c:pt>
                <c:pt idx="3">
                  <c:v>0.84810950301427868</c:v>
                </c:pt>
                <c:pt idx="4">
                  <c:v>0.79952775372594531</c:v>
                </c:pt>
                <c:pt idx="5">
                  <c:v>0.75238768059119598</c:v>
                </c:pt>
                <c:pt idx="6">
                  <c:v>0.70817917743747905</c:v>
                </c:pt>
                <c:pt idx="7">
                  <c:v>0.6665450265088938</c:v>
                </c:pt>
                <c:pt idx="8">
                  <c:v>0.62570520767278359</c:v>
                </c:pt>
                <c:pt idx="9">
                  <c:v>0.58641218899920833</c:v>
                </c:pt>
                <c:pt idx="10">
                  <c:v>0.55038477839382371</c:v>
                </c:pt>
                <c:pt idx="11">
                  <c:v>0.51599422320887922</c:v>
                </c:pt>
                <c:pt idx="12">
                  <c:v>0.48300132211089403</c:v>
                </c:pt>
                <c:pt idx="13">
                  <c:v>0.4505209573212095</c:v>
                </c:pt>
                <c:pt idx="14">
                  <c:v>0.41777756363836982</c:v>
                </c:pt>
                <c:pt idx="15">
                  <c:v>0.38934184929500393</c:v>
                </c:pt>
                <c:pt idx="16">
                  <c:v>0.36594825178704782</c:v>
                </c:pt>
                <c:pt idx="17">
                  <c:v>0.34314421191854444</c:v>
                </c:pt>
                <c:pt idx="18">
                  <c:v>0.3219593091530138</c:v>
                </c:pt>
                <c:pt idx="19">
                  <c:v>0.30321544533572448</c:v>
                </c:pt>
                <c:pt idx="20">
                  <c:v>0.28573676658581404</c:v>
                </c:pt>
                <c:pt idx="21">
                  <c:v>0.26980048091026465</c:v>
                </c:pt>
                <c:pt idx="22">
                  <c:v>0.25759593979120615</c:v>
                </c:pt>
                <c:pt idx="23">
                  <c:v>0.24849202129856074</c:v>
                </c:pt>
                <c:pt idx="24">
                  <c:v>0.24352813514396604</c:v>
                </c:pt>
                <c:pt idx="25">
                  <c:v>0.23913005369192447</c:v>
                </c:pt>
                <c:pt idx="26">
                  <c:v>0.23642246764709676</c:v>
                </c:pt>
                <c:pt idx="27">
                  <c:v>0.23367945755065078</c:v>
                </c:pt>
                <c:pt idx="28">
                  <c:v>0.23155106532449496</c:v>
                </c:pt>
                <c:pt idx="29">
                  <c:v>0.22952655303677169</c:v>
                </c:pt>
                <c:pt idx="30">
                  <c:v>0.22659623666608034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50-4284-A480-C0FCF3F32949}"/>
            </c:ext>
          </c:extLst>
        </c:ser>
        <c:ser>
          <c:idx val="7"/>
          <c:order val="3"/>
          <c:tx>
            <c:strRef>
              <c:f>'Proyección costos'!$I$1</c:f>
              <c:strCache>
                <c:ptCount val="1"/>
                <c:pt idx="0">
                  <c:v>BATTERY normalizado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'Proyección costos'!$A$2:$A$32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'Proyección costos'!$I$2:$I$32</c:f>
              <c:numCache>
                <c:formatCode>0.00</c:formatCode>
                <c:ptCount val="31"/>
                <c:pt idx="0">
                  <c:v>1</c:v>
                </c:pt>
                <c:pt idx="1">
                  <c:v>0.9126620045480156</c:v>
                </c:pt>
                <c:pt idx="2">
                  <c:v>0.82532400909596904</c:v>
                </c:pt>
                <c:pt idx="3">
                  <c:v>0.73798601364395355</c:v>
                </c:pt>
                <c:pt idx="4">
                  <c:v>0.66829780029419095</c:v>
                </c:pt>
                <c:pt idx="5">
                  <c:v>0.60691142025505074</c:v>
                </c:pt>
                <c:pt idx="6">
                  <c:v>0.55663716351185633</c:v>
                </c:pt>
                <c:pt idx="7">
                  <c:v>0.50685455626988019</c:v>
                </c:pt>
                <c:pt idx="8">
                  <c:v>0.46019890179277534</c:v>
                </c:pt>
                <c:pt idx="9">
                  <c:v>0.41464866231620423</c:v>
                </c:pt>
                <c:pt idx="10">
                  <c:v>0.37064685197444203</c:v>
                </c:pt>
                <c:pt idx="11">
                  <c:v>0.32865319477021093</c:v>
                </c:pt>
                <c:pt idx="12">
                  <c:v>0.29791543720800079</c:v>
                </c:pt>
                <c:pt idx="13">
                  <c:v>0.27252076091112576</c:v>
                </c:pt>
                <c:pt idx="14">
                  <c:v>0.25403555644235115</c:v>
                </c:pt>
                <c:pt idx="15">
                  <c:v>0.23911767356703617</c:v>
                </c:pt>
                <c:pt idx="16">
                  <c:v>0.22684066633469471</c:v>
                </c:pt>
                <c:pt idx="17">
                  <c:v>0.21829872516880788</c:v>
                </c:pt>
                <c:pt idx="18">
                  <c:v>0.21117895507558795</c:v>
                </c:pt>
                <c:pt idx="19">
                  <c:v>0.20424393568067134</c:v>
                </c:pt>
                <c:pt idx="20">
                  <c:v>0.1969067080101852</c:v>
                </c:pt>
                <c:pt idx="21">
                  <c:v>0.18932350055242578</c:v>
                </c:pt>
                <c:pt idx="22">
                  <c:v>0.1815582899926321</c:v>
                </c:pt>
                <c:pt idx="23">
                  <c:v>0.1736963386641949</c:v>
                </c:pt>
                <c:pt idx="24">
                  <c:v>0.16599402412428962</c:v>
                </c:pt>
                <c:pt idx="25">
                  <c:v>0.16023593085759003</c:v>
                </c:pt>
                <c:pt idx="26">
                  <c:v>0.1556222449930755</c:v>
                </c:pt>
                <c:pt idx="27">
                  <c:v>0.15219915444316898</c:v>
                </c:pt>
                <c:pt idx="28">
                  <c:v>0.14869997912845501</c:v>
                </c:pt>
                <c:pt idx="29">
                  <c:v>0.14644337498279331</c:v>
                </c:pt>
                <c:pt idx="30">
                  <c:v>0.14474572675453157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50-4284-A480-C0FCF3F32949}"/>
            </c:ext>
          </c:extLst>
        </c:ser>
        <c:ser>
          <c:idx val="9"/>
          <c:order val="4"/>
          <c:tx>
            <c:strRef>
              <c:f>'Proyección costos'!$K$1</c:f>
              <c:strCache>
                <c:ptCount val="1"/>
                <c:pt idx="0">
                  <c:v>CCUS normalizado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'Proyección costos'!$A$2:$A$32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'Proyección costos'!$K$2:$K$32</c:f>
              <c:numCache>
                <c:formatCode>0.00</c:formatCode>
                <c:ptCount val="31"/>
                <c:pt idx="0">
                  <c:v>1</c:v>
                </c:pt>
                <c:pt idx="1">
                  <c:v>0.93911939929961596</c:v>
                </c:pt>
                <c:pt idx="2">
                  <c:v>0.88194524614087166</c:v>
                </c:pt>
                <c:pt idx="3">
                  <c:v>0.82825188977096742</c:v>
                </c:pt>
                <c:pt idx="4">
                  <c:v>0.77782741719048276</c:v>
                </c:pt>
                <c:pt idx="5">
                  <c:v>0.73047281679069809</c:v>
                </c:pt>
                <c:pt idx="6">
                  <c:v>0.68600119290917883</c:v>
                </c:pt>
                <c:pt idx="7">
                  <c:v>0.64423702820368811</c:v>
                </c:pt>
                <c:pt idx="8">
                  <c:v>0.60501549093320861</c:v>
                </c:pt>
                <c:pt idx="9">
                  <c:v>0.56818178441215739</c:v>
                </c:pt>
                <c:pt idx="10">
                  <c:v>0.5335905360701293</c:v>
                </c:pt>
                <c:pt idx="11">
                  <c:v>0.50110522370613975</c:v>
                </c:pt>
                <c:pt idx="12">
                  <c:v>0.47059763667280974</c:v>
                </c:pt>
                <c:pt idx="13">
                  <c:v>0.44194736986398803</c:v>
                </c:pt>
                <c:pt idx="14">
                  <c:v>0.41504134850871371</c:v>
                </c:pt>
                <c:pt idx="15">
                  <c:v>0.3897733818960058</c:v>
                </c:pt>
                <c:pt idx="16">
                  <c:v>0.36604374426915159</c:v>
                </c:pt>
                <c:pt idx="17">
                  <c:v>0.34375878123542797</c:v>
                </c:pt>
                <c:pt idx="18">
                  <c:v>0.32283054013778778</c:v>
                </c:pt>
                <c:pt idx="19">
                  <c:v>0.30317642292976993</c:v>
                </c:pt>
                <c:pt idx="20">
                  <c:v>0.28471886018360371</c:v>
                </c:pt>
                <c:pt idx="21">
                  <c:v>0.26738500494489731</c:v>
                </c:pt>
                <c:pt idx="22">
                  <c:v>0.25110644522557685</c:v>
                </c:pt>
                <c:pt idx="23">
                  <c:v>0.23581893400050571</c:v>
                </c:pt>
                <c:pt idx="24">
                  <c:v>0.22146213564203068</c:v>
                </c:pt>
                <c:pt idx="25">
                  <c:v>0.20797938779175396</c:v>
                </c:pt>
                <c:pt idx="26">
                  <c:v>0.19531747772969388</c:v>
                </c:pt>
                <c:pt idx="27">
                  <c:v>0.18342643235822628</c:v>
                </c:pt>
                <c:pt idx="28">
                  <c:v>0.17225932097192911</c:v>
                </c:pt>
                <c:pt idx="29">
                  <c:v>0.16177207003491781</c:v>
                </c:pt>
                <c:pt idx="30">
                  <c:v>0.15192328923464746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E50-4284-A480-C0FCF3F32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943487"/>
        <c:axId val="954961247"/>
      </c:lineChart>
      <c:catAx>
        <c:axId val="95494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961247"/>
        <c:crosses val="autoZero"/>
        <c:auto val="1"/>
        <c:lblAlgn val="ctr"/>
        <c:lblOffset val="100"/>
        <c:noMultiLvlLbl val="0"/>
      </c:catAx>
      <c:valAx>
        <c:axId val="954961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94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6" Type="http://schemas.openxmlformats.org/officeDocument/2006/relationships/chart" Target="../charts/chart32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3" Type="http://schemas.openxmlformats.org/officeDocument/2006/relationships/image" Target="../media/image14.PNG"/><Relationship Id="rId7" Type="http://schemas.openxmlformats.org/officeDocument/2006/relationships/chart" Target="../charts/chart34.xml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chart" Target="../charts/chart33.xml"/><Relationship Id="rId11" Type="http://schemas.openxmlformats.org/officeDocument/2006/relationships/chart" Target="../charts/chart38.xml"/><Relationship Id="rId5" Type="http://schemas.openxmlformats.org/officeDocument/2006/relationships/image" Target="../media/image16.png"/><Relationship Id="rId10" Type="http://schemas.openxmlformats.org/officeDocument/2006/relationships/chart" Target="../charts/chart37.xml"/><Relationship Id="rId4" Type="http://schemas.openxmlformats.org/officeDocument/2006/relationships/image" Target="../media/image15.PNG"/><Relationship Id="rId9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40822</xdr:colOff>
      <xdr:row>1</xdr:row>
      <xdr:rowOff>523795</xdr:rowOff>
    </xdr:from>
    <xdr:to>
      <xdr:col>15</xdr:col>
      <xdr:colOff>122463</xdr:colOff>
      <xdr:row>16</xdr:row>
      <xdr:rowOff>149679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B53CD6-85CA-5DA0-EBE6-5CE24F98C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108857</xdr:colOff>
      <xdr:row>1</xdr:row>
      <xdr:rowOff>517071</xdr:rowOff>
    </xdr:from>
    <xdr:to>
      <xdr:col>21</xdr:col>
      <xdr:colOff>256136</xdr:colOff>
      <xdr:row>16</xdr:row>
      <xdr:rowOff>142955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EE81DC-CFB9-4A11-A3BB-0D5D63337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258537</xdr:colOff>
      <xdr:row>1</xdr:row>
      <xdr:rowOff>517072</xdr:rowOff>
    </xdr:from>
    <xdr:to>
      <xdr:col>27</xdr:col>
      <xdr:colOff>405815</xdr:colOff>
      <xdr:row>16</xdr:row>
      <xdr:rowOff>142956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1850AC8-1389-4C8C-82B4-E2E66AF4B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20</xdr:row>
      <xdr:rowOff>6724</xdr:rowOff>
    </xdr:from>
    <xdr:to>
      <xdr:col>15</xdr:col>
      <xdr:colOff>147278</xdr:colOff>
      <xdr:row>42</xdr:row>
      <xdr:rowOff>6724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6D10D3F-7D2A-4B64-BAA9-1E94F2E6E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20707</xdr:colOff>
      <xdr:row>44</xdr:row>
      <xdr:rowOff>163285</xdr:rowOff>
    </xdr:from>
    <xdr:to>
      <xdr:col>15</xdr:col>
      <xdr:colOff>133671</xdr:colOff>
      <xdr:row>71</xdr:row>
      <xdr:rowOff>78440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613FABC-0849-4565-91CB-E7938388D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163285</xdr:colOff>
      <xdr:row>20</xdr:row>
      <xdr:rowOff>0</xdr:rowOff>
    </xdr:from>
    <xdr:to>
      <xdr:col>21</xdr:col>
      <xdr:colOff>310564</xdr:colOff>
      <xdr:row>42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67B6B96-032C-4B16-979C-C1845D7DD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149678</xdr:colOff>
      <xdr:row>44</xdr:row>
      <xdr:rowOff>163285</xdr:rowOff>
    </xdr:from>
    <xdr:to>
      <xdr:col>21</xdr:col>
      <xdr:colOff>296957</xdr:colOff>
      <xdr:row>71</xdr:row>
      <xdr:rowOff>78440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88F986D-D07A-4AAB-A14A-545CC2B90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72</xdr:row>
      <xdr:rowOff>33619</xdr:rowOff>
    </xdr:from>
    <xdr:to>
      <xdr:col>15</xdr:col>
      <xdr:colOff>141094</xdr:colOff>
      <xdr:row>102</xdr:row>
      <xdr:rowOff>154846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78F9CF4-8D1B-4358-A2C4-1E6941749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155864</xdr:colOff>
      <xdr:row>72</xdr:row>
      <xdr:rowOff>33620</xdr:rowOff>
    </xdr:from>
    <xdr:to>
      <xdr:col>21</xdr:col>
      <xdr:colOff>296958</xdr:colOff>
      <xdr:row>102</xdr:row>
      <xdr:rowOff>154847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F70E289-2C4D-4F4E-9E55-928AA4B19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294409</xdr:colOff>
      <xdr:row>72</xdr:row>
      <xdr:rowOff>33620</xdr:rowOff>
    </xdr:from>
    <xdr:to>
      <xdr:col>27</xdr:col>
      <xdr:colOff>435503</xdr:colOff>
      <xdr:row>102</xdr:row>
      <xdr:rowOff>154847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A4F6F09-21DA-4AFA-A4D5-A231A2B03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13607</xdr:colOff>
      <xdr:row>105</xdr:row>
      <xdr:rowOff>183299</xdr:rowOff>
    </xdr:from>
    <xdr:to>
      <xdr:col>15</xdr:col>
      <xdr:colOff>160885</xdr:colOff>
      <xdr:row>128</xdr:row>
      <xdr:rowOff>176893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5D993ED-36A9-4157-9DBA-37C15017F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163285</xdr:colOff>
      <xdr:row>105</xdr:row>
      <xdr:rowOff>183298</xdr:rowOff>
    </xdr:from>
    <xdr:to>
      <xdr:col>21</xdr:col>
      <xdr:colOff>310564</xdr:colOff>
      <xdr:row>128</xdr:row>
      <xdr:rowOff>190499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48E9B9B-74DE-40FD-91C7-ACB976DA6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312965</xdr:colOff>
      <xdr:row>105</xdr:row>
      <xdr:rowOff>183298</xdr:rowOff>
    </xdr:from>
    <xdr:to>
      <xdr:col>27</xdr:col>
      <xdr:colOff>460243</xdr:colOff>
      <xdr:row>129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2249AD8-F705-414F-809E-551FB49FF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40821</xdr:colOff>
      <xdr:row>129</xdr:row>
      <xdr:rowOff>128869</xdr:rowOff>
    </xdr:from>
    <xdr:to>
      <xdr:col>15</xdr:col>
      <xdr:colOff>188099</xdr:colOff>
      <xdr:row>156</xdr:row>
      <xdr:rowOff>149679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5DE911F-5089-4B21-9288-EDB1300AD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190499</xdr:colOff>
      <xdr:row>129</xdr:row>
      <xdr:rowOff>122465</xdr:rowOff>
    </xdr:from>
    <xdr:to>
      <xdr:col>21</xdr:col>
      <xdr:colOff>337778</xdr:colOff>
      <xdr:row>156</xdr:row>
      <xdr:rowOff>143275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E638E42-443D-4D4C-BC78-3108B1E7D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340179</xdr:colOff>
      <xdr:row>129</xdr:row>
      <xdr:rowOff>136071</xdr:rowOff>
    </xdr:from>
    <xdr:to>
      <xdr:col>27</xdr:col>
      <xdr:colOff>487457</xdr:colOff>
      <xdr:row>156</xdr:row>
      <xdr:rowOff>156881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73E7C5B-2F12-4366-97E1-865AC43EA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40822</xdr:colOff>
      <xdr:row>1</xdr:row>
      <xdr:rowOff>523795</xdr:rowOff>
    </xdr:from>
    <xdr:to>
      <xdr:col>15</xdr:col>
      <xdr:colOff>122463</xdr:colOff>
      <xdr:row>16</xdr:row>
      <xdr:rowOff>149679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038C96-0A6D-4A38-87D5-32782ACDC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108857</xdr:colOff>
      <xdr:row>1</xdr:row>
      <xdr:rowOff>517071</xdr:rowOff>
    </xdr:from>
    <xdr:to>
      <xdr:col>21</xdr:col>
      <xdr:colOff>256136</xdr:colOff>
      <xdr:row>16</xdr:row>
      <xdr:rowOff>142955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E5F14C-27A5-4EC5-B0A5-C715DDDEE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258537</xdr:colOff>
      <xdr:row>1</xdr:row>
      <xdr:rowOff>517072</xdr:rowOff>
    </xdr:from>
    <xdr:to>
      <xdr:col>27</xdr:col>
      <xdr:colOff>405815</xdr:colOff>
      <xdr:row>16</xdr:row>
      <xdr:rowOff>142956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5CF421-FD92-4D2F-925F-513A67DF2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20</xdr:row>
      <xdr:rowOff>6724</xdr:rowOff>
    </xdr:from>
    <xdr:to>
      <xdr:col>15</xdr:col>
      <xdr:colOff>147278</xdr:colOff>
      <xdr:row>42</xdr:row>
      <xdr:rowOff>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CD7270-D335-4F65-8C81-0E1FF1220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20707</xdr:colOff>
      <xdr:row>44</xdr:row>
      <xdr:rowOff>163285</xdr:rowOff>
    </xdr:from>
    <xdr:to>
      <xdr:col>15</xdr:col>
      <xdr:colOff>133671</xdr:colOff>
      <xdr:row>71</xdr:row>
      <xdr:rowOff>78440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654534-2E83-4DA6-8FF5-E423C0EAB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163285</xdr:colOff>
      <xdr:row>20</xdr:row>
      <xdr:rowOff>0</xdr:rowOff>
    </xdr:from>
    <xdr:to>
      <xdr:col>21</xdr:col>
      <xdr:colOff>310564</xdr:colOff>
      <xdr:row>42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B61258-15D0-466D-97C4-4594B206E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149678</xdr:colOff>
      <xdr:row>44</xdr:row>
      <xdr:rowOff>163285</xdr:rowOff>
    </xdr:from>
    <xdr:to>
      <xdr:col>21</xdr:col>
      <xdr:colOff>296957</xdr:colOff>
      <xdr:row>71</xdr:row>
      <xdr:rowOff>78440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6DFE94-D47C-4182-AA22-4B4ECFAB7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72</xdr:row>
      <xdr:rowOff>33619</xdr:rowOff>
    </xdr:from>
    <xdr:to>
      <xdr:col>15</xdr:col>
      <xdr:colOff>141094</xdr:colOff>
      <xdr:row>102</xdr:row>
      <xdr:rowOff>154846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FFD5309-96DF-4BAA-AD53-D95FB8E8F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155864</xdr:colOff>
      <xdr:row>72</xdr:row>
      <xdr:rowOff>33620</xdr:rowOff>
    </xdr:from>
    <xdr:to>
      <xdr:col>21</xdr:col>
      <xdr:colOff>296958</xdr:colOff>
      <xdr:row>102</xdr:row>
      <xdr:rowOff>154847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F32975-8DF4-4D69-9F46-67573DAD4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294409</xdr:colOff>
      <xdr:row>72</xdr:row>
      <xdr:rowOff>33620</xdr:rowOff>
    </xdr:from>
    <xdr:to>
      <xdr:col>27</xdr:col>
      <xdr:colOff>435503</xdr:colOff>
      <xdr:row>102</xdr:row>
      <xdr:rowOff>154847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4AED39B-3FAB-4FD2-B739-8171B36CD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13607</xdr:colOff>
      <xdr:row>105</xdr:row>
      <xdr:rowOff>183299</xdr:rowOff>
    </xdr:from>
    <xdr:to>
      <xdr:col>15</xdr:col>
      <xdr:colOff>160885</xdr:colOff>
      <xdr:row>128</xdr:row>
      <xdr:rowOff>176893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70CEEEB-9FF8-46AC-8D7E-2127D2655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163285</xdr:colOff>
      <xdr:row>105</xdr:row>
      <xdr:rowOff>183298</xdr:rowOff>
    </xdr:from>
    <xdr:to>
      <xdr:col>21</xdr:col>
      <xdr:colOff>310564</xdr:colOff>
      <xdr:row>128</xdr:row>
      <xdr:rowOff>190499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F0628C9-EA8D-4EBB-B891-EBADD9DBE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312965</xdr:colOff>
      <xdr:row>105</xdr:row>
      <xdr:rowOff>183298</xdr:rowOff>
    </xdr:from>
    <xdr:to>
      <xdr:col>27</xdr:col>
      <xdr:colOff>460243</xdr:colOff>
      <xdr:row>129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5674E3B-8819-45D7-B51F-F51539496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40821</xdr:colOff>
      <xdr:row>129</xdr:row>
      <xdr:rowOff>128869</xdr:rowOff>
    </xdr:from>
    <xdr:to>
      <xdr:col>15</xdr:col>
      <xdr:colOff>188099</xdr:colOff>
      <xdr:row>156</xdr:row>
      <xdr:rowOff>149679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636C4A3-D692-48F8-94CE-4D601DCCA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190499</xdr:colOff>
      <xdr:row>129</xdr:row>
      <xdr:rowOff>122465</xdr:rowOff>
    </xdr:from>
    <xdr:to>
      <xdr:col>21</xdr:col>
      <xdr:colOff>337778</xdr:colOff>
      <xdr:row>156</xdr:row>
      <xdr:rowOff>143275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9FCE910-5BE6-4380-A580-2754F3217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340179</xdr:colOff>
      <xdr:row>129</xdr:row>
      <xdr:rowOff>136071</xdr:rowOff>
    </xdr:from>
    <xdr:to>
      <xdr:col>27</xdr:col>
      <xdr:colOff>487457</xdr:colOff>
      <xdr:row>156</xdr:row>
      <xdr:rowOff>156881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8FDC0E-795B-4F3C-8AF8-137B58F34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27</xdr:col>
      <xdr:colOff>503848</xdr:colOff>
      <xdr:row>49</xdr:row>
      <xdr:rowOff>132838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67532A2-4895-4E5B-BE55-B17203A97A7C}"/>
            </a:ext>
          </a:extLst>
        </xdr:cNvPr>
        <xdr:cNvGrpSpPr/>
      </xdr:nvGrpSpPr>
      <xdr:grpSpPr>
        <a:xfrm>
          <a:off x="12261273" y="1143000"/>
          <a:ext cx="7777484" cy="9086338"/>
          <a:chOff x="11725275" y="952500"/>
          <a:chExt cx="7819048" cy="908633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39EDF0D-211F-A771-9F7B-A6C99FB8BB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725275" y="952500"/>
            <a:ext cx="7809524" cy="5009524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F61780-0086-8A9B-C454-01DE5CFCAC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725275" y="5943600"/>
            <a:ext cx="7819048" cy="4095238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30</xdr:col>
      <xdr:colOff>56078</xdr:colOff>
      <xdr:row>53</xdr:row>
      <xdr:rowOff>8946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2AFFC8F-93F9-A712-2A8E-B513AA581C9D}"/>
            </a:ext>
          </a:extLst>
        </xdr:cNvPr>
        <xdr:cNvGrpSpPr/>
      </xdr:nvGrpSpPr>
      <xdr:grpSpPr>
        <a:xfrm>
          <a:off x="14270182" y="952500"/>
          <a:ext cx="8541987" cy="9724446"/>
          <a:chOff x="13582650" y="762000"/>
          <a:chExt cx="8590478" cy="9724446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71A54AAA-417A-50B8-D6D9-953B97CF68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582650" y="762000"/>
            <a:ext cx="8590476" cy="5123809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9B6D24C-998D-5620-D34D-DF4273501C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601700" y="5857875"/>
            <a:ext cx="8571428" cy="462857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593912</xdr:colOff>
      <xdr:row>2</xdr:row>
      <xdr:rowOff>145677</xdr:rowOff>
    </xdr:from>
    <xdr:to>
      <xdr:col>27</xdr:col>
      <xdr:colOff>109305</xdr:colOff>
      <xdr:row>50</xdr:row>
      <xdr:rowOff>87489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60698EA-2D29-12CF-D8D0-37F207197E12}"/>
            </a:ext>
          </a:extLst>
        </xdr:cNvPr>
        <xdr:cNvGrpSpPr/>
      </xdr:nvGrpSpPr>
      <xdr:grpSpPr>
        <a:xfrm>
          <a:off x="13790367" y="1098177"/>
          <a:ext cx="8607438" cy="9085812"/>
          <a:chOff x="13122088" y="762000"/>
          <a:chExt cx="8592158" cy="908581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64D4D3DB-5532-6609-2BD5-FC6F54F653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133294" y="762000"/>
            <a:ext cx="8580952" cy="5304762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CEFE000E-121D-CA2C-CC6C-324A2672B9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122088" y="6028764"/>
            <a:ext cx="8580952" cy="3819048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27</xdr:col>
      <xdr:colOff>465750</xdr:colOff>
      <xdr:row>44</xdr:row>
      <xdr:rowOff>162894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2736412B-BC06-8C9B-6315-E8AC15F3DB90}"/>
            </a:ext>
          </a:extLst>
        </xdr:cNvPr>
        <xdr:cNvGrpSpPr/>
      </xdr:nvGrpSpPr>
      <xdr:grpSpPr>
        <a:xfrm>
          <a:off x="15205364" y="762000"/>
          <a:ext cx="7739386" cy="8163894"/>
          <a:chOff x="14682107" y="952500"/>
          <a:chExt cx="7813607" cy="8163894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F35C06A0-5E67-1938-ADAD-3505B590B0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682107" y="952500"/>
            <a:ext cx="7800000" cy="5047619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FEE8211F-003B-2037-45DC-FB77BBA975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695714" y="5973537"/>
            <a:ext cx="7800000" cy="3142857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9896</xdr:colOff>
      <xdr:row>2</xdr:row>
      <xdr:rowOff>124939</xdr:rowOff>
    </xdr:from>
    <xdr:to>
      <xdr:col>29</xdr:col>
      <xdr:colOff>37396</xdr:colOff>
      <xdr:row>48</xdr:row>
      <xdr:rowOff>180273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EF7968F-831A-BB63-5605-8474CF772DDC}"/>
            </a:ext>
          </a:extLst>
        </xdr:cNvPr>
        <xdr:cNvGrpSpPr/>
      </xdr:nvGrpSpPr>
      <xdr:grpSpPr>
        <a:xfrm>
          <a:off x="15111351" y="696439"/>
          <a:ext cx="8513409" cy="8818334"/>
          <a:chOff x="14437178" y="938893"/>
          <a:chExt cx="8600000" cy="8818334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68ACD903-2D22-81AF-C4FA-807C5176B1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437178" y="938893"/>
            <a:ext cx="8571428" cy="5219048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5C27449-F27C-3323-66AB-BA50C1CA6F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437178" y="6109608"/>
            <a:ext cx="8600000" cy="3647619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</xdr:row>
      <xdr:rowOff>0</xdr:rowOff>
    </xdr:from>
    <xdr:to>
      <xdr:col>32</xdr:col>
      <xdr:colOff>143301</xdr:colOff>
      <xdr:row>45</xdr:row>
      <xdr:rowOff>151357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54F283-62D2-BE18-298C-DCDFEE46F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01455" y="571500"/>
          <a:ext cx="10447619" cy="83428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145676</xdr:colOff>
      <xdr:row>1</xdr:row>
      <xdr:rowOff>145677</xdr:rowOff>
    </xdr:from>
    <xdr:to>
      <xdr:col>35</xdr:col>
      <xdr:colOff>602875</xdr:colOff>
      <xdr:row>35</xdr:row>
      <xdr:rowOff>125624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2EAF24-1893-AD94-E87B-804FEC384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336177"/>
          <a:ext cx="7718611" cy="6456947"/>
        </a:xfrm>
        <a:prstGeom prst="rect">
          <a:avLst/>
        </a:prstGeom>
      </xdr:spPr>
    </xdr:pic>
    <xdr:clientData/>
  </xdr:twoCellAnchor>
  <xdr:twoCellAnchor editAs="oneCell">
    <xdr:from>
      <xdr:col>24</xdr:col>
      <xdr:colOff>385330</xdr:colOff>
      <xdr:row>35</xdr:row>
      <xdr:rowOff>129887</xdr:rowOff>
    </xdr:from>
    <xdr:to>
      <xdr:col>37</xdr:col>
      <xdr:colOff>277956</xdr:colOff>
      <xdr:row>70</xdr:row>
      <xdr:rowOff>113078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B54B28-0A3F-66FD-5273-60FC70D04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25455" y="6987887"/>
          <a:ext cx="7941252" cy="6650691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190500</xdr:colOff>
      <xdr:row>76</xdr:row>
      <xdr:rowOff>71438</xdr:rowOff>
    </xdr:from>
    <xdr:to>
      <xdr:col>37</xdr:col>
      <xdr:colOff>533400</xdr:colOff>
      <xdr:row>110</xdr:row>
      <xdr:rowOff>109422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9F9175A-918F-302E-0D6D-2E28AAE51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43676" y="14751144"/>
          <a:ext cx="7604312" cy="6514984"/>
        </a:xfrm>
        <a:prstGeom prst="rect">
          <a:avLst/>
        </a:prstGeom>
      </xdr:spPr>
    </xdr:pic>
    <xdr:clientData/>
  </xdr:twoCellAnchor>
  <xdr:twoCellAnchor editAs="oneCell">
    <xdr:from>
      <xdr:col>25</xdr:col>
      <xdr:colOff>155864</xdr:colOff>
      <xdr:row>114</xdr:row>
      <xdr:rowOff>51954</xdr:rowOff>
    </xdr:from>
    <xdr:to>
      <xdr:col>38</xdr:col>
      <xdr:colOff>48491</xdr:colOff>
      <xdr:row>148</xdr:row>
      <xdr:rowOff>35961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F70625B-F575-C475-A5F3-237C1841A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21976772"/>
          <a:ext cx="7772400" cy="6461007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153</xdr:row>
      <xdr:rowOff>0</xdr:rowOff>
    </xdr:from>
    <xdr:to>
      <xdr:col>37</xdr:col>
      <xdr:colOff>561071</xdr:colOff>
      <xdr:row>174</xdr:row>
      <xdr:rowOff>189976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8CB65D5-A539-B57A-0F5F-436215E22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85727" y="29354318"/>
          <a:ext cx="7228571" cy="4190476"/>
        </a:xfrm>
        <a:prstGeom prst="rect">
          <a:avLst/>
        </a:prstGeom>
      </xdr:spPr>
    </xdr:pic>
    <xdr:clientData/>
  </xdr:twoCellAnchor>
  <xdr:twoCellAnchor>
    <xdr:from>
      <xdr:col>39</xdr:col>
      <xdr:colOff>259773</xdr:colOff>
      <xdr:row>153</xdr:row>
      <xdr:rowOff>100445</xdr:rowOff>
    </xdr:from>
    <xdr:to>
      <xdr:col>50</xdr:col>
      <xdr:colOff>242454</xdr:colOff>
      <xdr:row>176</xdr:row>
      <xdr:rowOff>69272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70B35A3-4046-0DFF-B343-0AB7F89E9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505239</xdr:colOff>
      <xdr:row>15</xdr:row>
      <xdr:rowOff>74542</xdr:rowOff>
    </xdr:from>
    <xdr:to>
      <xdr:col>33</xdr:col>
      <xdr:colOff>278408</xdr:colOff>
      <xdr:row>32</xdr:row>
      <xdr:rowOff>132881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58A145-F978-9333-A758-0419F973B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128004</xdr:colOff>
      <xdr:row>49</xdr:row>
      <xdr:rowOff>8282</xdr:rowOff>
    </xdr:from>
    <xdr:to>
      <xdr:col>34</xdr:col>
      <xdr:colOff>507310</xdr:colOff>
      <xdr:row>64</xdr:row>
      <xdr:rowOff>107673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E25348-F670-4A0F-8A64-70F99AD7B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275945</xdr:colOff>
      <xdr:row>82</xdr:row>
      <xdr:rowOff>183931</xdr:rowOff>
    </xdr:from>
    <xdr:to>
      <xdr:col>35</xdr:col>
      <xdr:colOff>50134</xdr:colOff>
      <xdr:row>102</xdr:row>
      <xdr:rowOff>163823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57A118-7D76-4715-82F0-D33AB21DD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545522</xdr:colOff>
      <xdr:row>121</xdr:row>
      <xdr:rowOff>95250</xdr:rowOff>
    </xdr:from>
    <xdr:to>
      <xdr:col>35</xdr:col>
      <xdr:colOff>319711</xdr:colOff>
      <xdr:row>139</xdr:row>
      <xdr:rowOff>170956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99AE8C-7219-4667-A428-C92249BD9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450272</xdr:colOff>
      <xdr:row>37</xdr:row>
      <xdr:rowOff>117764</xdr:rowOff>
    </xdr:from>
    <xdr:to>
      <xdr:col>10</xdr:col>
      <xdr:colOff>588818</xdr:colOff>
      <xdr:row>60</xdr:row>
      <xdr:rowOff>69274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6D4944-01E6-2F87-2EEA-76C1C36EC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assets.researchsquare.com/files/rs-2820071/v1_covered_96254f60-0264-49f6-b29f-2c40b0c4baf3.pdf" TargetMode="External"/><Relationship Id="rId1" Type="http://schemas.openxmlformats.org/officeDocument/2006/relationships/hyperlink" Target="https://www.sciencedirect.com/science/article/pii/S254243512200410X" TargetMode="External"/><Relationship Id="rId4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"/>
  <sheetViews>
    <sheetView showGridLines="0" topLeftCell="A33" zoomScale="85" zoomScaleNormal="85" workbookViewId="0">
      <selection activeCell="E11" sqref="E11"/>
    </sheetView>
  </sheetViews>
  <sheetFormatPr defaultRowHeight="15" x14ac:dyDescent="0.25"/>
  <cols>
    <col min="2" max="2" width="49.42578125" customWidth="1"/>
    <col min="4" max="6" width="17.85546875" customWidth="1"/>
    <col min="7" max="7" width="12" customWidth="1"/>
    <col min="8" max="9" width="13.42578125" customWidth="1"/>
  </cols>
  <sheetData>
    <row r="1" spans="1:9" x14ac:dyDescent="0.25">
      <c r="D1" t="s">
        <v>99</v>
      </c>
      <c r="E1" t="s">
        <v>100</v>
      </c>
      <c r="F1" t="s">
        <v>101</v>
      </c>
      <c r="G1" t="s">
        <v>102</v>
      </c>
      <c r="H1" t="s">
        <v>105</v>
      </c>
    </row>
    <row r="2" spans="1:9" ht="64.5" customHeight="1" thickBot="1" x14ac:dyDescent="0.3">
      <c r="A2" s="6"/>
      <c r="B2" s="6"/>
      <c r="C2" s="10" t="s">
        <v>129</v>
      </c>
      <c r="D2" s="7" t="s">
        <v>126</v>
      </c>
      <c r="E2" s="7" t="s">
        <v>127</v>
      </c>
      <c r="F2" s="7" t="s">
        <v>128</v>
      </c>
      <c r="G2" s="7" t="s">
        <v>32</v>
      </c>
      <c r="H2" s="7" t="s">
        <v>15</v>
      </c>
      <c r="I2" s="11"/>
    </row>
    <row r="3" spans="1:9" ht="15.75" thickTop="1" x14ac:dyDescent="0.25">
      <c r="A3" s="8" t="s">
        <v>95</v>
      </c>
      <c r="B3" s="8" t="s">
        <v>10</v>
      </c>
      <c r="C3" s="8">
        <v>2018</v>
      </c>
      <c r="D3" s="8">
        <f>IFERROR(INDEX('2018'!$B$2:$P$30,MATCH('Costos corrientes'!$A3,'2018'!$A$2:$A$30,0),MATCH('Costos corrientes'!D$1,'2018'!$B$1:$P$1,0)),NA())</f>
        <v>2898</v>
      </c>
      <c r="E3" s="8">
        <f>IFERROR(INDEX('2018'!$B$2:$P$30,MATCH('Costos corrientes'!$A3,'2018'!$A$2:$A$30,0),MATCH('Costos corrientes'!E$1,'2018'!$B$1:$P$1,0)),NA())</f>
        <v>1.33</v>
      </c>
      <c r="F3" s="8">
        <f>IFERROR(INDEX('2018'!$B$2:$P$30,MATCH('Costos corrientes'!$A3,'2018'!$A$2:$A$30,0),MATCH('Costos corrientes'!F$1,'2018'!$B$1:$P$1,0)),NA())</f>
        <v>40.049999999999997</v>
      </c>
      <c r="G3" s="8"/>
      <c r="H3" s="8">
        <f>IFERROR(INDEX('2018'!$B$2:$P$30,MATCH('Costos corrientes'!$A3,'2018'!$A$2:$A$30,0),MATCH('Costos corrientes'!H$1,'2018'!$B$1:$P$1,0)),NA())</f>
        <v>4</v>
      </c>
    </row>
    <row r="4" spans="1:9" x14ac:dyDescent="0.25">
      <c r="A4" s="5" t="s">
        <v>95</v>
      </c>
      <c r="B4" s="5" t="s">
        <v>10</v>
      </c>
      <c r="C4" s="5">
        <v>2019</v>
      </c>
      <c r="D4" s="5">
        <f>IFERROR(INDEX('2019'!$B$2:$P$30,MATCH('Costos corrientes'!$A4,'2019'!$A$2:$A$30,0),MATCH('Costos corrientes'!D$1,'2019'!$B$1:$P$1,0)),NA())</f>
        <v>2948</v>
      </c>
      <c r="E4" s="5">
        <f>IFERROR(INDEX('2019'!$B$2:$P$30,MATCH('Costos corrientes'!$A4,'2019'!$A$2:$A$30,0),MATCH('Costos corrientes'!E$1,'2019'!$B$1:$P$1,0)),NA())</f>
        <v>1.36</v>
      </c>
      <c r="F4" s="5">
        <f>IFERROR(INDEX('2019'!$B$2:$P$30,MATCH('Costos corrientes'!$A4,'2019'!$A$2:$A$30,0),MATCH('Costos corrientes'!F$1,'2019'!$B$1:$P$1,0)),NA())</f>
        <v>40.85</v>
      </c>
      <c r="G4" s="5"/>
      <c r="H4" s="5">
        <f>IFERROR(INDEX('2019'!$B$2:$P$30,MATCH('Costos corrientes'!$A4,'2019'!$A$2:$A$30,0),MATCH('Costos corrientes'!H$1,'2019'!$B$1:$P$1,0)),NA())</f>
        <v>4</v>
      </c>
    </row>
    <row r="5" spans="1:9" x14ac:dyDescent="0.25">
      <c r="A5" s="5" t="s">
        <v>95</v>
      </c>
      <c r="B5" s="5" t="s">
        <v>10</v>
      </c>
      <c r="C5" s="5">
        <v>2020</v>
      </c>
      <c r="D5" s="5">
        <f>IFERROR(INDEX('2020'!$B$2:$P$30,MATCH('Costos corrientes'!$A4,'2020'!$A$2:$A$30,0),MATCH('Costos corrientes'!D$1,'2020'!$B$1:$P$1,0)),NA())</f>
        <v>2752</v>
      </c>
      <c r="E5" s="5">
        <f>IFERROR(INDEX('2020'!$B$2:$P$30,MATCH('Costos corrientes'!$A4,'2020'!$A$2:$A$30,0),MATCH('Costos corrientes'!E$1,'2020'!$B$1:$P$1,0)),NA())</f>
        <v>1.39</v>
      </c>
      <c r="F5" s="5">
        <f>IFERROR(INDEX('2020'!$B$2:$P$30,MATCH('Costos corrientes'!$A4,'2020'!$A$2:$A$30,0),MATCH('Costos corrientes'!F$1,'2020'!$B$1:$P$1,0)),NA())</f>
        <v>41.63</v>
      </c>
      <c r="G5" s="5"/>
      <c r="H5" s="5">
        <f>IFERROR(INDEX('2020'!$B$2:$P$30,MATCH('Costos corrientes'!$A4,'2020'!$A$2:$A$30,0),MATCH('Costos corrientes'!H$1,'2020'!$B$1:$P$1,0)),NA())</f>
        <v>4</v>
      </c>
    </row>
    <row r="6" spans="1:9" x14ac:dyDescent="0.25">
      <c r="A6" s="5" t="s">
        <v>95</v>
      </c>
      <c r="B6" s="5" t="s">
        <v>10</v>
      </c>
      <c r="C6" s="5">
        <v>2021</v>
      </c>
      <c r="D6" s="5">
        <f>IFERROR(INDEX('2021'!$B$2:$P$30,MATCH('Costos corrientes'!$A4,'2021'!$A$2:$A$30,0),MATCH('Costos corrientes'!D$1,'2021'!$B$1:$P$1,0)),NA())</f>
        <v>2769</v>
      </c>
      <c r="E6" s="5">
        <f>IFERROR(INDEX('2021'!$B$2:$P$30,MATCH('Costos corrientes'!$A4,'2021'!$A$2:$A$30,0),MATCH('Costos corrientes'!E$1,'2021'!$B$1:$P$1,0)),NA())</f>
        <v>1.4</v>
      </c>
      <c r="F6" s="5">
        <f>IFERROR(INDEX('2021'!$B$2:$P$30,MATCH('Costos corrientes'!$A4,'2021'!$A$2:$A$30,0),MATCH('Costos corrientes'!F$1,'2021'!$B$1:$P$1,0)),NA())</f>
        <v>42.01</v>
      </c>
      <c r="G6" s="5"/>
      <c r="H6" s="5">
        <f>IFERROR(INDEX('2021'!$B$2:$P$30,MATCH('Costos corrientes'!$A4,'2021'!$A$2:$A$30,0),MATCH('Costos corrientes'!H$1,'2021'!$B$1:$P$1,0)),NA())</f>
        <v>4</v>
      </c>
    </row>
    <row r="7" spans="1:9" x14ac:dyDescent="0.25">
      <c r="A7" s="5" t="s">
        <v>95</v>
      </c>
      <c r="B7" s="5" t="s">
        <v>10</v>
      </c>
      <c r="C7" s="5">
        <v>2022</v>
      </c>
      <c r="D7" s="5">
        <f>IFERROR(INDEX('2022'!$B$2:$P$30,MATCH('Costos corrientes'!$A4,'2022'!$A$2:$A$30,0),MATCH('Costos corrientes'!D$1,'2022'!$B$1:$P$1,0)),NA())</f>
        <v>3083</v>
      </c>
      <c r="E7" s="5">
        <f>IFERROR(INDEX('2022'!$B$2:$P$30,MATCH('Costos corrientes'!$A4,'2022'!$A$2:$A$30,0),MATCH('Costos corrientes'!E$1,'2022'!$B$1:$P$1,0)),NA())</f>
        <v>1.46</v>
      </c>
      <c r="F7" s="5">
        <f>IFERROR(INDEX('2022'!$B$2:$P$30,MATCH('Costos corrientes'!$A4,'2022'!$A$2:$A$30,0),MATCH('Costos corrientes'!F$1,'2022'!$B$1:$P$1,0)),NA())</f>
        <v>43.78</v>
      </c>
      <c r="G7" s="5"/>
      <c r="H7" s="5">
        <f>IFERROR(INDEX('2022'!$B$2:$P$30,MATCH('Costos corrientes'!$A4,'2022'!$A$2:$A$30,0),MATCH('Costos corrientes'!H$1,'2022'!$B$1:$P$1,0)),NA())</f>
        <v>4</v>
      </c>
    </row>
    <row r="8" spans="1:9" ht="15.75" thickBot="1" x14ac:dyDescent="0.3">
      <c r="A8" s="25" t="s">
        <v>95</v>
      </c>
      <c r="B8" s="25" t="s">
        <v>10</v>
      </c>
      <c r="C8" s="25">
        <v>2023</v>
      </c>
      <c r="D8" s="25">
        <f>IFERROR(INDEX('2023'!$B$2:$P$30,MATCH('Costos corrientes'!$A5,'2023'!$A$2:$A$30,0),MATCH('Costos corrientes'!D$1,'2023'!$B$1:$P$1,0)),NA())</f>
        <v>3421</v>
      </c>
      <c r="E8" s="25">
        <f>IFERROR(INDEX('2023'!$B$2:$P$30,MATCH('Costos corrientes'!$A5,'2023'!$A$2:$A$30,0),MATCH('Costos corrientes'!E$1,'2023'!$B$1:$P$1,0)),NA())</f>
        <v>1.57</v>
      </c>
      <c r="F8" s="25">
        <f>IFERROR(INDEX('2023'!$B$2:$P$30,MATCH('Costos corrientes'!$A5,'2023'!$A$2:$A$30,0),MATCH('Costos corrientes'!F$1,'2023'!$B$1:$P$1,0)),NA())</f>
        <v>47.06</v>
      </c>
      <c r="G8" s="25"/>
      <c r="H8" s="25">
        <f>IFERROR(INDEX('2023'!$B$2:$P$30,MATCH('Costos corrientes'!$A5,'2023'!$A$2:$A$30,0),MATCH('Costos corrientes'!H$1,'2023'!$B$1:$P$1,0)),NA())</f>
        <v>4</v>
      </c>
    </row>
    <row r="9" spans="1:9" ht="15.75" thickTop="1" x14ac:dyDescent="0.25">
      <c r="A9" s="8" t="s">
        <v>98</v>
      </c>
      <c r="B9" s="8" t="s">
        <v>11</v>
      </c>
      <c r="C9" s="8">
        <v>2018</v>
      </c>
      <c r="D9" s="8">
        <f>IFERROR(INDEX('2018'!$B$2:$P$30,MATCH('Costos corrientes'!$A9,'2018'!$A$2:$A$30,0),MATCH('Costos corrientes'!D$1,'2018'!$B$1:$P$1,0)),NA())</f>
        <v>1657</v>
      </c>
      <c r="E9" s="8">
        <f>IFERROR(INDEX('2018'!$B$2:$P$30,MATCH('Costos corrientes'!$A9,'2018'!$A$2:$A$30,0),MATCH('Costos corrientes'!E$1,'2018'!$B$1:$P$1,0)),NA())</f>
        <v>0</v>
      </c>
      <c r="F9" s="8">
        <f>IFERROR(INDEX('2018'!$B$2:$P$30,MATCH('Costos corrientes'!$A9,'2018'!$A$2:$A$30,0),MATCH('Costos corrientes'!F$1,'2018'!$B$1:$P$1,0)),NA())</f>
        <v>47.47</v>
      </c>
      <c r="G9" s="8"/>
      <c r="H9" s="8">
        <f>IFERROR(INDEX('2018'!$B$2:$P$30,MATCH('Costos corrientes'!$A9,'2018'!$A$2:$A$30,0),MATCH('Costos corrientes'!H$1,'2018'!$B$1:$P$1,0)),NA())</f>
        <v>3</v>
      </c>
    </row>
    <row r="10" spans="1:9" x14ac:dyDescent="0.25">
      <c r="A10" s="5" t="s">
        <v>98</v>
      </c>
      <c r="B10" s="5" t="s">
        <v>11</v>
      </c>
      <c r="C10" s="5">
        <v>2019</v>
      </c>
      <c r="D10" s="5">
        <f>IFERROR(INDEX('2019'!$B$2:$P$30,MATCH('Costos corrientes'!$A10,'2019'!$A$2:$A$30,0),MATCH('Costos corrientes'!D$1,'2019'!$B$1:$P$1,0)),NA())</f>
        <v>1624</v>
      </c>
      <c r="E10" s="5">
        <f>IFERROR(INDEX('2019'!$B$2:$P$30,MATCH('Costos corrientes'!$A10,'2019'!$A$2:$A$30,0),MATCH('Costos corrientes'!E$1,'2019'!$B$1:$P$1,0)),NA())</f>
        <v>0</v>
      </c>
      <c r="F10" s="5">
        <f>IFERROR(INDEX('2019'!$B$2:$P$30,MATCH('Costos corrientes'!$A10,'2019'!$A$2:$A$30,0),MATCH('Costos corrientes'!F$1,'2019'!$B$1:$P$1,0)),NA())</f>
        <v>48.42</v>
      </c>
      <c r="G10" s="5"/>
      <c r="H10" s="5">
        <f>IFERROR(INDEX('2019'!$B$2:$P$30,MATCH('Costos corrientes'!$A10,'2019'!$A$2:$A$30,0),MATCH('Costos corrientes'!H$1,'2019'!$B$1:$P$1,0)),NA())</f>
        <v>3</v>
      </c>
    </row>
    <row r="11" spans="1:9" x14ac:dyDescent="0.25">
      <c r="A11" s="5" t="s">
        <v>98</v>
      </c>
      <c r="B11" s="5" t="s">
        <v>11</v>
      </c>
      <c r="C11" s="5">
        <v>2020</v>
      </c>
      <c r="D11" s="5">
        <f>IFERROR(INDEX('2020'!$B$2:$P$30,MATCH('Costos corrientes'!$A10,'2020'!$A$2:$A$30,0),MATCH('Costos corrientes'!D$1,'2020'!$B$1:$P$1,0)),NA())</f>
        <v>1319</v>
      </c>
      <c r="E11" s="5">
        <f>IFERROR(INDEX('2020'!$B$2:$P$30,MATCH('Costos corrientes'!$A10,'2020'!$A$2:$A$30,0),MATCH('Costos corrientes'!E$1,'2020'!$B$1:$P$1,0)),NA())</f>
        <v>0</v>
      </c>
      <c r="F11" s="5">
        <f>IFERROR(INDEX('2020'!$B$2:$P$30,MATCH('Costos corrientes'!$A10,'2020'!$A$2:$A$30,0),MATCH('Costos corrientes'!F$1,'2020'!$B$1:$P$1,0)),NA())</f>
        <v>26.22</v>
      </c>
      <c r="G11" s="5"/>
      <c r="H11" s="5">
        <f>IFERROR(INDEX('2020'!$B$2:$P$30,MATCH('Costos corrientes'!$A10,'2020'!$A$2:$A$30,0),MATCH('Costos corrientes'!H$1,'2020'!$B$1:$P$1,0)),NA())</f>
        <v>3</v>
      </c>
    </row>
    <row r="12" spans="1:9" x14ac:dyDescent="0.25">
      <c r="A12" s="5" t="s">
        <v>98</v>
      </c>
      <c r="B12" s="5" t="s">
        <v>11</v>
      </c>
      <c r="C12" s="5">
        <v>2021</v>
      </c>
      <c r="D12" s="5">
        <f>IFERROR(INDEX('2021'!$B$2:$P$30,MATCH('Costos corrientes'!$A10,'2021'!$A$2:$A$30,0),MATCH('Costos corrientes'!D$1,'2021'!$B$1:$P$1,0)),NA())</f>
        <v>1846</v>
      </c>
      <c r="E12" s="5">
        <f>IFERROR(INDEX('2021'!$B$2:$P$30,MATCH('Costos corrientes'!$A10,'2021'!$A$2:$A$30,0),MATCH('Costos corrientes'!E$1,'2021'!$B$1:$P$1,0)),NA())</f>
        <v>0</v>
      </c>
      <c r="F12" s="5">
        <f>IFERROR(INDEX('2021'!$B$2:$P$30,MATCH('Costos corrientes'!$A10,'2021'!$A$2:$A$30,0),MATCH('Costos corrientes'!F$1,'2021'!$B$1:$P$1,0)),NA())</f>
        <v>26.47</v>
      </c>
      <c r="G12" s="5"/>
      <c r="H12" s="5">
        <f>IFERROR(INDEX('2021'!$B$2:$P$30,MATCH('Costos corrientes'!$A10,'2021'!$A$2:$A$30,0),MATCH('Costos corrientes'!H$1,'2021'!$B$1:$P$1,0)),NA())</f>
        <v>3</v>
      </c>
    </row>
    <row r="13" spans="1:9" x14ac:dyDescent="0.25">
      <c r="A13" s="5" t="s">
        <v>98</v>
      </c>
      <c r="B13" s="5" t="s">
        <v>11</v>
      </c>
      <c r="C13" s="5">
        <v>2022</v>
      </c>
      <c r="D13" s="5">
        <f>IFERROR(INDEX('2022'!$B$2:$P$30,MATCH('Costos corrientes'!$A10,'2022'!$A$2:$A$30,0),MATCH('Costos corrientes'!D$1,'2022'!$B$1:$P$1,0)),NA())</f>
        <v>1718</v>
      </c>
      <c r="E13" s="5">
        <f>IFERROR(INDEX('2022'!$B$2:$P$30,MATCH('Costos corrientes'!$A10,'2022'!$A$2:$A$30,0),MATCH('Costos corrientes'!E$1,'2022'!$B$1:$P$1,0)),NA())</f>
        <v>0</v>
      </c>
      <c r="F13" s="5">
        <f>IFERROR(INDEX('2022'!$B$2:$P$30,MATCH('Costos corrientes'!$A10,'2022'!$A$2:$A$30,0),MATCH('Costos corrientes'!F$1,'2022'!$B$1:$P$1,0)),NA())</f>
        <v>27.57</v>
      </c>
      <c r="G13" s="5"/>
      <c r="H13" s="5">
        <f>IFERROR(INDEX('2022'!$B$2:$P$30,MATCH('Costos corrientes'!$A10,'2022'!$A$2:$A$30,0),MATCH('Costos corrientes'!H$1,'2022'!$B$1:$P$1,0)),NA())</f>
        <v>3</v>
      </c>
    </row>
    <row r="14" spans="1:9" ht="15.75" thickBot="1" x14ac:dyDescent="0.3">
      <c r="A14" s="9" t="s">
        <v>98</v>
      </c>
      <c r="B14" s="9" t="s">
        <v>11</v>
      </c>
      <c r="C14" s="9">
        <v>2023</v>
      </c>
      <c r="D14" s="9">
        <f>IFERROR(INDEX('2023'!$B$2:$P$30,MATCH('Costos corrientes'!$A11,'2023'!$A$2:$A$30,0),MATCH('Costos corrientes'!D$1,'2023'!$B$1:$P$1,0)),NA())</f>
        <v>2098</v>
      </c>
      <c r="E14" s="9">
        <f>IFERROR(INDEX('2023'!$B$2:$P$30,MATCH('Costos corrientes'!$A11,'2023'!$A$2:$A$30,0),MATCH('Costos corrientes'!E$1,'2023'!$B$1:$P$1,0)),NA())</f>
        <v>0</v>
      </c>
      <c r="F14" s="9">
        <f>IFERROR(INDEX('2023'!$B$2:$P$30,MATCH('Costos corrientes'!$A11,'2023'!$A$2:$A$30,0),MATCH('Costos corrientes'!F$1,'2023'!$B$1:$P$1,0)),NA())</f>
        <v>29.64</v>
      </c>
      <c r="G14" s="9"/>
      <c r="H14" s="9">
        <f>IFERROR(INDEX('2023'!$B$2:$P$30,MATCH('Costos corrientes'!$A11,'2023'!$A$2:$A$30,0),MATCH('Costos corrientes'!H$1,'2023'!$B$1:$P$1,0)),NA())</f>
        <v>3</v>
      </c>
    </row>
    <row r="15" spans="1:9" ht="15.75" thickTop="1" x14ac:dyDescent="0.25">
      <c r="A15" s="8" t="s">
        <v>99</v>
      </c>
      <c r="B15" s="8" t="s">
        <v>12</v>
      </c>
      <c r="C15" s="8">
        <v>2018</v>
      </c>
      <c r="D15" s="8">
        <f>IFERROR(INDEX('2018'!$B$2:$P$30,MATCH('Costos corrientes'!$A15,'2018'!$A$2:$A$30,0),MATCH('Costos corrientes'!D$1,'2018'!$B$1:$P$1,0)),NA())</f>
        <v>6454</v>
      </c>
      <c r="E15" s="8">
        <f>IFERROR(INDEX('2018'!$B$2:$P$30,MATCH('Costos corrientes'!$A15,'2018'!$A$2:$A$30,0),MATCH('Costos corrientes'!E$1,'2018'!$B$1:$P$1,0)),NA())</f>
        <v>0</v>
      </c>
      <c r="F15" s="8">
        <f>IFERROR(INDEX('2018'!$B$2:$P$30,MATCH('Costos corrientes'!$A15,'2018'!$A$2:$A$30,0),MATCH('Costos corrientes'!F$1,'2018'!$B$1:$P$1,0)),NA())</f>
        <v>78.56</v>
      </c>
      <c r="G15" s="8"/>
      <c r="H15" s="8">
        <f>IFERROR(INDEX('2018'!$B$2:$P$30,MATCH('Costos corrientes'!$A15,'2018'!$A$2:$A$30,0),MATCH('Costos corrientes'!H$1,'2018'!$B$1:$P$1,0)),NA())</f>
        <v>4</v>
      </c>
    </row>
    <row r="16" spans="1:9" x14ac:dyDescent="0.25">
      <c r="A16" s="5" t="s">
        <v>99</v>
      </c>
      <c r="B16" s="5" t="s">
        <v>12</v>
      </c>
      <c r="C16" s="5">
        <v>2019</v>
      </c>
      <c r="D16" s="5">
        <f>IFERROR(INDEX('2019'!$B$2:$P$30,MATCH('Costos corrientes'!$A16,'2019'!$A$2:$A$30,0),MATCH('Costos corrientes'!D$1,'2019'!$B$1:$P$1,0)),NA())</f>
        <v>6542</v>
      </c>
      <c r="E16" s="5">
        <f>IFERROR(INDEX('2019'!$B$2:$P$30,MATCH('Costos corrientes'!$A16,'2019'!$A$2:$A$30,0),MATCH('Costos corrientes'!E$1,'2019'!$B$1:$P$1,0)),NA())</f>
        <v>0</v>
      </c>
      <c r="F16" s="5">
        <f>IFERROR(INDEX('2019'!$B$2:$P$30,MATCH('Costos corrientes'!$A16,'2019'!$A$2:$A$30,0),MATCH('Costos corrientes'!F$1,'2019'!$B$1:$P$1,0)),NA())</f>
        <v>80.14</v>
      </c>
      <c r="G16" s="5"/>
      <c r="H16" s="5">
        <f>IFERROR(INDEX('2019'!$B$2:$P$30,MATCH('Costos corrientes'!$A16,'2019'!$A$2:$A$30,0),MATCH('Costos corrientes'!H$1,'2019'!$B$1:$P$1,0)),NA())</f>
        <v>4</v>
      </c>
    </row>
    <row r="17" spans="1:8" x14ac:dyDescent="0.25">
      <c r="A17" s="5" t="s">
        <v>99</v>
      </c>
      <c r="B17" s="5" t="s">
        <v>12</v>
      </c>
      <c r="C17" s="5">
        <v>2020</v>
      </c>
      <c r="D17" s="5">
        <f>IFERROR(INDEX('2020'!$B$2:$P$30,MATCH('Costos corrientes'!$A16,'2020'!$A$2:$A$30,0),MATCH('Costos corrientes'!D$1,'2020'!$B$1:$P$1,0)),NA())</f>
        <v>5446</v>
      </c>
      <c r="E17" s="5">
        <f>IFERROR(INDEX('2020'!$B$2:$P$30,MATCH('Costos corrientes'!$A16,'2020'!$A$2:$A$30,0),MATCH('Costos corrientes'!E$1,'2020'!$B$1:$P$1,0)),NA())</f>
        <v>0</v>
      </c>
      <c r="F17" s="5">
        <f>IFERROR(INDEX('2020'!$B$2:$P$30,MATCH('Costos corrientes'!$A16,'2020'!$A$2:$A$30,0),MATCH('Costos corrientes'!F$1,'2020'!$B$1:$P$1,0)),NA())</f>
        <v>109.54</v>
      </c>
      <c r="G17" s="5"/>
      <c r="H17" s="5">
        <f>IFERROR(INDEX('2020'!$B$2:$P$30,MATCH('Costos corrientes'!$A16,'2020'!$A$2:$A$30,0),MATCH('Costos corrientes'!H$1,'2020'!$B$1:$P$1,0)),NA())</f>
        <v>4</v>
      </c>
    </row>
    <row r="18" spans="1:8" x14ac:dyDescent="0.25">
      <c r="A18" s="5" t="s">
        <v>99</v>
      </c>
      <c r="B18" s="5" t="s">
        <v>12</v>
      </c>
      <c r="C18" s="5">
        <v>2021</v>
      </c>
      <c r="D18" s="5">
        <f>IFERROR(INDEX('2021'!$B$2:$P$30,MATCH('Costos corrientes'!$A16,'2021'!$A$2:$A$30,0),MATCH('Costos corrientes'!D$1,'2021'!$B$1:$P$1,0)),NA())</f>
        <v>5453</v>
      </c>
      <c r="E18" s="5">
        <f>IFERROR(INDEX('2021'!$B$2:$P$30,MATCH('Costos corrientes'!$A16,'2021'!$A$2:$A$30,0),MATCH('Costos corrientes'!E$1,'2021'!$B$1:$P$1,0)),NA())</f>
        <v>0</v>
      </c>
      <c r="F18" s="5">
        <f>IFERROR(INDEX('2021'!$B$2:$P$30,MATCH('Costos corrientes'!$A16,'2021'!$A$2:$A$30,0),MATCH('Costos corrientes'!F$1,'2021'!$B$1:$P$1,0)),NA())</f>
        <v>110.56</v>
      </c>
      <c r="G18" s="5"/>
      <c r="H18" s="5">
        <f>IFERROR(INDEX('2021'!$B$2:$P$30,MATCH('Costos corrientes'!$A16,'2021'!$A$2:$A$30,0),MATCH('Costos corrientes'!H$1,'2021'!$B$1:$P$1,0)),NA())</f>
        <v>4</v>
      </c>
    </row>
    <row r="19" spans="1:8" x14ac:dyDescent="0.25">
      <c r="A19" s="5" t="s">
        <v>99</v>
      </c>
      <c r="B19" s="5" t="s">
        <v>12</v>
      </c>
      <c r="C19" s="5">
        <v>2022</v>
      </c>
      <c r="D19" s="5">
        <f>IFERROR(INDEX('2022'!$B$2:$P$30,MATCH('Costos corrientes'!$A16,'2022'!$A$2:$A$30,0),MATCH('Costos corrientes'!D$1,'2022'!$B$1:$P$1,0)),NA())</f>
        <v>6041</v>
      </c>
      <c r="E19" s="5">
        <f>IFERROR(INDEX('2022'!$B$2:$P$30,MATCH('Costos corrientes'!$A16,'2022'!$A$2:$A$30,0),MATCH('Costos corrientes'!E$1,'2022'!$B$1:$P$1,0)),NA())</f>
        <v>0</v>
      </c>
      <c r="F19" s="5">
        <f>IFERROR(INDEX('2022'!$B$2:$P$30,MATCH('Costos corrientes'!$A16,'2022'!$A$2:$A$30,0),MATCH('Costos corrientes'!F$1,'2022'!$B$1:$P$1,0)),NA())</f>
        <v>115.16</v>
      </c>
      <c r="G19" s="5"/>
      <c r="H19" s="5">
        <f>IFERROR(INDEX('2022'!$B$2:$P$30,MATCH('Costos corrientes'!$A16,'2022'!$A$2:$A$30,0),MATCH('Costos corrientes'!H$1,'2022'!$B$1:$P$1,0)),NA())</f>
        <v>4</v>
      </c>
    </row>
    <row r="20" spans="1:8" ht="15.75" thickBot="1" x14ac:dyDescent="0.3">
      <c r="A20" s="9" t="s">
        <v>99</v>
      </c>
      <c r="B20" s="9" t="s">
        <v>12</v>
      </c>
      <c r="C20" s="9">
        <v>2023</v>
      </c>
      <c r="D20" s="9">
        <f>IFERROR(INDEX('2023'!$B$2:$P$30,MATCH('Costos corrientes'!$A17,'2023'!$A$2:$A$30,0),MATCH('Costos corrientes'!D$1,'2023'!$B$1:$P$1,0)),NA())</f>
        <v>6672</v>
      </c>
      <c r="E20" s="9">
        <f>IFERROR(INDEX('2023'!$B$2:$P$30,MATCH('Costos corrientes'!$A17,'2023'!$A$2:$A$30,0),MATCH('Costos corrientes'!E$1,'2023'!$B$1:$P$1,0)),NA())</f>
        <v>0</v>
      </c>
      <c r="F20" s="9">
        <f>IFERROR(INDEX('2023'!$B$2:$P$30,MATCH('Costos corrientes'!$A17,'2023'!$A$2:$A$30,0),MATCH('Costos corrientes'!F$1,'2023'!$B$1:$P$1,0)),NA())</f>
        <v>123.81</v>
      </c>
      <c r="G20" s="9"/>
      <c r="H20" s="9">
        <f>IFERROR(INDEX('2023'!$B$2:$P$30,MATCH('Costos corrientes'!$A17,'2023'!$A$2:$A$30,0),MATCH('Costos corrientes'!H$1,'2023'!$B$1:$P$1,0)),NA())</f>
        <v>4</v>
      </c>
    </row>
    <row r="21" spans="1:8" ht="15.75" thickTop="1" x14ac:dyDescent="0.25">
      <c r="A21" s="8" t="s">
        <v>100</v>
      </c>
      <c r="B21" s="8" t="s">
        <v>13</v>
      </c>
      <c r="C21" s="8">
        <v>2018</v>
      </c>
      <c r="D21" s="8">
        <f>IFERROR(INDEX('2018'!$B$2:$P$30,MATCH('Costos corrientes'!$A21,'2018'!$A$2:$A$30,0),MATCH('Costos corrientes'!D$1,'2018'!$B$1:$P$1,0)),NA())</f>
        <v>4228</v>
      </c>
      <c r="E21" s="8">
        <f>IFERROR(INDEX('2018'!$B$2:$P$30,MATCH('Costos corrientes'!$A21,'2018'!$A$2:$A$30,0),MATCH('Costos corrientes'!E$1,'2018'!$B$1:$P$1,0)),NA())</f>
        <v>0</v>
      </c>
      <c r="F21" s="8">
        <f>IFERROR(INDEX('2018'!$B$2:$P$30,MATCH('Costos corrientes'!$A21,'2018'!$A$2:$A$30,0),MATCH('Costos corrientes'!F$1,'2018'!$B$1:$P$1,0)),NA())</f>
        <v>71.41</v>
      </c>
      <c r="G21" s="8"/>
      <c r="H21" s="8">
        <f>IFERROR(INDEX('2018'!$B$2:$P$30,MATCH('Costos corrientes'!$A21,'2018'!$A$2:$A$30,0),MATCH('Costos corrientes'!H$1,'2018'!$B$1:$P$1,0)),NA())</f>
        <v>3</v>
      </c>
    </row>
    <row r="22" spans="1:8" x14ac:dyDescent="0.25">
      <c r="A22" s="5" t="s">
        <v>100</v>
      </c>
      <c r="B22" s="5" t="s">
        <v>13</v>
      </c>
      <c r="C22" s="5">
        <v>2019</v>
      </c>
      <c r="D22" s="5">
        <f>IFERROR(INDEX('2019'!$B$2:$P$30,MATCH('Costos corrientes'!$A22,'2019'!$A$2:$A$30,0),MATCH('Costos corrientes'!D$1,'2019'!$B$1:$P$1,0)),NA())</f>
        <v>4291</v>
      </c>
      <c r="E22" s="5">
        <f>IFERROR(INDEX('2019'!$B$2:$P$30,MATCH('Costos corrientes'!$A22,'2019'!$A$2:$A$30,0),MATCH('Costos corrientes'!E$1,'2019'!$B$1:$P$1,0)),NA())</f>
        <v>0</v>
      </c>
      <c r="F22" s="5">
        <f>IFERROR(INDEX('2019'!$B$2:$P$30,MATCH('Costos corrientes'!$A22,'2019'!$A$2:$A$30,0),MATCH('Costos corrientes'!F$1,'2019'!$B$1:$P$1,0)),NA())</f>
        <v>72.84</v>
      </c>
      <c r="G22" s="5"/>
      <c r="H22" s="5">
        <f>IFERROR(INDEX('2019'!$B$2:$P$30,MATCH('Costos corrientes'!$A22,'2019'!$A$2:$A$30,0),MATCH('Costos corrientes'!H$1,'2019'!$B$1:$P$1,0)),NA())</f>
        <v>3</v>
      </c>
    </row>
    <row r="23" spans="1:8" x14ac:dyDescent="0.25">
      <c r="A23" s="5" t="s">
        <v>100</v>
      </c>
      <c r="B23" s="5" t="s">
        <v>13</v>
      </c>
      <c r="C23" s="5">
        <v>2020</v>
      </c>
      <c r="D23" s="5">
        <f>IFERROR(INDEX('2020'!$B$2:$P$30,MATCH('Costos corrientes'!$A22,'2020'!$A$2:$A$30,0),MATCH('Costos corrientes'!D$1,'2020'!$B$1:$P$1,0)),NA())</f>
        <v>7191</v>
      </c>
      <c r="E23" s="5">
        <f>IFERROR(INDEX('2020'!$B$2:$P$30,MATCH('Costos corrientes'!$A22,'2020'!$A$2:$A$30,0),MATCH('Costos corrientes'!E$1,'2020'!$B$1:$P$1,0)),NA())</f>
        <v>0</v>
      </c>
      <c r="F23" s="5">
        <f>IFERROR(INDEX('2020'!$B$2:$P$30,MATCH('Costos corrientes'!$A22,'2020'!$A$2:$A$30,0),MATCH('Costos corrientes'!F$1,'2020'!$B$1:$P$1,0)),NA())</f>
        <v>85.03</v>
      </c>
      <c r="G23" s="5"/>
      <c r="H23" s="5">
        <f>IFERROR(INDEX('2020'!$B$2:$P$30,MATCH('Costos corrientes'!$A22,'2020'!$A$2:$A$30,0),MATCH('Costos corrientes'!H$1,'2020'!$B$1:$P$1,0)),NA())</f>
        <v>3</v>
      </c>
    </row>
    <row r="24" spans="1:8" x14ac:dyDescent="0.25">
      <c r="A24" s="5" t="s">
        <v>100</v>
      </c>
      <c r="B24" s="5" t="s">
        <v>13</v>
      </c>
      <c r="C24" s="5">
        <v>2021</v>
      </c>
      <c r="D24" s="5">
        <f>IFERROR(INDEX('2021'!$B$2:$P$30,MATCH('Costos corrientes'!$A22,'2021'!$A$2:$A$30,0),MATCH('Costos corrientes'!D$1,'2021'!$B$1:$P$1,0)),NA())</f>
        <v>7116</v>
      </c>
      <c r="E24" s="5">
        <f>IFERROR(INDEX('2021'!$B$2:$P$30,MATCH('Costos corrientes'!$A22,'2021'!$A$2:$A$30,0),MATCH('Costos corrientes'!E$1,'2021'!$B$1:$P$1,0)),NA())</f>
        <v>0</v>
      </c>
      <c r="F24" s="5">
        <f>IFERROR(INDEX('2021'!$B$2:$P$30,MATCH('Costos corrientes'!$A22,'2021'!$A$2:$A$30,0),MATCH('Costos corrientes'!F$1,'2021'!$B$1:$P$1,0)),NA())</f>
        <v>85.82</v>
      </c>
      <c r="G24" s="5"/>
      <c r="H24" s="5">
        <f>IFERROR(INDEX('2021'!$B$2:$P$30,MATCH('Costos corrientes'!$A22,'2021'!$A$2:$A$30,0),MATCH('Costos corrientes'!H$1,'2021'!$B$1:$P$1,0)),NA())</f>
        <v>3</v>
      </c>
    </row>
    <row r="25" spans="1:8" x14ac:dyDescent="0.25">
      <c r="A25" s="5" t="s">
        <v>100</v>
      </c>
      <c r="B25" s="5" t="s">
        <v>13</v>
      </c>
      <c r="C25" s="5">
        <v>2022</v>
      </c>
      <c r="D25" s="5">
        <f>IFERROR(INDEX('2022'!$B$2:$P$30,MATCH('Costos corrientes'!$A22,'2022'!$A$2:$A$30,0),MATCH('Costos corrientes'!D$1,'2022'!$B$1:$P$1,0)),NA())</f>
        <v>7895</v>
      </c>
      <c r="E25" s="5">
        <f>IFERROR(INDEX('2022'!$B$2:$P$30,MATCH('Costos corrientes'!$A22,'2022'!$A$2:$A$30,0),MATCH('Costos corrientes'!E$1,'2022'!$B$1:$P$1,0)),NA())</f>
        <v>0</v>
      </c>
      <c r="F25" s="5">
        <f>IFERROR(INDEX('2022'!$B$2:$P$30,MATCH('Costos corrientes'!$A22,'2022'!$A$2:$A$30,0),MATCH('Costos corrientes'!F$1,'2022'!$B$1:$P$1,0)),NA())</f>
        <v>89.39</v>
      </c>
      <c r="G25" s="5"/>
      <c r="H25" s="5">
        <f>IFERROR(INDEX('2022'!$B$2:$P$30,MATCH('Costos corrientes'!$A22,'2022'!$A$2:$A$30,0),MATCH('Costos corrientes'!H$1,'2022'!$B$1:$P$1,0)),NA())</f>
        <v>3</v>
      </c>
    </row>
    <row r="26" spans="1:8" ht="15.75" thickBot="1" x14ac:dyDescent="0.3">
      <c r="A26" s="9" t="s">
        <v>100</v>
      </c>
      <c r="B26" s="9" t="s">
        <v>13</v>
      </c>
      <c r="C26" s="9">
        <v>2023</v>
      </c>
      <c r="D26" s="9">
        <f>IFERROR(INDEX('2023'!$B$2:$P$30,MATCH('Costos corrientes'!$A23,'2023'!$A$2:$A$30,0),MATCH('Costos corrientes'!D$1,'2023'!$B$1:$P$1,0)),NA())</f>
        <v>8732</v>
      </c>
      <c r="E26" s="9">
        <f>IFERROR(INDEX('2023'!$B$2:$P$30,MATCH('Costos corrientes'!$A23,'2023'!$A$2:$A$30,0),MATCH('Costos corrientes'!E$1,'2023'!$B$1:$P$1,0)),NA())</f>
        <v>0</v>
      </c>
      <c r="F26" s="9">
        <f>IFERROR(INDEX('2023'!$B$2:$P$30,MATCH('Costos corrientes'!$A23,'2023'!$A$2:$A$30,0),MATCH('Costos corrientes'!F$1,'2023'!$B$1:$P$1,0)),NA())</f>
        <v>96.1</v>
      </c>
      <c r="G26" s="9"/>
      <c r="H26" s="9">
        <f>IFERROR(INDEX('2023'!$B$2:$P$30,MATCH('Costos corrientes'!$A23,'2023'!$A$2:$A$30,0),MATCH('Costos corrientes'!H$1,'2023'!$B$1:$P$1,0)),NA())</f>
        <v>3</v>
      </c>
    </row>
    <row r="27" spans="1:8" ht="15.75" thickTop="1" x14ac:dyDescent="0.25">
      <c r="A27" s="8" t="s">
        <v>101</v>
      </c>
      <c r="B27" s="8" t="s">
        <v>86</v>
      </c>
      <c r="C27" s="8">
        <v>2018</v>
      </c>
      <c r="D27" s="8">
        <f>IFERROR(INDEX('2018'!$B$2:$P$30,MATCH('Costos corrientes'!$A27,'2018'!$A$2:$A$30,0),MATCH('Costos corrientes'!D$1,'2018'!$B$1:$P$1,0)),NA())</f>
        <v>2105</v>
      </c>
      <c r="E27" s="8">
        <f>IFERROR(INDEX('2018'!$B$2:$P$30,MATCH('Costos corrientes'!$A27,'2018'!$A$2:$A$30,0),MATCH('Costos corrientes'!E$1,'2018'!$B$1:$P$1,0)),NA())</f>
        <v>0</v>
      </c>
      <c r="F27" s="8">
        <f>IFERROR(INDEX('2018'!$B$2:$P$30,MATCH('Costos corrientes'!$A27,'2018'!$A$2:$A$30,0),MATCH('Costos corrientes'!F$1,'2018'!$B$1:$P$1,0)),NA())</f>
        <v>22.02</v>
      </c>
      <c r="G27" s="8"/>
      <c r="H27" s="8">
        <f>IFERROR(INDEX('2018'!$B$2:$P$30,MATCH('Costos corrientes'!$A27,'2018'!$A$2:$A$30,0),MATCH('Costos corrientes'!H$1,'2018'!$B$1:$P$1,0)),NA())</f>
        <v>2</v>
      </c>
    </row>
    <row r="28" spans="1:8" x14ac:dyDescent="0.25">
      <c r="A28" s="5" t="s">
        <v>101</v>
      </c>
      <c r="B28" s="5" t="s">
        <v>86</v>
      </c>
      <c r="C28" s="5">
        <v>2019</v>
      </c>
      <c r="D28" s="5">
        <f>IFERROR(INDEX('2019'!$B$2:$P$30,MATCH('Costos corrientes'!$A28,'2019'!$A$2:$A$30,0),MATCH('Costos corrientes'!D$1,'2019'!$B$1:$P$1,0)),NA())</f>
        <v>1969</v>
      </c>
      <c r="E28" s="5">
        <f>IFERROR(INDEX('2019'!$B$2:$P$30,MATCH('Costos corrientes'!$A28,'2019'!$A$2:$A$30,0),MATCH('Costos corrientes'!E$1,'2019'!$B$1:$P$1,0)),NA())</f>
        <v>0</v>
      </c>
      <c r="F28" s="5">
        <f>IFERROR(INDEX('2019'!$B$2:$P$30,MATCH('Costos corrientes'!$A28,'2019'!$A$2:$A$30,0),MATCH('Costos corrientes'!F$1,'2019'!$B$1:$P$1,0)),NA())</f>
        <v>22.46</v>
      </c>
      <c r="G28" s="5"/>
      <c r="H28" s="5">
        <f>IFERROR(INDEX('2019'!$B$2:$P$30,MATCH('Costos corrientes'!$A28,'2019'!$A$2:$A$30,0),MATCH('Costos corrientes'!H$1,'2019'!$B$1:$P$1,0)),NA())</f>
        <v>2</v>
      </c>
    </row>
    <row r="29" spans="1:8" x14ac:dyDescent="0.25">
      <c r="A29" s="5" t="s">
        <v>101</v>
      </c>
      <c r="B29" s="5" t="s">
        <v>86</v>
      </c>
      <c r="C29" s="5">
        <v>2020</v>
      </c>
      <c r="D29" s="5">
        <f>IFERROR(INDEX('2020'!$B$2:$P$30,MATCH('Costos corrientes'!$A28,'2020'!$A$2:$A$30,0),MATCH('Costos corrientes'!D$1,'2020'!$B$1:$P$1,0)),NA())</f>
        <v>1331</v>
      </c>
      <c r="E29" s="5">
        <f>IFERROR(INDEX('2020'!$B$2:$P$30,MATCH('Costos corrientes'!$A28,'2020'!$A$2:$A$30,0),MATCH('Costos corrientes'!E$1,'2020'!$B$1:$P$1,0)),NA())</f>
        <v>0</v>
      </c>
      <c r="F29" s="5">
        <f>IFERROR(INDEX('2020'!$B$2:$P$30,MATCH('Costos corrientes'!$A28,'2020'!$A$2:$A$30,0),MATCH('Costos corrientes'!F$1,'2020'!$B$1:$P$1,0)),NA())</f>
        <v>15.19</v>
      </c>
      <c r="G29" s="5"/>
      <c r="H29" s="5">
        <f>IFERROR(INDEX('2020'!$B$2:$P$30,MATCH('Costos corrientes'!$A28,'2020'!$A$2:$A$30,0),MATCH('Costos corrientes'!H$1,'2020'!$B$1:$P$1,0)),NA())</f>
        <v>2</v>
      </c>
    </row>
    <row r="30" spans="1:8" x14ac:dyDescent="0.25">
      <c r="A30" s="5" t="s">
        <v>101</v>
      </c>
      <c r="B30" s="5" t="s">
        <v>86</v>
      </c>
      <c r="C30" s="5">
        <v>2021</v>
      </c>
      <c r="D30" s="5">
        <f>IFERROR(INDEX('2021'!$B$2:$P$30,MATCH('Costos corrientes'!$A28,'2021'!$A$2:$A$30,0),MATCH('Costos corrientes'!D$1,'2021'!$B$1:$P$1,0)),NA())</f>
        <v>1248</v>
      </c>
      <c r="E30" s="5">
        <f>IFERROR(INDEX('2021'!$B$2:$P$30,MATCH('Costos corrientes'!$A28,'2021'!$A$2:$A$30,0),MATCH('Costos corrientes'!E$1,'2021'!$B$1:$P$1,0)),NA())</f>
        <v>0</v>
      </c>
      <c r="F30" s="5">
        <f>IFERROR(INDEX('2021'!$B$2:$P$30,MATCH('Costos corrientes'!$A28,'2021'!$A$2:$A$30,0),MATCH('Costos corrientes'!F$1,'2021'!$B$1:$P$1,0)),NA())</f>
        <v>15.33</v>
      </c>
      <c r="G30" s="5"/>
      <c r="H30" s="5">
        <f>IFERROR(INDEX('2021'!$B$2:$P$30,MATCH('Costos corrientes'!$A28,'2021'!$A$2:$A$30,0),MATCH('Costos corrientes'!H$1,'2021'!$B$1:$P$1,0)),NA())</f>
        <v>2</v>
      </c>
    </row>
    <row r="31" spans="1:8" x14ac:dyDescent="0.25">
      <c r="A31" s="5" t="s">
        <v>101</v>
      </c>
      <c r="B31" s="5" t="s">
        <v>86</v>
      </c>
      <c r="C31" s="5">
        <v>2022</v>
      </c>
      <c r="D31" s="5">
        <f>IFERROR(INDEX('2022'!$B$2:$P$30,MATCH('Costos corrientes'!$A28,'2022'!$A$2:$A$30,0),MATCH('Costos corrientes'!D$1,'2022'!$B$1:$P$1,0)),NA())</f>
        <v>1327</v>
      </c>
      <c r="E31" s="5">
        <f>IFERROR(INDEX('2022'!$B$2:$P$30,MATCH('Costos corrientes'!$A28,'2022'!$A$2:$A$30,0),MATCH('Costos corrientes'!E$1,'2022'!$B$1:$P$1,0)),NA())</f>
        <v>0</v>
      </c>
      <c r="F31" s="5">
        <f>IFERROR(INDEX('2022'!$B$2:$P$30,MATCH('Costos corrientes'!$A28,'2022'!$A$2:$A$30,0),MATCH('Costos corrientes'!F$1,'2022'!$B$1:$P$1,0)),NA())</f>
        <v>15.97</v>
      </c>
      <c r="G31" s="5"/>
      <c r="H31" s="5">
        <f>IFERROR(INDEX('2022'!$B$2:$P$30,MATCH('Costos corrientes'!$A28,'2022'!$A$2:$A$30,0),MATCH('Costos corrientes'!H$1,'2022'!$B$1:$P$1,0)),NA())</f>
        <v>2</v>
      </c>
    </row>
    <row r="32" spans="1:8" ht="15.75" thickBot="1" x14ac:dyDescent="0.3">
      <c r="A32" s="9" t="s">
        <v>101</v>
      </c>
      <c r="B32" s="9" t="s">
        <v>86</v>
      </c>
      <c r="C32" s="9">
        <v>2023</v>
      </c>
      <c r="D32" s="9">
        <f>IFERROR(INDEX('2023'!$B$2:$P$30,MATCH('Costos corrientes'!$A29,'2023'!$A$2:$A$30,0),MATCH('Costos corrientes'!D$1,'2023'!$B$1:$P$1,0)),NA())</f>
        <v>1448</v>
      </c>
      <c r="E32" s="9">
        <f>IFERROR(INDEX('2023'!$B$2:$P$30,MATCH('Costos corrientes'!$A29,'2023'!$A$2:$A$30,0),MATCH('Costos corrientes'!E$1,'2023'!$B$1:$P$1,0)),NA())</f>
        <v>0</v>
      </c>
      <c r="F32" s="9">
        <f>IFERROR(INDEX('2023'!$B$2:$P$30,MATCH('Costos corrientes'!$A29,'2023'!$A$2:$A$30,0),MATCH('Costos corrientes'!F$1,'2023'!$B$1:$P$1,0)),NA())</f>
        <v>17.16</v>
      </c>
      <c r="G32" s="9"/>
      <c r="H32" s="9">
        <f>IFERROR(INDEX('2023'!$B$2:$P$30,MATCH('Costos corrientes'!$A29,'2023'!$A$2:$A$30,0),MATCH('Costos corrientes'!H$1,'2023'!$B$1:$P$1,0)),NA())</f>
        <v>2</v>
      </c>
    </row>
    <row r="33" spans="1:8" ht="15.75" thickTop="1" x14ac:dyDescent="0.25">
      <c r="A33" s="8" t="s">
        <v>102</v>
      </c>
      <c r="B33" s="8" t="s">
        <v>87</v>
      </c>
      <c r="C33" s="8">
        <v>2018</v>
      </c>
      <c r="D33" s="8">
        <f>IFERROR(INDEX('2018'!$B$2:$P$30,MATCH('Costos corrientes'!$A33,'2018'!$A$2:$A$30,0),MATCH('Costos corrientes'!D$1,'2018'!$B$1:$P$1,0)),NA())</f>
        <v>1851</v>
      </c>
      <c r="E33" s="8">
        <f>IFERROR(INDEX('2018'!$B$2:$P$30,MATCH('Costos corrientes'!$A33,'2018'!$A$2:$A$30,0),MATCH('Costos corrientes'!E$1,'2018'!$B$1:$P$1,0)),NA())</f>
        <v>0</v>
      </c>
      <c r="F33" s="8">
        <f>IFERROR(INDEX('2018'!$B$2:$P$30,MATCH('Costos corrientes'!$A33,'2018'!$A$2:$A$30,0),MATCH('Costos corrientes'!F$1,'2018'!$B$1:$P$1,0)),NA())</f>
        <v>22.02</v>
      </c>
      <c r="G33" s="8"/>
      <c r="H33" s="8">
        <f>IFERROR(INDEX('2018'!$B$2:$P$30,MATCH('Costos corrientes'!$A33,'2018'!$A$2:$A$30,0),MATCH('Costos corrientes'!H$1,'2018'!$B$1:$P$1,0)),NA())</f>
        <v>2</v>
      </c>
    </row>
    <row r="34" spans="1:8" x14ac:dyDescent="0.25">
      <c r="A34" s="5" t="s">
        <v>102</v>
      </c>
      <c r="B34" s="5" t="s">
        <v>87</v>
      </c>
      <c r="C34" s="5">
        <v>2019</v>
      </c>
      <c r="D34" s="5">
        <f>IFERROR(INDEX('2019'!$B$2:$P$30,MATCH('Costos corrientes'!$A34,'2019'!$A$2:$A$30,0),MATCH('Costos corrientes'!D$1,'2019'!$B$1:$P$1,0)),NA())</f>
        <v>1783</v>
      </c>
      <c r="E34" s="5">
        <f>IFERROR(INDEX('2019'!$B$2:$P$30,MATCH('Costos corrientes'!$A34,'2019'!$A$2:$A$30,0),MATCH('Costos corrientes'!E$1,'2019'!$B$1:$P$1,0)),NA())</f>
        <v>0</v>
      </c>
      <c r="F34" s="5">
        <f>IFERROR(INDEX('2019'!$B$2:$P$30,MATCH('Costos corrientes'!$A34,'2019'!$A$2:$A$30,0),MATCH('Costos corrientes'!F$1,'2019'!$B$1:$P$1,0)),NA())</f>
        <v>22.46</v>
      </c>
      <c r="G34" s="5"/>
      <c r="H34" s="5">
        <f>IFERROR(INDEX('2019'!$B$2:$P$30,MATCH('Costos corrientes'!$A34,'2019'!$A$2:$A$30,0),MATCH('Costos corrientes'!H$1,'2019'!$B$1:$P$1,0)),NA())</f>
        <v>2</v>
      </c>
    </row>
    <row r="35" spans="1:8" x14ac:dyDescent="0.25">
      <c r="A35" s="5" t="s">
        <v>102</v>
      </c>
      <c r="B35" s="5" t="s">
        <v>87</v>
      </c>
      <c r="C35" s="5">
        <v>2020</v>
      </c>
      <c r="D35" s="5"/>
      <c r="E35" s="5"/>
      <c r="F35" s="5"/>
      <c r="G35" s="5"/>
      <c r="H35" s="5"/>
    </row>
    <row r="36" spans="1:8" x14ac:dyDescent="0.25">
      <c r="A36" s="5" t="s">
        <v>102</v>
      </c>
      <c r="B36" s="5" t="s">
        <v>87</v>
      </c>
      <c r="C36" s="5">
        <v>2021</v>
      </c>
      <c r="D36" s="5"/>
      <c r="E36" s="5"/>
      <c r="F36" s="5"/>
      <c r="G36" s="5"/>
      <c r="H36" s="5"/>
    </row>
    <row r="37" spans="1:8" x14ac:dyDescent="0.25">
      <c r="A37" s="5" t="s">
        <v>102</v>
      </c>
      <c r="B37" s="5" t="s">
        <v>87</v>
      </c>
      <c r="C37" s="5">
        <v>2022</v>
      </c>
      <c r="D37" s="5"/>
      <c r="E37" s="5"/>
      <c r="F37" s="5"/>
      <c r="G37" s="5"/>
      <c r="H37" s="5"/>
    </row>
    <row r="38" spans="1:8" ht="15.75" thickBot="1" x14ac:dyDescent="0.3">
      <c r="A38" s="9" t="s">
        <v>102</v>
      </c>
      <c r="B38" s="9" t="s">
        <v>87</v>
      </c>
      <c r="C38" s="9">
        <v>2023</v>
      </c>
      <c r="D38" s="9"/>
      <c r="E38" s="9"/>
      <c r="F38" s="9"/>
      <c r="G38" s="9"/>
      <c r="H38" s="9"/>
    </row>
    <row r="39" spans="1:8" ht="15.75" thickTop="1" x14ac:dyDescent="0.25">
      <c r="A39" s="8" t="s">
        <v>103</v>
      </c>
      <c r="B39" s="8" t="s">
        <v>14</v>
      </c>
      <c r="C39" s="8">
        <v>2018</v>
      </c>
      <c r="D39" s="8"/>
      <c r="E39" s="8"/>
      <c r="F39" s="8"/>
      <c r="G39" s="8"/>
      <c r="H39" s="8"/>
    </row>
    <row r="40" spans="1:8" x14ac:dyDescent="0.25">
      <c r="A40" s="5" t="s">
        <v>103</v>
      </c>
      <c r="B40" s="5" t="s">
        <v>14</v>
      </c>
      <c r="C40" s="5">
        <v>2019</v>
      </c>
      <c r="D40" s="5"/>
      <c r="E40" s="5"/>
      <c r="F40" s="5"/>
      <c r="G40" s="5"/>
      <c r="H40" s="5"/>
    </row>
    <row r="41" spans="1:8" x14ac:dyDescent="0.25">
      <c r="A41" s="5" t="s">
        <v>103</v>
      </c>
      <c r="B41" s="5" t="s">
        <v>14</v>
      </c>
      <c r="C41" s="5">
        <v>2020</v>
      </c>
      <c r="D41" s="5"/>
      <c r="E41" s="5"/>
      <c r="F41" s="5"/>
      <c r="G41" s="5"/>
      <c r="H41" s="5"/>
    </row>
    <row r="42" spans="1:8" x14ac:dyDescent="0.25">
      <c r="A42" s="5" t="s">
        <v>103</v>
      </c>
      <c r="B42" s="5" t="s">
        <v>14</v>
      </c>
      <c r="C42" s="5">
        <v>2021</v>
      </c>
      <c r="D42" s="5">
        <f>IFERROR(INDEX('2021'!$B$2:$P$30,MATCH('Costos corrientes'!$A40,'2021'!$A$2:$A$30,0),MATCH('Costos corrientes'!D$1,'2021'!$B$1:$P$1,0)),NA())</f>
        <v>1612</v>
      </c>
      <c r="E42" s="5">
        <f>IFERROR(INDEX('2021'!$B$2:$P$30,MATCH('Costos corrientes'!$A40,'2021'!$A$2:$A$30,0),MATCH('Costos corrientes'!E$1,'2021'!$B$1:$P$1,0)),NA())</f>
        <v>0</v>
      </c>
      <c r="F42" s="5">
        <f>IFERROR(INDEX('2021'!$B$2:$P$30,MATCH('Costos corrientes'!$A40,'2021'!$A$2:$A$30,0),MATCH('Costos corrientes'!F$1,'2021'!$B$1:$P$1,0)),NA())</f>
        <v>32.33</v>
      </c>
      <c r="G42" s="5"/>
      <c r="H42" s="5">
        <f>IFERROR(INDEX('2021'!$B$2:$P$30,MATCH('Costos corrientes'!$A40,'2021'!$A$2:$A$30,0),MATCH('Costos corrientes'!H$1,'2021'!$B$1:$P$1,0)),NA())</f>
        <v>2</v>
      </c>
    </row>
    <row r="43" spans="1:8" x14ac:dyDescent="0.25">
      <c r="A43" s="5" t="s">
        <v>103</v>
      </c>
      <c r="B43" s="5" t="s">
        <v>14</v>
      </c>
      <c r="C43" s="5">
        <v>2022</v>
      </c>
      <c r="D43" s="5">
        <f>IFERROR(INDEX('2022'!$B$2:$P$30,MATCH('Costos corrientes'!$A40,'2022'!$A$2:$A$30,0),MATCH('Costos corrientes'!D$1,'2022'!$B$1:$P$1,0)),NA())</f>
        <v>1748</v>
      </c>
      <c r="E43" s="5">
        <f>IFERROR(INDEX('2022'!$B$2:$P$30,MATCH('Costos corrientes'!$A40,'2022'!$A$2:$A$30,0),MATCH('Costos corrientes'!E$1,'2022'!$B$1:$P$1,0)),NA())</f>
        <v>0</v>
      </c>
      <c r="F43" s="5">
        <f>IFERROR(INDEX('2022'!$B$2:$P$30,MATCH('Costos corrientes'!$A40,'2022'!$A$2:$A$30,0),MATCH('Costos corrientes'!F$1,'2022'!$B$1:$P$1,0)),NA())</f>
        <v>33.67</v>
      </c>
      <c r="G43" s="5"/>
      <c r="H43" s="5">
        <f>IFERROR(INDEX('2022'!$B$2:$P$30,MATCH('Costos corrientes'!$A40,'2022'!$A$2:$A$30,0),MATCH('Costos corrientes'!H$1,'2022'!$B$1:$P$1,0)),NA())</f>
        <v>2</v>
      </c>
    </row>
    <row r="44" spans="1:8" ht="15.75" thickBot="1" x14ac:dyDescent="0.3">
      <c r="A44" s="9" t="s">
        <v>103</v>
      </c>
      <c r="B44" s="9" t="s">
        <v>14</v>
      </c>
      <c r="C44" s="9">
        <v>2023</v>
      </c>
      <c r="D44" s="9">
        <f>IFERROR(INDEX('2023'!$B$2:$P$30,MATCH('Costos corrientes'!$A41,'2023'!$A$2:$A$30,0),MATCH('Costos corrientes'!D$1,'2023'!$B$1:$P$1,0)),NA())</f>
        <v>1808</v>
      </c>
      <c r="E44" s="9">
        <f>IFERROR(INDEX('2023'!$B$2:$P$30,MATCH('Costos corrientes'!$A41,'2023'!$A$2:$A$30,0),MATCH('Costos corrientes'!E$1,'2023'!$B$1:$P$1,0)),NA())</f>
        <v>0</v>
      </c>
      <c r="F44" s="9">
        <f>IFERROR(INDEX('2023'!$B$2:$P$30,MATCH('Costos corrientes'!$A41,'2023'!$A$2:$A$30,0),MATCH('Costos corrientes'!F$1,'2023'!$B$1:$P$1,0)),NA())</f>
        <v>32.42</v>
      </c>
      <c r="G44" s="9"/>
      <c r="H44" s="9">
        <f>IFERROR(INDEX('2023'!$B$2:$P$30,MATCH('Costos corrientes'!$A41,'2023'!$A$2:$A$30,0),MATCH('Costos corrientes'!H$1,'2023'!$B$1:$P$1,0)),NA())</f>
        <v>2</v>
      </c>
    </row>
    <row r="45" spans="1:8" ht="15.75" thickTop="1" x14ac:dyDescent="0.25">
      <c r="A45" s="8" t="s">
        <v>104</v>
      </c>
      <c r="B45" s="8" t="s">
        <v>9</v>
      </c>
      <c r="C45" s="8">
        <v>2018</v>
      </c>
      <c r="D45" s="8">
        <f>IFERROR(INDEX('2018'!$B$2:$P$30,MATCH('Costos corrientes'!$A45,'2018'!$A$2:$A$30,0),MATCH('Costos corrientes'!D$1,'2018'!$B$1:$P$1,0)),NA())</f>
        <v>2746</v>
      </c>
      <c r="E45" s="8">
        <f>IFERROR(INDEX('2018'!$B$2:$P$30,MATCH('Costos corrientes'!$A45,'2018'!$A$2:$A$30,0),MATCH('Costos corrientes'!E$1,'2018'!$B$1:$P$1,0)),NA())</f>
        <v>0</v>
      </c>
      <c r="F45" s="8">
        <f>IFERROR(INDEX('2018'!$B$2:$P$30,MATCH('Costos corrientes'!$A45,'2018'!$A$2:$A$30,0),MATCH('Costos corrientes'!F$1,'2018'!$B$1:$P$1,0)),NA())</f>
        <v>119.87</v>
      </c>
      <c r="G45" s="8">
        <f>IFERROR(INDEX('2018'!$B$2:$P$30,MATCH('Costos corrientes'!$A45,'2018'!$A$2:$A$30,0),MATCH('Costos corrientes'!G$1,'2018'!$B$1:$P$1,0)),NA())</f>
        <v>9271</v>
      </c>
      <c r="H45" s="8">
        <f>IFERROR(INDEX('2018'!$B$2:$P$30,MATCH('Costos corrientes'!$A45,'2018'!$A$2:$A$30,0),MATCH('Costos corrientes'!H$1,'2018'!$B$1:$P$1,0)),NA())</f>
        <v>4</v>
      </c>
    </row>
    <row r="46" spans="1:8" x14ac:dyDescent="0.25">
      <c r="A46" s="5" t="s">
        <v>104</v>
      </c>
      <c r="B46" s="5" t="s">
        <v>9</v>
      </c>
      <c r="C46" s="5">
        <v>2019</v>
      </c>
      <c r="D46" s="5">
        <f>IFERROR(INDEX('2019'!$B$2:$P$30,MATCH('Costos corrientes'!$A46,'2019'!$A$2:$A$30,0),MATCH('Costos corrientes'!D$1,'2019'!$B$1:$P$1,0)),NA())</f>
        <v>2787</v>
      </c>
      <c r="E46" s="5">
        <f>IFERROR(INDEX('2019'!$B$2:$P$30,MATCH('Costos corrientes'!$A46,'2019'!$A$2:$A$30,0),MATCH('Costos corrientes'!E$1,'2019'!$B$1:$P$1,0)),NA())</f>
        <v>0</v>
      </c>
      <c r="F46" s="5">
        <f>IFERROR(INDEX('2019'!$B$2:$P$30,MATCH('Costos corrientes'!$A46,'2019'!$A$2:$A$30,0),MATCH('Costos corrientes'!F$1,'2019'!$B$1:$P$1,0)),NA())</f>
        <v>122.28</v>
      </c>
      <c r="G46" s="5" t="str">
        <f>IFERROR(INDEX('2019'!$B$2:$P$30,MATCH('Costos corrientes'!$A46,'2019'!$A$2:$A$30,0),MATCH('Costos corrientes'!G$1,'2019'!$B$1:$P$1,0)),NA())</f>
        <v>NA</v>
      </c>
      <c r="H46" s="5">
        <f>IFERROR(INDEX('2019'!$B$2:$P$30,MATCH('Costos corrientes'!$A46,'2019'!$A$2:$A$30,0),MATCH('Costos corrientes'!H$1,'2019'!$B$1:$P$1,0)),NA())</f>
        <v>4</v>
      </c>
    </row>
    <row r="47" spans="1:8" x14ac:dyDescent="0.25">
      <c r="A47" s="5" t="s">
        <v>104</v>
      </c>
      <c r="B47" s="5" t="s">
        <v>9</v>
      </c>
      <c r="C47" s="5">
        <v>2020</v>
      </c>
      <c r="D47" s="5">
        <f>IFERROR(INDEX('2020'!$B$2:$P$30,MATCH('Costos corrientes'!$A46,'2020'!$A$2:$A$30,0),MATCH('Costos corrientes'!D$1,'2020'!$B$1:$P$1,0)),NA())</f>
        <v>2680</v>
      </c>
      <c r="E47" s="5">
        <f>IFERROR(INDEX('2020'!$B$2:$P$30,MATCH('Costos corrientes'!$A46,'2020'!$A$2:$A$30,0),MATCH('Costos corrientes'!E$1,'2020'!$B$1:$P$1,0)),NA())</f>
        <v>1.1599999999999999</v>
      </c>
      <c r="F47" s="5">
        <f>IFERROR(INDEX('2020'!$B$2:$P$30,MATCH('Costos corrientes'!$A46,'2020'!$A$2:$A$30,0),MATCH('Costos corrientes'!F$1,'2020'!$B$1:$P$1,0)),NA())</f>
        <v>113.29</v>
      </c>
      <c r="G47" s="5">
        <f>IFERROR(INDEX('2020'!$B$2:$P$30,MATCH('Costos corrientes'!$A46,'2020'!$A$2:$A$30,0),MATCH('Costos corrientes'!G$1,'2020'!$B$1:$P$1,0)),NA())</f>
        <v>9156</v>
      </c>
      <c r="H47" s="5">
        <f>IFERROR(INDEX('2020'!$B$2:$P$30,MATCH('Costos corrientes'!$A46,'2020'!$A$2:$A$30,0),MATCH('Costos corrientes'!H$1,'2020'!$B$1:$P$1,0)),NA())</f>
        <v>4</v>
      </c>
    </row>
    <row r="48" spans="1:8" x14ac:dyDescent="0.25">
      <c r="A48" s="5" t="s">
        <v>104</v>
      </c>
      <c r="B48" s="5" t="s">
        <v>9</v>
      </c>
      <c r="C48" s="5">
        <v>2021</v>
      </c>
      <c r="D48" s="5">
        <f>IFERROR(INDEX('2021'!$B$2:$P$30,MATCH('Costos corrientes'!$A46,'2021'!$A$2:$A$30,0),MATCH('Costos corrientes'!D$1,'2021'!$B$1:$P$1,0)),NA())</f>
        <v>2772</v>
      </c>
      <c r="E48" s="5">
        <f>IFERROR(INDEX('2021'!$B$2:$P$30,MATCH('Costos corrientes'!$A46,'2021'!$A$2:$A$30,0),MATCH('Costos corrientes'!E$1,'2021'!$B$1:$P$1,0)),NA())</f>
        <v>1.17</v>
      </c>
      <c r="F48" s="5">
        <f>IFERROR(INDEX('2021'!$B$2:$P$30,MATCH('Costos corrientes'!$A46,'2021'!$A$2:$A$30,0),MATCH('Costos corrientes'!F$1,'2021'!$B$1:$P$1,0)),NA())</f>
        <v>137.5</v>
      </c>
      <c r="G48" s="5">
        <f>IFERROR(INDEX('2021'!$B$2:$P$30,MATCH('Costos corrientes'!$A46,'2021'!$A$2:$A$30,0),MATCH('Costos corrientes'!G$1,'2021'!$B$1:$P$1,0)),NA())</f>
        <v>8946</v>
      </c>
      <c r="H48" s="5">
        <f>IFERROR(INDEX('2021'!$B$2:$P$30,MATCH('Costos corrientes'!$A46,'2021'!$A$2:$A$30,0),MATCH('Costos corrientes'!H$1,'2021'!$B$1:$P$1,0)),NA())</f>
        <v>4</v>
      </c>
    </row>
    <row r="49" spans="1:8" x14ac:dyDescent="0.25">
      <c r="A49" s="5" t="s">
        <v>104</v>
      </c>
      <c r="B49" s="5" t="s">
        <v>9</v>
      </c>
      <c r="C49" s="5">
        <v>2022</v>
      </c>
      <c r="D49" s="5">
        <f>IFERROR(INDEX('2022'!$B$2:$P$30,MATCH('Costos corrientes'!$A46,'2022'!$A$2:$A$30,0),MATCH('Costos corrientes'!D$1,'2022'!$B$1:$P$1,0)),NA())</f>
        <v>3076</v>
      </c>
      <c r="E49" s="5">
        <f>IFERROR(INDEX('2022'!$B$2:$P$30,MATCH('Costos corrientes'!$A46,'2022'!$A$2:$A$30,0),MATCH('Costos corrientes'!E$1,'2022'!$B$1:$P$1,0)),NA())</f>
        <v>1.21</v>
      </c>
      <c r="F49" s="5">
        <f>IFERROR(INDEX('2022'!$B$2:$P$30,MATCH('Costos corrientes'!$A46,'2022'!$A$2:$A$30,0),MATCH('Costos corrientes'!F$1,'2022'!$B$1:$P$1,0)),NA())</f>
        <v>143.22</v>
      </c>
      <c r="G49" s="5">
        <f>IFERROR(INDEX('2022'!$B$2:$P$30,MATCH('Costos corrientes'!$A46,'2022'!$A$2:$A$30,0),MATCH('Costos corrientes'!G$1,'2022'!$B$1:$P$1,0)),NA())</f>
        <v>8813</v>
      </c>
      <c r="H49" s="5">
        <f>IFERROR(INDEX('2022'!$B$2:$P$30,MATCH('Costos corrientes'!$A46,'2022'!$A$2:$A$30,0),MATCH('Costos corrientes'!H$1,'2022'!$B$1:$P$1,0)),NA())</f>
        <v>4</v>
      </c>
    </row>
    <row r="50" spans="1:8" ht="15.75" thickBot="1" x14ac:dyDescent="0.3">
      <c r="A50" s="9" t="s">
        <v>104</v>
      </c>
      <c r="B50" s="9" t="s">
        <v>9</v>
      </c>
      <c r="C50" s="9">
        <v>2023</v>
      </c>
      <c r="D50" s="9">
        <f>IFERROR(INDEX('2023'!$B$2:$P$30,MATCH('Costos corrientes'!$A47,'2023'!$A$2:$A$30,0),MATCH('Costos corrientes'!D$1,'2023'!$B$1:$P$1,0)),NA())</f>
        <v>3403</v>
      </c>
      <c r="E50" s="9">
        <f>IFERROR(INDEX('2023'!$B$2:$P$30,MATCH('Costos corrientes'!$A47,'2023'!$A$2:$A$30,0),MATCH('Costos corrientes'!E$1,'2023'!$B$1:$P$1,0)),NA())</f>
        <v>1.31</v>
      </c>
      <c r="F50" s="9">
        <f>IFERROR(INDEX('2023'!$B$2:$P$30,MATCH('Costos corrientes'!$A47,'2023'!$A$2:$A$30,0),MATCH('Costos corrientes'!F$1,'2023'!$B$1:$P$1,0)),NA())</f>
        <v>153.97999999999999</v>
      </c>
      <c r="G50" s="9">
        <f>IFERROR(INDEX('2023'!$B$2:$P$30,MATCH('Costos corrientes'!$A47,'2023'!$A$2:$A$30,0),MATCH('Costos corrientes'!G$1,'2023'!$B$1:$P$1,0)),NA())</f>
        <v>8881</v>
      </c>
      <c r="H50" s="9">
        <f>IFERROR(INDEX('2023'!$B$2:$P$30,MATCH('Costos corrientes'!$A47,'2023'!$A$2:$A$30,0),MATCH('Costos corrientes'!H$1,'2023'!$B$1:$P$1,0)),NA())</f>
        <v>4</v>
      </c>
    </row>
    <row r="51" spans="1:8" ht="15.75" thickTop="1" x14ac:dyDescent="0.25">
      <c r="A51" s="8" t="s">
        <v>105</v>
      </c>
      <c r="B51" s="8" t="s">
        <v>40</v>
      </c>
      <c r="C51" s="8">
        <v>2018</v>
      </c>
      <c r="D51" s="8">
        <f>IFERROR(INDEX('2018'!$B$2:$P$30,MATCH('Costos corrientes'!$A51,'2018'!$A$2:$A$30,0),MATCH('Costos corrientes'!D$1,'2018'!$B$1:$P$1,0)),NA())</f>
        <v>8742</v>
      </c>
      <c r="E51" s="8">
        <f>IFERROR(INDEX('2018'!$B$2:$P$30,MATCH('Costos corrientes'!$A51,'2018'!$A$2:$A$30,0),MATCH('Costos corrientes'!E$1,'2018'!$B$1:$P$1,0)),NA())</f>
        <v>9.2899999999999991</v>
      </c>
      <c r="F51" s="8">
        <f>IFERROR(INDEX('2018'!$B$2:$P$30,MATCH('Costos corrientes'!$A51,'2018'!$A$2:$A$30,0),MATCH('Costos corrientes'!F$1,'2018'!$B$1:$P$1,0)),NA())</f>
        <v>417.02</v>
      </c>
      <c r="G51" s="8">
        <f>IFERROR(INDEX('2018'!$B$2:$P$30,MATCH('Costos corrientes'!$A51,'2018'!$A$2:$A$30,0),MATCH('Costos corrientes'!G$1,'2018'!$B$1:$P$1,0)),NA())</f>
        <v>18000</v>
      </c>
      <c r="H51" s="8">
        <f>IFERROR(INDEX('2018'!$B$2:$P$30,MATCH('Costos corrientes'!$A51,'2018'!$A$2:$A$30,0),MATCH('Costos corrientes'!H$1,'2018'!$B$1:$P$1,0)),NA())</f>
        <v>3</v>
      </c>
    </row>
    <row r="52" spans="1:8" x14ac:dyDescent="0.25">
      <c r="A52" s="5" t="s">
        <v>105</v>
      </c>
      <c r="B52" s="5" t="s">
        <v>40</v>
      </c>
      <c r="C52" s="5">
        <v>2019</v>
      </c>
      <c r="D52" s="5">
        <f>IFERROR(INDEX('2019'!$B$2:$P$30,MATCH('Costos corrientes'!$A52,'2019'!$A$2:$A$30,0),MATCH('Costos corrientes'!D$1,'2019'!$B$1:$P$1,0)),NA())</f>
        <v>8895</v>
      </c>
      <c r="E52" s="5">
        <f>IFERROR(INDEX('2019'!$B$2:$P$30,MATCH('Costos corrientes'!$A52,'2019'!$A$2:$A$30,0),MATCH('Costos corrientes'!E$1,'2019'!$B$1:$P$1,0)),NA())</f>
        <v>9.4700000000000006</v>
      </c>
      <c r="F52" s="5">
        <f>IFERROR(INDEX('2019'!$B$2:$P$30,MATCH('Costos corrientes'!$A52,'2019'!$A$2:$A$30,0),MATCH('Costos corrientes'!F$1,'2019'!$B$1:$P$1,0)),NA())</f>
        <v>425.38</v>
      </c>
      <c r="G52" s="5">
        <f>IFERROR(INDEX('2019'!$B$2:$P$30,MATCH('Costos corrientes'!$A52,'2019'!$A$2:$A$30,0),MATCH('Costos corrientes'!G$1,'2019'!$B$1:$P$1,0)),NA())</f>
        <v>18000</v>
      </c>
      <c r="H52" s="5">
        <f>IFERROR(INDEX('2019'!$B$2:$P$30,MATCH('Costos corrientes'!$A52,'2019'!$A$2:$A$30,0),MATCH('Costos corrientes'!H$1,'2019'!$B$1:$P$1,0)),NA())</f>
        <v>3</v>
      </c>
    </row>
    <row r="53" spans="1:8" x14ac:dyDescent="0.25">
      <c r="A53" s="5" t="s">
        <v>105</v>
      </c>
      <c r="B53" s="5" t="s">
        <v>40</v>
      </c>
      <c r="C53" s="5">
        <v>2020</v>
      </c>
      <c r="D53" s="5">
        <f>IFERROR(INDEX('2020'!$B$2:$P$30,MATCH('Costos corrientes'!$A52,'2020'!$A$2:$A$30,0),MATCH('Costos corrientes'!D$1,'2020'!$B$1:$P$1,0)),NA())</f>
        <v>1557</v>
      </c>
      <c r="E53" s="5">
        <f>IFERROR(INDEX('2020'!$B$2:$P$30,MATCH('Costos corrientes'!$A52,'2020'!$A$2:$A$30,0),MATCH('Costos corrientes'!E$1,'2020'!$B$1:$P$1,0)),NA())</f>
        <v>6.17</v>
      </c>
      <c r="F53" s="5">
        <f>IFERROR(INDEX('2020'!$B$2:$P$30,MATCH('Costos corrientes'!$A52,'2020'!$A$2:$A$30,0),MATCH('Costos corrientes'!F$1,'2020'!$B$1:$P$1,0)),NA())</f>
        <v>20.02</v>
      </c>
      <c r="G53" s="5">
        <f>IFERROR(INDEX('2020'!$B$2:$P$30,MATCH('Costos corrientes'!$A52,'2020'!$A$2:$A$30,0),MATCH('Costos corrientes'!G$1,'2020'!$B$1:$P$1,0)),NA())</f>
        <v>8513</v>
      </c>
      <c r="H53" s="5">
        <f>IFERROR(INDEX('2020'!$B$2:$P$30,MATCH('Costos corrientes'!$A52,'2020'!$A$2:$A$30,0),MATCH('Costos corrientes'!H$1,'2020'!$B$1:$P$1,0)),NA())</f>
        <v>3</v>
      </c>
    </row>
    <row r="54" spans="1:8" x14ac:dyDescent="0.25">
      <c r="A54" s="5" t="s">
        <v>105</v>
      </c>
      <c r="B54" s="5" t="s">
        <v>40</v>
      </c>
      <c r="C54" s="5">
        <v>2021</v>
      </c>
      <c r="D54" s="5">
        <f>IFERROR(INDEX('2021'!$B$2:$P$30,MATCH('Costos corrientes'!$A52,'2021'!$A$2:$A$30,0),MATCH('Costos corrientes'!D$1,'2021'!$B$1:$P$1,0)),NA())</f>
        <v>1566</v>
      </c>
      <c r="E54" s="5">
        <f>IFERROR(INDEX('2021'!$B$2:$P$30,MATCH('Costos corrientes'!$A52,'2021'!$A$2:$A$30,0),MATCH('Costos corrientes'!E$1,'2021'!$B$1:$P$1,0)),NA())</f>
        <v>6.23</v>
      </c>
      <c r="F54" s="5">
        <f>IFERROR(INDEX('2021'!$B$2:$P$30,MATCH('Costos corrientes'!$A52,'2021'!$A$2:$A$30,0),MATCH('Costos corrientes'!F$1,'2021'!$B$1:$P$1,0)),NA())</f>
        <v>20.2</v>
      </c>
      <c r="G54" s="5">
        <f>IFERROR(INDEX('2021'!$B$2:$P$30,MATCH('Costos corrientes'!$A52,'2021'!$A$2:$A$30,0),MATCH('Costos corrientes'!G$1,'2021'!$B$1:$P$1,0)),NA())</f>
        <v>8513</v>
      </c>
      <c r="H54" s="5">
        <f>IFERROR(INDEX('2021'!$B$2:$P$30,MATCH('Costos corrientes'!$A52,'2021'!$A$2:$A$30,0),MATCH('Costos corrientes'!H$1,'2021'!$B$1:$P$1,0)),NA())</f>
        <v>3</v>
      </c>
    </row>
    <row r="55" spans="1:8" x14ac:dyDescent="0.25">
      <c r="A55" s="5" t="s">
        <v>105</v>
      </c>
      <c r="B55" s="5" t="s">
        <v>40</v>
      </c>
      <c r="C55" s="5">
        <v>2022</v>
      </c>
      <c r="D55" s="5"/>
      <c r="E55" s="5"/>
      <c r="F55" s="5"/>
      <c r="G55" s="5"/>
      <c r="H55" s="5"/>
    </row>
    <row r="56" spans="1:8" ht="15.75" thickBot="1" x14ac:dyDescent="0.3">
      <c r="A56" s="9" t="s">
        <v>105</v>
      </c>
      <c r="B56" s="9" t="s">
        <v>40</v>
      </c>
      <c r="C56" s="9">
        <v>2023</v>
      </c>
      <c r="D56" s="9"/>
      <c r="E56" s="9"/>
      <c r="F56" s="9"/>
      <c r="G56" s="9"/>
      <c r="H56" s="9"/>
    </row>
    <row r="57" spans="1:8" ht="15.75" thickTop="1" x14ac:dyDescent="0.25">
      <c r="A57" s="8" t="s">
        <v>106</v>
      </c>
      <c r="B57" s="8" t="s">
        <v>8</v>
      </c>
      <c r="C57" s="8">
        <v>2018</v>
      </c>
      <c r="D57" s="8">
        <f>IFERROR(INDEX('2018'!$B$2:$P$30,MATCH('Costos corrientes'!$A57,'2018'!$A$2:$A$30,0),MATCH('Costos corrientes'!D$1,'2018'!$B$1:$P$1,0)),NA())</f>
        <v>3837</v>
      </c>
      <c r="E57" s="8">
        <f>IFERROR(INDEX('2018'!$B$2:$P$30,MATCH('Costos corrientes'!$A57,'2018'!$A$2:$A$30,0),MATCH('Costos corrientes'!E$1,'2018'!$B$1:$P$1,0)),NA())</f>
        <v>5.58</v>
      </c>
      <c r="F57" s="8">
        <f>IFERROR(INDEX('2018'!$B$2:$P$30,MATCH('Costos corrientes'!$A57,'2018'!$A$2:$A$30,0),MATCH('Costos corrientes'!F$1,'2018'!$B$1:$P$1,0)),NA())</f>
        <v>112.15</v>
      </c>
      <c r="G57" s="8">
        <f>IFERROR(INDEX('2018'!$B$2:$P$30,MATCH('Costos corrientes'!$A57,'2018'!$A$2:$A$30,0),MATCH('Costos corrientes'!G$1,'2018'!$B$1:$P$1,0)),NA())</f>
        <v>13500</v>
      </c>
      <c r="H57" s="8">
        <f>IFERROR(INDEX('2018'!$B$2:$P$30,MATCH('Costos corrientes'!$A57,'2018'!$A$2:$A$30,0),MATCH('Costos corrientes'!H$1,'2018'!$B$1:$P$1,0)),NA())</f>
        <v>4</v>
      </c>
    </row>
    <row r="58" spans="1:8" x14ac:dyDescent="0.25">
      <c r="A58" s="5" t="s">
        <v>106</v>
      </c>
      <c r="B58" s="5" t="s">
        <v>8</v>
      </c>
      <c r="C58" s="5">
        <v>2019</v>
      </c>
      <c r="D58" s="5">
        <f>IFERROR(INDEX('2019'!$B$2:$P$30,MATCH('Costos corrientes'!$A58,'2019'!$A$2:$A$30,0),MATCH('Costos corrientes'!D$1,'2019'!$B$1:$P$1,0)),NA())</f>
        <v>3900</v>
      </c>
      <c r="E58" s="5">
        <f>IFERROR(INDEX('2019'!$B$2:$P$30,MATCH('Costos corrientes'!$A58,'2019'!$A$2:$A$30,0),MATCH('Costos corrientes'!E$1,'2019'!$B$1:$P$1,0)),NA())</f>
        <v>5.7</v>
      </c>
      <c r="F58" s="5">
        <f>IFERROR(INDEX('2019'!$B$2:$P$30,MATCH('Costos corrientes'!$A58,'2019'!$A$2:$A$30,0),MATCH('Costos corrientes'!F$1,'2019'!$B$1:$P$1,0)),NA())</f>
        <v>114.39</v>
      </c>
      <c r="G58" s="5">
        <f>IFERROR(INDEX('2019'!$B$2:$P$30,MATCH('Costos corrientes'!$A58,'2019'!$A$2:$A$30,0),MATCH('Costos corrientes'!G$1,'2019'!$B$1:$P$1,0)),NA())</f>
        <v>13500</v>
      </c>
      <c r="H58" s="5">
        <f>IFERROR(INDEX('2019'!$B$2:$P$30,MATCH('Costos corrientes'!$A58,'2019'!$A$2:$A$30,0),MATCH('Costos corrientes'!H$1,'2019'!$B$1:$P$1,0)),NA())</f>
        <v>4</v>
      </c>
    </row>
    <row r="59" spans="1:8" x14ac:dyDescent="0.25">
      <c r="A59" s="5" t="s">
        <v>106</v>
      </c>
      <c r="B59" s="5" t="s">
        <v>8</v>
      </c>
      <c r="C59" s="5">
        <v>2020</v>
      </c>
      <c r="D59" s="5">
        <f>IFERROR(INDEX('2020'!$B$2:$P$30,MATCH('Costos corrientes'!$A58,'2020'!$A$2:$A$30,0),MATCH('Costos corrientes'!D$1,'2020'!$B$1:$P$1,0)),NA())</f>
        <v>4104</v>
      </c>
      <c r="E59" s="5">
        <f>IFERROR(INDEX('2020'!$B$2:$P$30,MATCH('Costos corrientes'!$A58,'2020'!$A$2:$A$30,0),MATCH('Costos corrientes'!E$1,'2020'!$B$1:$P$1,0)),NA())</f>
        <v>4.8099999999999996</v>
      </c>
      <c r="F59" s="5">
        <f>IFERROR(INDEX('2020'!$B$2:$P$30,MATCH('Costos corrientes'!$A58,'2020'!$A$2:$A$30,0),MATCH('Costos corrientes'!F$1,'2020'!$B$1:$P$1,0)),NA())</f>
        <v>125.19</v>
      </c>
      <c r="G59" s="5">
        <f>IFERROR(INDEX('2020'!$B$2:$P$30,MATCH('Costos corrientes'!$A58,'2020'!$A$2:$A$30,0),MATCH('Costos corrientes'!G$1,'2020'!$B$1:$P$1,0)),NA())</f>
        <v>13500</v>
      </c>
      <c r="H59" s="5">
        <f>IFERROR(INDEX('2020'!$B$2:$P$30,MATCH('Costos corrientes'!$A58,'2020'!$A$2:$A$30,0),MATCH('Costos corrientes'!H$1,'2020'!$B$1:$P$1,0)),NA())</f>
        <v>4</v>
      </c>
    </row>
    <row r="60" spans="1:8" x14ac:dyDescent="0.25">
      <c r="A60" s="5" t="s">
        <v>106</v>
      </c>
      <c r="B60" s="5" t="s">
        <v>8</v>
      </c>
      <c r="C60" s="5">
        <v>2021</v>
      </c>
      <c r="D60" s="5">
        <f>IFERROR(INDEX('2021'!$B$2:$P$30,MATCH('Costos corrientes'!$A58,'2021'!$A$2:$A$30,0),MATCH('Costos corrientes'!D$1,'2021'!$B$1:$P$1,0)),NA())</f>
        <v>4078</v>
      </c>
      <c r="E60" s="5">
        <f>IFERROR(INDEX('2021'!$B$2:$P$30,MATCH('Costos corrientes'!$A58,'2021'!$A$2:$A$30,0),MATCH('Costos corrientes'!E$1,'2021'!$B$1:$P$1,0)),NA())</f>
        <v>4.8499999999999996</v>
      </c>
      <c r="F60" s="5">
        <f>IFERROR(INDEX('2021'!$B$2:$P$30,MATCH('Costos corrientes'!$A58,'2021'!$A$2:$A$30,0),MATCH('Costos corrientes'!F$1,'2021'!$B$1:$P$1,0)),NA())</f>
        <v>126.36</v>
      </c>
      <c r="G60" s="5">
        <f>IFERROR(INDEX('2021'!$B$2:$P$30,MATCH('Costos corrientes'!$A58,'2021'!$A$2:$A$30,0),MATCH('Costos corrientes'!G$1,'2021'!$B$1:$P$1,0)),NA())</f>
        <v>13500</v>
      </c>
      <c r="H60" s="5">
        <f>IFERROR(INDEX('2021'!$B$2:$P$30,MATCH('Costos corrientes'!$A58,'2021'!$A$2:$A$30,0),MATCH('Costos corrientes'!H$1,'2021'!$B$1:$P$1,0)),NA())</f>
        <v>4</v>
      </c>
    </row>
    <row r="61" spans="1:8" x14ac:dyDescent="0.25">
      <c r="A61" s="5" t="s">
        <v>106</v>
      </c>
      <c r="B61" s="5" t="s">
        <v>8</v>
      </c>
      <c r="C61" s="5">
        <v>2022</v>
      </c>
      <c r="D61" s="5">
        <f>IFERROR(INDEX('2022'!$B$2:$P$30,MATCH('Costos corrientes'!$A58,'2022'!$A$2:$A$30,0),MATCH('Costos corrientes'!D$1,'2022'!$B$1:$P$1,0)),NA())</f>
        <v>4525</v>
      </c>
      <c r="E61" s="5">
        <f>IFERROR(INDEX('2022'!$B$2:$P$30,MATCH('Costos corrientes'!$A58,'2022'!$A$2:$A$30,0),MATCH('Costos corrientes'!E$1,'2022'!$B$1:$P$1,0)),NA())</f>
        <v>5.0599999999999996</v>
      </c>
      <c r="F61" s="5">
        <f>IFERROR(INDEX('2022'!$B$2:$P$30,MATCH('Costos corrientes'!$A58,'2022'!$A$2:$A$30,0),MATCH('Costos corrientes'!F$1,'2022'!$B$1:$P$1,0)),NA())</f>
        <v>131.62</v>
      </c>
      <c r="G61" s="5">
        <f>IFERROR(INDEX('2022'!$B$2:$P$30,MATCH('Costos corrientes'!$A58,'2022'!$A$2:$A$30,0),MATCH('Costos corrientes'!G$1,'2022'!$B$1:$P$1,0)),NA())</f>
        <v>13500</v>
      </c>
      <c r="H61" s="5">
        <f>IFERROR(INDEX('2022'!$B$2:$P$30,MATCH('Costos corrientes'!$A58,'2022'!$A$2:$A$30,0),MATCH('Costos corrientes'!H$1,'2022'!$B$1:$P$1,0)),NA())</f>
        <v>4</v>
      </c>
    </row>
    <row r="62" spans="1:8" ht="15.75" thickBot="1" x14ac:dyDescent="0.3">
      <c r="A62" s="9" t="s">
        <v>106</v>
      </c>
      <c r="B62" s="9" t="s">
        <v>8</v>
      </c>
      <c r="C62" s="9">
        <v>2023</v>
      </c>
      <c r="D62" s="9">
        <f>IFERROR(INDEX('2023'!$B$2:$P$30,MATCH('Costos corrientes'!$A59,'2023'!$A$2:$A$30,0),MATCH('Costos corrientes'!D$1,'2023'!$B$1:$P$1,0)),NA())</f>
        <v>4998</v>
      </c>
      <c r="E62" s="9">
        <f>IFERROR(INDEX('2023'!$B$2:$P$30,MATCH('Costos corrientes'!$A59,'2023'!$A$2:$A$30,0),MATCH('Costos corrientes'!E$1,'2023'!$B$1:$P$1,0)),NA())</f>
        <v>5.44</v>
      </c>
      <c r="F62" s="9">
        <f>IFERROR(INDEX('2023'!$B$2:$P$30,MATCH('Costos corrientes'!$A59,'2023'!$A$2:$A$30,0),MATCH('Costos corrientes'!F$1,'2023'!$B$1:$P$1,0)),NA())</f>
        <v>141.5</v>
      </c>
      <c r="G62" s="9">
        <f>IFERROR(INDEX('2023'!$B$2:$P$30,MATCH('Costos corrientes'!$A59,'2023'!$A$2:$A$30,0),MATCH('Costos corrientes'!G$1,'2023'!$B$1:$P$1,0)),NA())</f>
        <v>13500</v>
      </c>
      <c r="H62" s="9">
        <f>IFERROR(INDEX('2023'!$B$2:$P$30,MATCH('Costos corrientes'!$A59,'2023'!$A$2:$A$30,0),MATCH('Costos corrientes'!H$1,'2023'!$B$1:$P$1,0)),NA())</f>
        <v>4</v>
      </c>
    </row>
    <row r="63" spans="1:8" ht="15.75" thickTop="1" x14ac:dyDescent="0.25">
      <c r="A63" s="8" t="s">
        <v>107</v>
      </c>
      <c r="B63" s="8" t="s">
        <v>6</v>
      </c>
      <c r="C63" s="8">
        <v>2018</v>
      </c>
      <c r="D63" s="8">
        <f>IFERROR(INDEX('2018'!$B$2:$P$30,MATCH('Costos corrientes'!$A63,'2018'!$A$2:$A$30,0),MATCH('Costos corrientes'!D$1,'2018'!$B$1:$P$1,0)),NA())</f>
        <v>2170</v>
      </c>
      <c r="E63" s="8">
        <f>IFERROR(INDEX('2018'!$B$2:$P$30,MATCH('Costos corrientes'!$A63,'2018'!$A$2:$A$30,0),MATCH('Costos corrientes'!E$1,'2018'!$B$1:$P$1,0)),NA())</f>
        <v>7.12</v>
      </c>
      <c r="F63" s="8">
        <f>IFERROR(INDEX('2018'!$B$2:$P$30,MATCH('Costos corrientes'!$A63,'2018'!$A$2:$A$30,0),MATCH('Costos corrientes'!F$1,'2018'!$B$1:$P$1,0)),NA())</f>
        <v>35.6</v>
      </c>
      <c r="G63" s="8" t="str">
        <f>IFERROR(INDEX('2018'!$B$2:$P$30,MATCH('Costos corrientes'!$A63,'2018'!$A$2:$A$30,0),MATCH('Costos corrientes'!G$1,'2018'!$B$1:$P$1,0)),NA())</f>
        <v>N/A</v>
      </c>
      <c r="H63" s="8">
        <f>IFERROR(INDEX('2018'!$B$2:$P$30,MATCH('Costos corrientes'!$A63,'2018'!$A$2:$A$30,0),MATCH('Costos corrientes'!H$1,'2018'!$B$1:$P$1,0)),NA())</f>
        <v>1</v>
      </c>
    </row>
    <row r="64" spans="1:8" x14ac:dyDescent="0.25">
      <c r="A64" s="5" t="s">
        <v>107</v>
      </c>
      <c r="B64" s="5" t="s">
        <v>6</v>
      </c>
      <c r="C64" s="5">
        <v>2019</v>
      </c>
      <c r="D64" s="5">
        <f>IFERROR(INDEX('2019'!$B$2:$P$30,MATCH('Costos corrientes'!$A64,'2019'!$A$2:$A$30,0),MATCH('Costos corrientes'!D$1,'2019'!$B$1:$P$1,0)),NA())</f>
        <v>1950</v>
      </c>
      <c r="E64" s="5">
        <f>IFERROR(INDEX('2019'!$B$2:$P$30,MATCH('Costos corrientes'!$A64,'2019'!$A$2:$A$30,0),MATCH('Costos corrientes'!E$1,'2019'!$B$1:$P$1,0)),NA())</f>
        <v>7.26</v>
      </c>
      <c r="F64" s="5">
        <f>IFERROR(INDEX('2019'!$B$2:$P$30,MATCH('Costos corrientes'!$A64,'2019'!$A$2:$A$30,0),MATCH('Costos corrientes'!F$1,'2019'!$B$1:$P$1,0)),NA())</f>
        <v>36.32</v>
      </c>
      <c r="G64" s="5" t="str">
        <f>IFERROR(INDEX('2019'!$B$2:$P$30,MATCH('Costos corrientes'!$A64,'2019'!$A$2:$A$30,0),MATCH('Costos corrientes'!G$1,'2019'!$B$1:$P$1,0)),NA())</f>
        <v>NA</v>
      </c>
      <c r="H64" s="5">
        <f>IFERROR(INDEX('2019'!$B$2:$P$30,MATCH('Costos corrientes'!$A64,'2019'!$A$2:$A$30,0),MATCH('Costos corrientes'!H$1,'2019'!$B$1:$P$1,0)),NA())</f>
        <v>1</v>
      </c>
    </row>
    <row r="65" spans="1:8" x14ac:dyDescent="0.25">
      <c r="A65" s="5" t="s">
        <v>107</v>
      </c>
      <c r="B65" s="5" t="s">
        <v>6</v>
      </c>
      <c r="C65" s="5">
        <v>2020</v>
      </c>
      <c r="D65" s="5">
        <f>IFERROR(INDEX('2020'!$B$2:$P$30,MATCH('Costos corrientes'!$A64,'2020'!$A$2:$A$30,0),MATCH('Costos corrientes'!D$1,'2020'!$B$1:$P$1,0)),NA())</f>
        <v>1383</v>
      </c>
      <c r="E65" s="5">
        <f>IFERROR(INDEX('2020'!$B$2:$P$30,MATCH('Costos corrientes'!$A64,'2020'!$A$2:$A$30,0),MATCH('Costos corrientes'!E$1,'2020'!$B$1:$P$1,0)),NA())</f>
        <v>0</v>
      </c>
      <c r="F65" s="5">
        <f>IFERROR(INDEX('2020'!$B$2:$P$30,MATCH('Costos corrientes'!$A64,'2020'!$A$2:$A$30,0),MATCH('Costos corrientes'!F$1,'2020'!$B$1:$P$1,0)),NA())</f>
        <v>24.7</v>
      </c>
      <c r="G65" s="5" t="str">
        <f>IFERROR(INDEX('2020'!$B$2:$P$30,MATCH('Costos corrientes'!$A64,'2020'!$A$2:$A$30,0),MATCH('Costos corrientes'!G$1,'2020'!$B$1:$P$1,0)),NA())</f>
        <v>NA</v>
      </c>
      <c r="H65" s="5">
        <f>IFERROR(INDEX('2020'!$B$2:$P$30,MATCH('Costos corrientes'!$A64,'2020'!$A$2:$A$30,0),MATCH('Costos corrientes'!H$1,'2020'!$B$1:$P$1,0)),NA())</f>
        <v>1</v>
      </c>
    </row>
    <row r="66" spans="1:8" x14ac:dyDescent="0.25">
      <c r="A66" s="5" t="s">
        <v>107</v>
      </c>
      <c r="B66" s="5" t="s">
        <v>6</v>
      </c>
      <c r="C66" s="5">
        <v>2021</v>
      </c>
      <c r="D66" s="5">
        <f>IFERROR(INDEX('2021'!$B$2:$P$30,MATCH('Costos corrientes'!$A64,'2021'!$A$2:$A$30,0),MATCH('Costos corrientes'!D$1,'2021'!$B$1:$P$1,0)),NA())</f>
        <v>1165</v>
      </c>
      <c r="E66" s="5">
        <f>IFERROR(INDEX('2021'!$B$2:$P$30,MATCH('Costos corrientes'!$A64,'2021'!$A$2:$A$30,0),MATCH('Costos corrientes'!E$1,'2021'!$B$1:$P$1,0)),NA())</f>
        <v>0</v>
      </c>
      <c r="F66" s="5">
        <f>IFERROR(INDEX('2021'!$B$2:$P$30,MATCH('Costos corrientes'!$A64,'2021'!$A$2:$A$30,0),MATCH('Costos corrientes'!F$1,'2021'!$B$1:$P$1,0)),NA())</f>
        <v>24.93</v>
      </c>
      <c r="G66" s="5" t="str">
        <f>IFERROR(INDEX('2021'!$B$2:$P$30,MATCH('Costos corrientes'!$A64,'2021'!$A$2:$A$30,0),MATCH('Costos corrientes'!G$1,'2021'!$B$1:$P$1,0)),NA())</f>
        <v>NA</v>
      </c>
      <c r="H66" s="5">
        <f>IFERROR(INDEX('2021'!$B$2:$P$30,MATCH('Costos corrientes'!$A64,'2021'!$A$2:$A$30,0),MATCH('Costos corrientes'!H$1,'2021'!$B$1:$P$1,0)),NA())</f>
        <v>1</v>
      </c>
    </row>
    <row r="67" spans="1:8" x14ac:dyDescent="0.25">
      <c r="A67" s="5" t="s">
        <v>107</v>
      </c>
      <c r="B67" s="5" t="s">
        <v>6</v>
      </c>
      <c r="C67" s="5">
        <v>2022</v>
      </c>
      <c r="D67" s="5">
        <f>IFERROR(INDEX('2022'!$B$2:$P$30,MATCH('Costos corrientes'!$A64,'2022'!$A$2:$A$30,0),MATCH('Costos corrientes'!D$1,'2022'!$B$1:$P$1,0)),NA())</f>
        <v>1316</v>
      </c>
      <c r="E67" s="5">
        <f>IFERROR(INDEX('2022'!$B$2:$P$30,MATCH('Costos corrientes'!$A64,'2022'!$A$2:$A$30,0),MATCH('Costos corrientes'!E$1,'2022'!$B$1:$P$1,0)),NA())</f>
        <v>0</v>
      </c>
      <c r="F67" s="5">
        <f>IFERROR(INDEX('2022'!$B$2:$P$30,MATCH('Costos corrientes'!$A64,'2022'!$A$2:$A$30,0),MATCH('Costos corrientes'!F$1,'2022'!$B$1:$P$1,0)),NA())</f>
        <v>25.96</v>
      </c>
      <c r="G67" s="5" t="str">
        <f>IFERROR(INDEX('2022'!$B$2:$P$30,MATCH('Costos corrientes'!$A64,'2022'!$A$2:$A$30,0),MATCH('Costos corrientes'!G$1,'2022'!$B$1:$P$1,0)),NA())</f>
        <v>NA</v>
      </c>
      <c r="H67" s="5">
        <f>IFERROR(INDEX('2022'!$B$2:$P$30,MATCH('Costos corrientes'!$A64,'2022'!$A$2:$A$30,0),MATCH('Costos corrientes'!H$1,'2022'!$B$1:$P$1,0)),NA())</f>
        <v>1</v>
      </c>
    </row>
    <row r="68" spans="1:8" ht="15.75" thickBot="1" x14ac:dyDescent="0.3">
      <c r="A68" s="9" t="s">
        <v>107</v>
      </c>
      <c r="B68" s="9" t="s">
        <v>6</v>
      </c>
      <c r="C68" s="9">
        <v>2023</v>
      </c>
      <c r="D68" s="9">
        <f>IFERROR(INDEX('2023'!$B$2:$P$30,MATCH('Costos corrientes'!$A65,'2023'!$A$2:$A$30,0),MATCH('Costos corrientes'!D$1,'2023'!$B$1:$P$1,0)),NA())</f>
        <v>1270</v>
      </c>
      <c r="E68" s="9">
        <f>IFERROR(INDEX('2023'!$B$2:$P$30,MATCH('Costos corrientes'!$A65,'2023'!$A$2:$A$30,0),MATCH('Costos corrientes'!E$1,'2023'!$B$1:$P$1,0)),NA())</f>
        <v>0</v>
      </c>
      <c r="F68" s="9">
        <f>IFERROR(INDEX('2023'!$B$2:$P$30,MATCH('Costos corrientes'!$A65,'2023'!$A$2:$A$30,0),MATCH('Costos corrientes'!F$1,'2023'!$B$1:$P$1,0)),NA())</f>
        <v>45.76</v>
      </c>
      <c r="G68" s="9" t="str">
        <f>IFERROR(INDEX('2023'!$B$2:$P$30,MATCH('Costos corrientes'!$A65,'2023'!$A$2:$A$30,0),MATCH('Costos corrientes'!G$1,'2023'!$B$1:$P$1,0)),NA())</f>
        <v>NA</v>
      </c>
      <c r="H68" s="9">
        <f>IFERROR(INDEX('2023'!$B$2:$P$30,MATCH('Costos corrientes'!$A65,'2023'!$A$2:$A$30,0),MATCH('Costos corrientes'!H$1,'2023'!$B$1:$P$1,0)),NA())</f>
        <v>1</v>
      </c>
    </row>
    <row r="69" spans="1:8" ht="15.75" thickTop="1" x14ac:dyDescent="0.25">
      <c r="A69" s="8" t="s">
        <v>108</v>
      </c>
      <c r="B69" s="8" t="s">
        <v>39</v>
      </c>
      <c r="C69" s="8">
        <v>2018</v>
      </c>
      <c r="D69" s="8">
        <f>IFERROR(INDEX('2018'!$B$2:$P$30,MATCH('Costos corrientes'!$A69,'2018'!$A$2:$A$30,0),MATCH('Costos corrientes'!D$1,'2018'!$B$1:$P$1,0)),NA())</f>
        <v>1866</v>
      </c>
      <c r="E69" s="8">
        <f>IFERROR(INDEX('2018'!$B$2:$P$30,MATCH('Costos corrientes'!$A69,'2018'!$A$2:$A$30,0),MATCH('Costos corrientes'!E$1,'2018'!$B$1:$P$1,0)),NA())</f>
        <v>8.23</v>
      </c>
      <c r="F69" s="8">
        <f>IFERROR(INDEX('2018'!$B$2:$P$30,MATCH('Costos corrientes'!$A69,'2018'!$A$2:$A$30,0),MATCH('Costos corrientes'!F$1,'2018'!$B$1:$P$1,0)),NA())</f>
        <v>18.52</v>
      </c>
      <c r="G69" s="8">
        <f>IFERROR(INDEX('2018'!$B$2:$P$30,MATCH('Costos corrientes'!$A69,'2018'!$A$2:$A$30,0),MATCH('Costos corrientes'!G$1,'2018'!$B$1:$P$1,0)),NA())</f>
        <v>9961</v>
      </c>
      <c r="H69" s="8">
        <f>IFERROR(INDEX('2018'!$B$2:$P$30,MATCH('Costos corrientes'!$A69,'2018'!$A$2:$A$30,0),MATCH('Costos corrientes'!H$1,'2018'!$B$1:$P$1,0)),NA())</f>
        <v>2</v>
      </c>
    </row>
    <row r="70" spans="1:8" x14ac:dyDescent="0.25">
      <c r="A70" s="5" t="s">
        <v>108</v>
      </c>
      <c r="B70" s="5" t="s">
        <v>39</v>
      </c>
      <c r="C70" s="5">
        <v>2019</v>
      </c>
      <c r="D70" s="5">
        <f>IFERROR(INDEX('2019'!$B$2:$P$30,MATCH('Costos corrientes'!$A70,'2019'!$A$2:$A$30,0),MATCH('Costos corrientes'!D$1,'2019'!$B$1:$P$1,0)),NA())</f>
        <v>1894</v>
      </c>
      <c r="E70" s="5">
        <f>IFERROR(INDEX('2019'!$B$2:$P$30,MATCH('Costos corrientes'!$A70,'2019'!$A$2:$A$30,0),MATCH('Costos corrientes'!E$1,'2019'!$B$1:$P$1,0)),NA())</f>
        <v>8.4</v>
      </c>
      <c r="F70" s="5">
        <f>IFERROR(INDEX('2019'!$B$2:$P$30,MATCH('Costos corrientes'!$A70,'2019'!$A$2:$A$30,0),MATCH('Costos corrientes'!F$1,'2019'!$B$1:$P$1,0)),NA())</f>
        <v>18.899999999999999</v>
      </c>
      <c r="G70" s="5">
        <f>IFERROR(INDEX('2019'!$B$2:$P$30,MATCH('Costos corrientes'!$A70,'2019'!$A$2:$A$30,0),MATCH('Costos corrientes'!G$1,'2019'!$B$1:$P$1,0)),NA())</f>
        <v>9948</v>
      </c>
      <c r="H70" s="5">
        <f>IFERROR(INDEX('2019'!$B$2:$P$30,MATCH('Costos corrientes'!$A70,'2019'!$A$2:$A$30,0),MATCH('Costos corrientes'!H$1,'2019'!$B$1:$P$1,0)),NA())</f>
        <v>2</v>
      </c>
    </row>
    <row r="71" spans="1:8" x14ac:dyDescent="0.25">
      <c r="A71" s="5" t="s">
        <v>108</v>
      </c>
      <c r="B71" s="5" t="s">
        <v>39</v>
      </c>
      <c r="C71" s="5">
        <v>2020</v>
      </c>
      <c r="D71" s="5">
        <f>IFERROR(INDEX('2020'!$B$2:$P$30,MATCH('Costos corrientes'!$A70,'2020'!$A$2:$A$30,0),MATCH('Costos corrientes'!D$1,'2020'!$B$1:$P$1,0)),NA())</f>
        <v>1868</v>
      </c>
      <c r="E71" s="5">
        <f>IFERROR(INDEX('2020'!$B$2:$P$30,MATCH('Costos corrientes'!$A70,'2020'!$A$2:$A$30,0),MATCH('Costos corrientes'!E$1,'2020'!$B$1:$P$1,0)),NA())</f>
        <v>8.57</v>
      </c>
      <c r="F71" s="5">
        <f>IFERROR(INDEX('2020'!$B$2:$P$30,MATCH('Costos corrientes'!$A70,'2020'!$A$2:$A$30,0),MATCH('Costos corrientes'!F$1,'2020'!$B$1:$P$1,0)),NA())</f>
        <v>19.28</v>
      </c>
      <c r="G71" s="5">
        <f>IFERROR(INDEX('2020'!$B$2:$P$30,MATCH('Costos corrientes'!$A70,'2020'!$A$2:$A$30,0),MATCH('Costos corrientes'!G$1,'2020'!$B$1:$P$1,0)),NA())</f>
        <v>9934</v>
      </c>
      <c r="H71" s="5">
        <f>IFERROR(INDEX('2020'!$B$2:$P$30,MATCH('Costos corrientes'!$A70,'2020'!$A$2:$A$30,0),MATCH('Costos corrientes'!H$1,'2020'!$B$1:$P$1,0)),NA())</f>
        <v>2</v>
      </c>
    </row>
    <row r="72" spans="1:8" x14ac:dyDescent="0.25">
      <c r="A72" s="5" t="s">
        <v>108</v>
      </c>
      <c r="B72" s="5" t="s">
        <v>39</v>
      </c>
      <c r="C72" s="5">
        <v>2021</v>
      </c>
      <c r="D72" s="5">
        <f>IFERROR(INDEX('2021'!$B$2:$P$30,MATCH('Costos corrientes'!$A70,'2021'!$A$2:$A$30,0),MATCH('Costos corrientes'!D$1,'2021'!$B$1:$P$1,0)),NA())</f>
        <v>1874</v>
      </c>
      <c r="E72" s="5">
        <f>IFERROR(INDEX('2021'!$B$2:$P$30,MATCH('Costos corrientes'!$A70,'2021'!$A$2:$A$30,0),MATCH('Costos corrientes'!E$1,'2021'!$B$1:$P$1,0)),NA())</f>
        <v>8.65</v>
      </c>
      <c r="F72" s="5">
        <f>IFERROR(INDEX('2021'!$B$2:$P$30,MATCH('Costos corrientes'!$A70,'2021'!$A$2:$A$30,0),MATCH('Costos corrientes'!F$1,'2021'!$B$1:$P$1,0)),NA())</f>
        <v>19.46</v>
      </c>
      <c r="G72" s="5">
        <f>IFERROR(INDEX('2021'!$B$2:$P$30,MATCH('Costos corrientes'!$A70,'2021'!$A$2:$A$30,0),MATCH('Costos corrientes'!G$1,'2021'!$B$1:$P$1,0)),NA())</f>
        <v>9921</v>
      </c>
      <c r="H72" s="5">
        <f>IFERROR(INDEX('2021'!$B$2:$P$30,MATCH('Costos corrientes'!$A70,'2021'!$A$2:$A$30,0),MATCH('Costos corrientes'!H$1,'2021'!$B$1:$P$1,0)),NA())</f>
        <v>2</v>
      </c>
    </row>
    <row r="73" spans="1:8" x14ac:dyDescent="0.25">
      <c r="A73" s="5" t="s">
        <v>108</v>
      </c>
      <c r="B73" s="5" t="s">
        <v>39</v>
      </c>
      <c r="C73" s="5">
        <v>2022</v>
      </c>
      <c r="D73" s="5">
        <f>IFERROR(INDEX('2022'!$B$2:$P$30,MATCH('Costos corrientes'!$A70,'2022'!$A$2:$A$30,0),MATCH('Costos corrientes'!D$1,'2022'!$B$1:$P$1,0)),NA())</f>
        <v>2079</v>
      </c>
      <c r="E73" s="5">
        <f>IFERROR(INDEX('2022'!$B$2:$P$30,MATCH('Costos corrientes'!$A70,'2022'!$A$2:$A$30,0),MATCH('Costos corrientes'!E$1,'2022'!$B$1:$P$1,0)),NA())</f>
        <v>9.01</v>
      </c>
      <c r="F73" s="5">
        <f>IFERROR(INDEX('2022'!$B$2:$P$30,MATCH('Costos corrientes'!$A70,'2022'!$A$2:$A$30,0),MATCH('Costos corrientes'!F$1,'2022'!$B$1:$P$1,0)),NA())</f>
        <v>20.27</v>
      </c>
      <c r="G73" s="5">
        <f>IFERROR(INDEX('2022'!$B$2:$P$30,MATCH('Costos corrientes'!$A70,'2022'!$A$2:$A$30,0),MATCH('Costos corrientes'!G$1,'2022'!$B$1:$P$1,0)),NA())</f>
        <v>9907</v>
      </c>
      <c r="H73" s="5">
        <f>IFERROR(INDEX('2022'!$B$2:$P$30,MATCH('Costos corrientes'!$A70,'2022'!$A$2:$A$30,0),MATCH('Costos corrientes'!H$1,'2022'!$B$1:$P$1,0)),NA())</f>
        <v>2</v>
      </c>
    </row>
    <row r="74" spans="1:8" ht="15.75" thickBot="1" x14ac:dyDescent="0.3">
      <c r="A74" s="9" t="s">
        <v>108</v>
      </c>
      <c r="B74" s="9" t="s">
        <v>39</v>
      </c>
      <c r="C74" s="9">
        <v>2023</v>
      </c>
      <c r="D74" s="9">
        <f>IFERROR(INDEX('2023'!$B$2:$P$30,MATCH('Costos corrientes'!$A71,'2023'!$A$2:$A$30,0),MATCH('Costos corrientes'!D$1,'2023'!$B$1:$P$1,0)),NA())</f>
        <v>2300</v>
      </c>
      <c r="E74" s="9">
        <f>IFERROR(INDEX('2023'!$B$2:$P$30,MATCH('Costos corrientes'!$A71,'2023'!$A$2:$A$30,0),MATCH('Costos corrientes'!E$1,'2023'!$B$1:$P$1,0)),NA())</f>
        <v>9.69</v>
      </c>
      <c r="F74" s="9">
        <f>IFERROR(INDEX('2023'!$B$2:$P$30,MATCH('Costos corrientes'!$A71,'2023'!$A$2:$A$30,0),MATCH('Costos corrientes'!F$1,'2023'!$B$1:$P$1,0)),NA())</f>
        <v>21.79</v>
      </c>
      <c r="G74" s="9">
        <f>IFERROR(INDEX('2023'!$B$2:$P$30,MATCH('Costos corrientes'!$A71,'2023'!$A$2:$A$30,0),MATCH('Costos corrientes'!G$1,'2023'!$B$1:$P$1,0)),NA())</f>
        <v>9894</v>
      </c>
      <c r="H74" s="9">
        <f>IFERROR(INDEX('2023'!$B$2:$P$30,MATCH('Costos corrientes'!$A71,'2023'!$A$2:$A$30,0),MATCH('Costos corrientes'!H$1,'2023'!$B$1:$P$1,0)),NA())</f>
        <v>2</v>
      </c>
    </row>
    <row r="75" spans="1:8" ht="15.75" thickTop="1" x14ac:dyDescent="0.25">
      <c r="A75" s="8" t="s">
        <v>97</v>
      </c>
      <c r="B75" s="8" t="s">
        <v>38</v>
      </c>
      <c r="C75" s="8">
        <v>2018</v>
      </c>
      <c r="D75" s="8">
        <f>IFERROR(INDEX('2018'!$B$2:$P$30,MATCH('Costos corrientes'!$A75,'2018'!$A$2:$A$30,0),MATCH('Costos corrientes'!D$1,'2018'!$B$1:$P$1,0)),NA())</f>
        <v>1553</v>
      </c>
      <c r="E75" s="8">
        <f>IFERROR(INDEX('2018'!$B$2:$P$30,MATCH('Costos corrientes'!$A75,'2018'!$A$2:$A$30,0),MATCH('Costos corrientes'!E$1,'2018'!$B$1:$P$1,0)),NA())</f>
        <v>8.23</v>
      </c>
      <c r="F75" s="8">
        <f>IFERROR(INDEX('2018'!$B$2:$P$30,MATCH('Costos corrientes'!$A75,'2018'!$A$2:$A$30,0),MATCH('Costos corrientes'!F$1,'2018'!$B$1:$P$1,0)),NA())</f>
        <v>18.52</v>
      </c>
      <c r="G75" s="8">
        <f>IFERROR(INDEX('2018'!$B$2:$P$30,MATCH('Costos corrientes'!$A75,'2018'!$A$2:$A$30,0),MATCH('Costos corrientes'!G$1,'2018'!$B$1:$P$1,0)),NA())</f>
        <v>8969</v>
      </c>
      <c r="H75" s="8">
        <f>IFERROR(INDEX('2018'!$B$2:$P$30,MATCH('Costos corrientes'!$A75,'2018'!$A$2:$A$30,0),MATCH('Costos corrientes'!H$1,'2018'!$B$1:$P$1,0)),NA())</f>
        <v>3</v>
      </c>
    </row>
    <row r="76" spans="1:8" x14ac:dyDescent="0.25">
      <c r="A76" s="5" t="s">
        <v>97</v>
      </c>
      <c r="B76" s="5" t="s">
        <v>38</v>
      </c>
      <c r="C76" s="5">
        <v>2019</v>
      </c>
      <c r="D76" s="5">
        <f>IFERROR(INDEX('2019'!$B$2:$P$30,MATCH('Costos corrientes'!$A76,'2019'!$A$2:$A$30,0),MATCH('Costos corrientes'!D$1,'2019'!$B$1:$P$1,0)),NA())</f>
        <v>1576</v>
      </c>
      <c r="E76" s="5">
        <f>IFERROR(INDEX('2019'!$B$2:$P$30,MATCH('Costos corrientes'!$A76,'2019'!$A$2:$A$30,0),MATCH('Costos corrientes'!E$1,'2019'!$B$1:$P$1,0)),NA())</f>
        <v>8.4</v>
      </c>
      <c r="F76" s="5">
        <f>IFERROR(INDEX('2019'!$B$2:$P$30,MATCH('Costos corrientes'!$A76,'2019'!$A$2:$A$30,0),MATCH('Costos corrientes'!F$1,'2019'!$B$1:$P$1,0)),NA())</f>
        <v>18.899999999999999</v>
      </c>
      <c r="G76" s="5">
        <f>IFERROR(INDEX('2019'!$B$2:$P$30,MATCH('Costos corrientes'!$A76,'2019'!$A$2:$A$30,0),MATCH('Costos corrientes'!G$1,'2019'!$B$1:$P$1,0)),NA())</f>
        <v>8958</v>
      </c>
      <c r="H76" s="5">
        <f>IFERROR(INDEX('2019'!$B$2:$P$30,MATCH('Costos corrientes'!$A76,'2019'!$A$2:$A$30,0),MATCH('Costos corrientes'!H$1,'2019'!$B$1:$P$1,0)),NA())</f>
        <v>3</v>
      </c>
    </row>
    <row r="77" spans="1:8" x14ac:dyDescent="0.25">
      <c r="A77" s="5" t="s">
        <v>97</v>
      </c>
      <c r="B77" s="5" t="s">
        <v>38</v>
      </c>
      <c r="C77" s="5">
        <v>2020</v>
      </c>
      <c r="D77" s="5">
        <f>IFERROR(INDEX('2020'!$B$2:$P$30,MATCH('Costos corrientes'!$A76,'2020'!$A$2:$A$30,0),MATCH('Costos corrientes'!D$1,'2020'!$B$1:$P$1,0)),NA())</f>
        <v>1555</v>
      </c>
      <c r="E77" s="5">
        <f>IFERROR(INDEX('2020'!$B$2:$P$30,MATCH('Costos corrientes'!$A76,'2020'!$A$2:$A$30,0),MATCH('Costos corrientes'!E$1,'2020'!$B$1:$P$1,0)),NA())</f>
        <v>8.57</v>
      </c>
      <c r="F77" s="5">
        <f>IFERROR(INDEX('2020'!$B$2:$P$30,MATCH('Costos corrientes'!$A76,'2020'!$A$2:$A$30,0),MATCH('Costos corrientes'!F$1,'2020'!$B$1:$P$1,0)),NA())</f>
        <v>19.28</v>
      </c>
      <c r="G77" s="5">
        <f>IFERROR(INDEX('2020'!$B$2:$P$30,MATCH('Costos corrientes'!$A76,'2020'!$A$2:$A$30,0),MATCH('Costos corrientes'!G$1,'2020'!$B$1:$P$1,0)),NA())</f>
        <v>8946</v>
      </c>
      <c r="H77" s="5">
        <f>IFERROR(INDEX('2020'!$B$2:$P$30,MATCH('Costos corrientes'!$A76,'2020'!$A$2:$A$30,0),MATCH('Costos corrientes'!H$1,'2020'!$B$1:$P$1,0)),NA())</f>
        <v>3</v>
      </c>
    </row>
    <row r="78" spans="1:8" x14ac:dyDescent="0.25">
      <c r="A78" s="5" t="s">
        <v>97</v>
      </c>
      <c r="B78" s="5" t="s">
        <v>38</v>
      </c>
      <c r="C78" s="5">
        <v>2021</v>
      </c>
      <c r="D78" s="5">
        <f>IFERROR(INDEX('2021'!$B$2:$P$30,MATCH('Costos corrientes'!$A76,'2021'!$A$2:$A$30,0),MATCH('Costos corrientes'!D$1,'2021'!$B$1:$P$1,0)),NA())</f>
        <v>1560</v>
      </c>
      <c r="E78" s="5">
        <f>IFERROR(INDEX('2021'!$B$2:$P$30,MATCH('Costos corrientes'!$A76,'2021'!$A$2:$A$30,0),MATCH('Costos corrientes'!E$1,'2021'!$B$1:$P$1,0)),NA())</f>
        <v>8.65</v>
      </c>
      <c r="F78" s="5">
        <f>IFERROR(INDEX('2021'!$B$2:$P$30,MATCH('Costos corrientes'!$A76,'2021'!$A$2:$A$30,0),MATCH('Costos corrientes'!F$1,'2021'!$B$1:$P$1,0)),NA())</f>
        <v>19.46</v>
      </c>
      <c r="G78" s="5">
        <f>IFERROR(INDEX('2021'!$B$2:$P$30,MATCH('Costos corrientes'!$A76,'2021'!$A$2:$A$30,0),MATCH('Costos corrientes'!G$1,'2021'!$B$1:$P$1,0)),NA())</f>
        <v>8935</v>
      </c>
      <c r="H78" s="5">
        <f>IFERROR(INDEX('2021'!$B$2:$P$30,MATCH('Costos corrientes'!$A76,'2021'!$A$2:$A$30,0),MATCH('Costos corrientes'!H$1,'2021'!$B$1:$P$1,0)),NA())</f>
        <v>3</v>
      </c>
    </row>
    <row r="79" spans="1:8" x14ac:dyDescent="0.25">
      <c r="A79" s="5" t="s">
        <v>97</v>
      </c>
      <c r="B79" s="5" t="s">
        <v>38</v>
      </c>
      <c r="C79" s="5">
        <v>2022</v>
      </c>
      <c r="D79" s="5">
        <f>IFERROR(INDEX('2022'!$B$2:$P$30,MATCH('Costos corrientes'!$A76,'2022'!$A$2:$A$30,0),MATCH('Costos corrientes'!D$1,'2022'!$B$1:$P$1,0)),NA())</f>
        <v>1731</v>
      </c>
      <c r="E79" s="5">
        <f>IFERROR(INDEX('2022'!$B$2:$P$30,MATCH('Costos corrientes'!$A76,'2022'!$A$2:$A$30,0),MATCH('Costos corrientes'!E$1,'2022'!$B$1:$P$1,0)),NA())</f>
        <v>9.01</v>
      </c>
      <c r="F79" s="5">
        <f>IFERROR(INDEX('2022'!$B$2:$P$30,MATCH('Costos corrientes'!$A76,'2022'!$A$2:$A$30,0),MATCH('Costos corrientes'!F$1,'2022'!$B$1:$P$1,0)),NA())</f>
        <v>20.27</v>
      </c>
      <c r="G79" s="5">
        <f>IFERROR(INDEX('2022'!$B$2:$P$30,MATCH('Costos corrientes'!$A76,'2022'!$A$2:$A$30,0),MATCH('Costos corrientes'!G$1,'2022'!$B$1:$P$1,0)),NA())</f>
        <v>8923</v>
      </c>
      <c r="H79" s="5">
        <f>IFERROR(INDEX('2022'!$B$2:$P$30,MATCH('Costos corrientes'!$A76,'2022'!$A$2:$A$30,0),MATCH('Costos corrientes'!H$1,'2022'!$B$1:$P$1,0)),NA())</f>
        <v>3</v>
      </c>
    </row>
    <row r="80" spans="1:8" ht="15.75" thickBot="1" x14ac:dyDescent="0.3">
      <c r="A80" s="9" t="s">
        <v>97</v>
      </c>
      <c r="B80" s="9" t="s">
        <v>38</v>
      </c>
      <c r="C80" s="9">
        <v>2023</v>
      </c>
      <c r="D80" s="9">
        <f>IFERROR(INDEX('2023'!$B$2:$P$30,MATCH('Costos corrientes'!$A77,'2023'!$A$2:$A$30,0),MATCH('Costos corrientes'!D$1,'2023'!$B$1:$P$1,0)),NA())</f>
        <v>1915</v>
      </c>
      <c r="E80" s="9">
        <f>IFERROR(INDEX('2023'!$B$2:$P$30,MATCH('Costos corrientes'!$A77,'2023'!$A$2:$A$30,0),MATCH('Costos corrientes'!E$1,'2023'!$B$1:$P$1,0)),NA())</f>
        <v>9.69</v>
      </c>
      <c r="F80" s="9">
        <f>IFERROR(INDEX('2023'!$B$2:$P$30,MATCH('Costos corrientes'!$A77,'2023'!$A$2:$A$30,0),MATCH('Costos corrientes'!F$1,'2023'!$B$1:$P$1,0)),NA())</f>
        <v>21.79</v>
      </c>
      <c r="G80" s="9">
        <f>IFERROR(INDEX('2023'!$B$2:$P$30,MATCH('Costos corrientes'!$A77,'2023'!$A$2:$A$30,0),MATCH('Costos corrientes'!G$1,'2023'!$B$1:$P$1,0)),NA())</f>
        <v>8912</v>
      </c>
      <c r="H80" s="9">
        <f>IFERROR(INDEX('2023'!$B$2:$P$30,MATCH('Costos corrientes'!$A77,'2023'!$A$2:$A$30,0),MATCH('Costos corrientes'!H$1,'2023'!$B$1:$P$1,0)),NA())</f>
        <v>3</v>
      </c>
    </row>
    <row r="81" spans="1:8" ht="15.75" thickTop="1" x14ac:dyDescent="0.25">
      <c r="A81" s="8" t="s">
        <v>109</v>
      </c>
      <c r="B81" s="8" t="s">
        <v>79</v>
      </c>
      <c r="C81" s="8">
        <v>2018</v>
      </c>
      <c r="D81" s="8">
        <f>IFERROR(INDEX('2018'!$B$2:$P$30,MATCH('Costos corrientes'!$A81,'2018'!$A$2:$A$30,0),MATCH('Costos corrientes'!D$1,'2018'!$B$1:$P$1,0)),NA())</f>
        <v>5946</v>
      </c>
      <c r="E81" s="8">
        <f>IFERROR(INDEX('2018'!$B$2:$P$30,MATCH('Costos corrientes'!$A81,'2018'!$A$2:$A$30,0),MATCH('Costos corrientes'!E$1,'2018'!$B$1:$P$1,0)),NA())</f>
        <v>2.3199999999999998</v>
      </c>
      <c r="F81" s="8">
        <f>IFERROR(INDEX('2018'!$B$2:$P$30,MATCH('Costos corrientes'!$A81,'2018'!$A$2:$A$30,0),MATCH('Costos corrientes'!F$1,'2018'!$B$1:$P$1,0)),NA())</f>
        <v>101.28</v>
      </c>
      <c r="G81" s="8">
        <f>IFERROR(INDEX('2018'!$B$2:$P$30,MATCH('Costos corrientes'!$A81,'2018'!$A$2:$A$30,0),MATCH('Costos corrientes'!G$1,'2018'!$B$1:$P$1,0)),NA())</f>
        <v>10460</v>
      </c>
      <c r="H81" s="8">
        <f>IFERROR(INDEX('2018'!$B$2:$P$30,MATCH('Costos corrientes'!$A81,'2018'!$A$2:$A$30,0),MATCH('Costos corrientes'!H$1,'2018'!$B$1:$P$1,0)),NA())</f>
        <v>6</v>
      </c>
    </row>
    <row r="82" spans="1:8" x14ac:dyDescent="0.25">
      <c r="A82" s="5" t="s">
        <v>109</v>
      </c>
      <c r="B82" s="5" t="s">
        <v>79</v>
      </c>
      <c r="C82" s="5">
        <v>2019</v>
      </c>
      <c r="D82" s="5">
        <f>IFERROR(INDEX('2019'!$B$2:$P$30,MATCH('Costos corrientes'!$A82,'2019'!$A$2:$A$30,0),MATCH('Costos corrientes'!D$1,'2019'!$B$1:$P$1,0)),NA())</f>
        <v>6034</v>
      </c>
      <c r="E82" s="5">
        <f>IFERROR(INDEX('2019'!$B$2:$P$30,MATCH('Costos corrientes'!$A82,'2019'!$A$2:$A$30,0),MATCH('Costos corrientes'!E$1,'2019'!$B$1:$P$1,0)),NA())</f>
        <v>2.37</v>
      </c>
      <c r="F82" s="5">
        <f>IFERROR(INDEX('2019'!$B$2:$P$30,MATCH('Costos corrientes'!$A82,'2019'!$A$2:$A$30,0),MATCH('Costos corrientes'!F$1,'2019'!$B$1:$P$1,0)),NA())</f>
        <v>103.31</v>
      </c>
      <c r="G82" s="5">
        <f>IFERROR(INDEX('2019'!$B$2:$P$30,MATCH('Costos corrientes'!$A82,'2019'!$A$2:$A$30,0),MATCH('Costos corrientes'!G$1,'2019'!$B$1:$P$1,0)),NA())</f>
        <v>10461</v>
      </c>
      <c r="H82" s="5">
        <f>IFERROR(INDEX('2019'!$B$2:$P$30,MATCH('Costos corrientes'!$A82,'2019'!$A$2:$A$30,0),MATCH('Costos corrientes'!H$1,'2019'!$B$1:$P$1,0)),NA())</f>
        <v>6</v>
      </c>
    </row>
    <row r="83" spans="1:8" x14ac:dyDescent="0.25">
      <c r="A83" s="5" t="s">
        <v>109</v>
      </c>
      <c r="B83" s="5" t="s">
        <v>79</v>
      </c>
      <c r="C83" s="5">
        <v>2020</v>
      </c>
      <c r="D83" s="5">
        <f>IFERROR(INDEX('2020'!$B$2:$P$30,MATCH('Costos corrientes'!$A82,'2020'!$A$2:$A$30,0),MATCH('Costos corrientes'!D$1,'2020'!$B$1:$P$1,0)),NA())</f>
        <v>6317</v>
      </c>
      <c r="E83" s="5">
        <f>IFERROR(INDEX('2020'!$B$2:$P$30,MATCH('Costos corrientes'!$A82,'2020'!$A$2:$A$30,0),MATCH('Costos corrientes'!E$1,'2020'!$B$1:$P$1,0)),NA())</f>
        <v>2.36</v>
      </c>
      <c r="F83" s="5">
        <f>IFERROR(INDEX('2020'!$B$2:$P$30,MATCH('Costos corrientes'!$A82,'2020'!$A$2:$A$30,0),MATCH('Costos corrientes'!F$1,'2020'!$B$1:$P$1,0)),NA())</f>
        <v>121.13</v>
      </c>
      <c r="G83" s="5">
        <f>IFERROR(INDEX('2020'!$B$2:$P$30,MATCH('Costos corrientes'!$A82,'2020'!$A$2:$A$30,0),MATCH('Costos corrientes'!G$1,'2020'!$B$1:$P$1,0)),NA())</f>
        <v>10461</v>
      </c>
      <c r="H83" s="5">
        <f>IFERROR(INDEX('2020'!$B$2:$P$30,MATCH('Costos corrientes'!$A82,'2020'!$A$2:$A$30,0),MATCH('Costos corrientes'!H$1,'2020'!$B$1:$P$1,0)),NA())</f>
        <v>6</v>
      </c>
    </row>
    <row r="84" spans="1:8" x14ac:dyDescent="0.25">
      <c r="A84" s="5" t="s">
        <v>109</v>
      </c>
      <c r="B84" s="5" t="s">
        <v>79</v>
      </c>
      <c r="C84" s="5">
        <v>2021</v>
      </c>
      <c r="D84" s="5"/>
      <c r="E84" s="5"/>
      <c r="F84" s="5"/>
      <c r="G84" s="5"/>
      <c r="H84" s="5"/>
    </row>
    <row r="85" spans="1:8" x14ac:dyDescent="0.25">
      <c r="A85" s="5" t="s">
        <v>109</v>
      </c>
      <c r="B85" s="5" t="s">
        <v>79</v>
      </c>
      <c r="C85" s="5">
        <v>2022</v>
      </c>
      <c r="D85" s="5"/>
      <c r="E85" s="5"/>
      <c r="F85" s="5"/>
      <c r="G85" s="5"/>
      <c r="H85" s="5"/>
    </row>
    <row r="86" spans="1:8" ht="15.75" thickBot="1" x14ac:dyDescent="0.3">
      <c r="A86" s="9" t="s">
        <v>109</v>
      </c>
      <c r="B86" s="9" t="s">
        <v>79</v>
      </c>
      <c r="C86" s="9">
        <v>2023</v>
      </c>
      <c r="D86" s="9"/>
      <c r="E86" s="9"/>
      <c r="F86" s="9"/>
      <c r="G86" s="9"/>
      <c r="H86" s="9"/>
    </row>
    <row r="87" spans="1:8" ht="15.75" thickTop="1" x14ac:dyDescent="0.25">
      <c r="A87" s="8" t="s">
        <v>96</v>
      </c>
      <c r="B87" s="8" t="s">
        <v>91</v>
      </c>
      <c r="C87" s="8">
        <v>2018</v>
      </c>
      <c r="D87" s="8"/>
      <c r="E87" s="8"/>
      <c r="F87" s="8"/>
      <c r="G87" s="8"/>
      <c r="H87" s="8"/>
    </row>
    <row r="88" spans="1:8" x14ac:dyDescent="0.25">
      <c r="A88" s="5" t="s">
        <v>96</v>
      </c>
      <c r="B88" s="5" t="s">
        <v>91</v>
      </c>
      <c r="C88" s="5">
        <v>2019</v>
      </c>
      <c r="D88" s="5"/>
      <c r="E88" s="5"/>
      <c r="F88" s="5"/>
      <c r="G88" s="5"/>
      <c r="H88" s="5"/>
    </row>
    <row r="89" spans="1:8" x14ac:dyDescent="0.25">
      <c r="A89" s="5" t="s">
        <v>96</v>
      </c>
      <c r="B89" s="5" t="s">
        <v>91</v>
      </c>
      <c r="C89" s="5">
        <v>2020</v>
      </c>
      <c r="D89" s="5"/>
      <c r="E89" s="5"/>
      <c r="F89" s="5"/>
      <c r="G89" s="5"/>
      <c r="H89" s="5"/>
    </row>
    <row r="90" spans="1:8" x14ac:dyDescent="0.25">
      <c r="A90" s="5" t="s">
        <v>96</v>
      </c>
      <c r="B90" s="5" t="s">
        <v>91</v>
      </c>
      <c r="C90" s="5">
        <v>2021</v>
      </c>
      <c r="D90" s="5">
        <f>IFERROR(INDEX('2021'!$B$2:$P$30,MATCH('Costos corrientes'!$A88,'2021'!$A$2:$A$30,0),MATCH('Costos corrientes'!D$1,'2021'!$B$1:$P$1,0)),NA())</f>
        <v>6802</v>
      </c>
      <c r="E90" s="5">
        <f>IFERROR(INDEX('2021'!$B$2:$P$30,MATCH('Costos corrientes'!$A88,'2021'!$A$2:$A$30,0),MATCH('Costos corrientes'!E$1,'2021'!$B$1:$P$1,0)),NA())</f>
        <v>3.02</v>
      </c>
      <c r="F90" s="5">
        <f>IFERROR(INDEX('2021'!$B$2:$P$30,MATCH('Costos corrientes'!$A88,'2021'!$A$2:$A$30,0),MATCH('Costos corrientes'!F$1,'2021'!$B$1:$P$1,0)),NA())</f>
        <v>95.48</v>
      </c>
      <c r="G90" s="5">
        <f>IFERROR(INDEX('2021'!$B$2:$P$30,MATCH('Costos corrientes'!$A88,'2021'!$A$2:$A$30,0),MATCH('Costos corrientes'!G$1,'2021'!$B$1:$P$1,0)),NA())</f>
        <v>10455</v>
      </c>
      <c r="H90" s="5">
        <f>IFERROR(INDEX('2021'!$B$2:$P$30,MATCH('Costos corrientes'!$A88,'2021'!$A$2:$A$30,0),MATCH('Costos corrientes'!H$1,'2021'!$B$1:$P$1,0)),NA())</f>
        <v>6</v>
      </c>
    </row>
    <row r="91" spans="1:8" x14ac:dyDescent="0.25">
      <c r="A91" s="5" t="s">
        <v>96</v>
      </c>
      <c r="B91" s="26" t="s">
        <v>91</v>
      </c>
      <c r="C91" s="5">
        <v>2022</v>
      </c>
      <c r="D91" s="5">
        <f>IFERROR(INDEX('2022'!$B$2:$P$30,MATCH('Costos corrientes'!$A88,'2022'!$A$2:$A$30,0),MATCH('Costos corrientes'!D$1,'2022'!$B$1:$P$1,0)),NA())</f>
        <v>7547</v>
      </c>
      <c r="E91" s="5">
        <f>IFERROR(INDEX('2022'!$B$2:$P$30,MATCH('Costos corrientes'!$A88,'2022'!$A$2:$A$30,0),MATCH('Costos corrientes'!E$1,'2022'!$B$1:$P$1,0)),NA())</f>
        <v>3.14</v>
      </c>
      <c r="F91" s="5">
        <f>IFERROR(INDEX('2022'!$B$2:$P$30,MATCH('Costos corrientes'!$A88,'2022'!$A$2:$A$30,0),MATCH('Costos corrientes'!F$1,'2022'!$B$1:$P$1,0)),NA())</f>
        <v>99.46</v>
      </c>
      <c r="G91" s="5">
        <f>IFERROR(INDEX('2022'!$B$2:$P$30,MATCH('Costos corrientes'!$A88,'2022'!$A$2:$A$30,0),MATCH('Costos corrientes'!G$1,'2022'!$B$1:$P$1,0)),NA())</f>
        <v>10443</v>
      </c>
      <c r="H91" s="5">
        <f>IFERROR(INDEX('2022'!$B$2:$P$30,MATCH('Costos corrientes'!$A88,'2022'!$A$2:$A$30,0),MATCH('Costos corrientes'!H$1,'2022'!$B$1:$P$1,0)),NA())</f>
        <v>6</v>
      </c>
    </row>
    <row r="92" spans="1:8" ht="15.75" thickBot="1" x14ac:dyDescent="0.3">
      <c r="A92" s="9" t="s">
        <v>96</v>
      </c>
      <c r="B92" s="12" t="s">
        <v>91</v>
      </c>
      <c r="C92" s="9">
        <v>2023</v>
      </c>
      <c r="D92" s="9">
        <f>IFERROR(INDEX('2023'!$B$2:$P$30,MATCH('Costos corrientes'!$A89,'2023'!$A$2:$A$30,0),MATCH('Costos corrientes'!D$1,'2023'!$B$1:$P$1,0)),NA())</f>
        <v>8349</v>
      </c>
      <c r="E92" s="9">
        <f>IFERROR(INDEX('2023'!$B$2:$P$30,MATCH('Costos corrientes'!$A89,'2023'!$A$2:$A$30,0),MATCH('Costos corrientes'!E$1,'2023'!$B$1:$P$1,0)),NA())</f>
        <v>3.38</v>
      </c>
      <c r="F92" s="9">
        <f>IFERROR(INDEX('2023'!$B$2:$P$30,MATCH('Costos corrientes'!$A89,'2023'!$A$2:$A$30,0),MATCH('Costos corrientes'!F$1,'2023'!$B$1:$P$1,0)),NA())</f>
        <v>106.92</v>
      </c>
      <c r="G92" s="9">
        <f>IFERROR(INDEX('2023'!$B$2:$P$30,MATCH('Costos corrientes'!$A89,'2023'!$A$2:$A$30,0),MATCH('Costos corrientes'!G$1,'2023'!$B$1:$P$1,0)),NA())</f>
        <v>10447</v>
      </c>
      <c r="H92" s="9">
        <f>IFERROR(INDEX('2023'!$B$2:$P$30,MATCH('Costos corrientes'!$A89,'2023'!$A$2:$A$30,0),MATCH('Costos corrientes'!H$1,'2023'!$B$1:$P$1,0)),NA())</f>
        <v>6</v>
      </c>
    </row>
    <row r="93" spans="1:8" ht="15.75" thickTop="1" x14ac:dyDescent="0.25">
      <c r="A93" s="8" t="s">
        <v>110</v>
      </c>
      <c r="B93" s="8" t="s">
        <v>90</v>
      </c>
      <c r="C93" s="8">
        <v>2018</v>
      </c>
      <c r="D93" s="8"/>
      <c r="E93" s="8"/>
      <c r="F93" s="8"/>
      <c r="G93" s="8"/>
      <c r="H93" s="8"/>
    </row>
    <row r="94" spans="1:8" x14ac:dyDescent="0.25">
      <c r="A94" s="5" t="s">
        <v>110</v>
      </c>
      <c r="B94" s="5" t="s">
        <v>90</v>
      </c>
      <c r="C94" s="5">
        <v>2019</v>
      </c>
      <c r="D94" s="5"/>
      <c r="E94" s="5"/>
      <c r="F94" s="5"/>
      <c r="G94" s="5"/>
      <c r="H94" s="5"/>
    </row>
    <row r="95" spans="1:8" x14ac:dyDescent="0.25">
      <c r="A95" s="5" t="s">
        <v>110</v>
      </c>
      <c r="B95" s="5" t="s">
        <v>90</v>
      </c>
      <c r="C95" s="5">
        <v>2020</v>
      </c>
      <c r="D95" s="5"/>
      <c r="E95" s="5"/>
      <c r="F95" s="5"/>
      <c r="G95" s="5"/>
      <c r="H95" s="5"/>
    </row>
    <row r="96" spans="1:8" x14ac:dyDescent="0.25">
      <c r="A96" s="5" t="s">
        <v>110</v>
      </c>
      <c r="B96" s="5" t="s">
        <v>90</v>
      </c>
      <c r="C96" s="5">
        <v>2021</v>
      </c>
      <c r="D96" s="5">
        <f>IFERROR(INDEX('2021'!$B$2:$P$30,MATCH('Costos corrientes'!$A94,'2021'!$A$2:$A$30,0),MATCH('Costos corrientes'!D$1,'2021'!$B$1:$P$1,0)),NA())</f>
        <v>6336</v>
      </c>
      <c r="E96" s="5">
        <f>IFERROR(INDEX('2021'!$B$2:$P$30,MATCH('Costos corrientes'!$A94,'2021'!$A$2:$A$30,0),MATCH('Costos corrientes'!E$1,'2021'!$B$1:$P$1,0)),NA())</f>
        <v>2.38</v>
      </c>
      <c r="F96" s="5">
        <f>IFERROR(INDEX('2021'!$B$2:$P$30,MATCH('Costos corrientes'!$A94,'2021'!$A$2:$A$30,0),MATCH('Costos corrientes'!F$1,'2021'!$B$1:$P$1,0)),NA())</f>
        <v>122.26</v>
      </c>
      <c r="G96" s="5">
        <f>IFERROR(INDEX('2021'!$B$2:$P$30,MATCH('Costos corrientes'!$A94,'2021'!$A$2:$A$30,0),MATCH('Costos corrientes'!G$1,'2021'!$B$1:$P$1,0)),NA())</f>
        <v>10455</v>
      </c>
      <c r="H96" s="5">
        <f>IFERROR(INDEX('2021'!$B$2:$P$30,MATCH('Costos corrientes'!$A94,'2021'!$A$2:$A$30,0),MATCH('Costos corrientes'!H$1,'2021'!$B$1:$P$1,0)),NA())</f>
        <v>6</v>
      </c>
    </row>
    <row r="97" spans="1:8" x14ac:dyDescent="0.25">
      <c r="A97" s="5" t="s">
        <v>110</v>
      </c>
      <c r="B97" s="5" t="s">
        <v>90</v>
      </c>
      <c r="C97" s="5">
        <v>2022</v>
      </c>
      <c r="D97" s="5">
        <f>IFERROR(INDEX('2022'!$B$2:$P$30,MATCH('Costos corrientes'!$A94,'2022'!$A$2:$A$30,0),MATCH('Costos corrientes'!D$1,'2022'!$B$1:$P$1,0)),NA())</f>
        <v>7030</v>
      </c>
      <c r="E97" s="5">
        <f>IFERROR(INDEX('2022'!$B$2:$P$30,MATCH('Costos corrientes'!$A94,'2022'!$A$2:$A$30,0),MATCH('Costos corrientes'!E$1,'2022'!$B$1:$P$1,0)),NA())</f>
        <v>2.48</v>
      </c>
      <c r="F97" s="5">
        <f>IFERROR(INDEX('2022'!$B$2:$P$30,MATCH('Costos corrientes'!$A94,'2022'!$A$2:$A$30,0),MATCH('Costos corrientes'!F$1,'2022'!$B$1:$P$1,0)),NA())</f>
        <v>127.35</v>
      </c>
      <c r="G97" s="5">
        <f>IFERROR(INDEX('2022'!$B$2:$P$30,MATCH('Costos corrientes'!$A94,'2022'!$A$2:$A$30,0),MATCH('Costos corrientes'!G$1,'2022'!$B$1:$P$1,0)),NA())</f>
        <v>10443</v>
      </c>
      <c r="H97" s="5">
        <f>IFERROR(INDEX('2022'!$B$2:$P$30,MATCH('Costos corrientes'!$A94,'2022'!$A$2:$A$30,0),MATCH('Costos corrientes'!H$1,'2022'!$B$1:$P$1,0)),NA())</f>
        <v>6</v>
      </c>
    </row>
    <row r="98" spans="1:8" ht="15.75" thickBot="1" x14ac:dyDescent="0.3">
      <c r="A98" s="9" t="s">
        <v>110</v>
      </c>
      <c r="B98" s="9" t="s">
        <v>90</v>
      </c>
      <c r="C98" s="9">
        <v>2023</v>
      </c>
      <c r="D98" s="9">
        <f>IFERROR(INDEX('2023'!$B$2:$P$30,MATCH('Costos corrientes'!$A95,'2023'!$A$2:$A$30,0),MATCH('Costos corrientes'!D$1,'2023'!$B$1:$P$1,0)),NA())</f>
        <v>7777</v>
      </c>
      <c r="E98" s="9">
        <f>IFERROR(INDEX('2023'!$B$2:$P$30,MATCH('Costos corrientes'!$A95,'2023'!$A$2:$A$30,0),MATCH('Costos corrientes'!E$1,'2023'!$B$1:$P$1,0)),NA())</f>
        <v>2.67</v>
      </c>
      <c r="F98" s="9">
        <f>IFERROR(INDEX('2023'!$B$2:$P$30,MATCH('Costos corrientes'!$A95,'2023'!$A$2:$A$30,0),MATCH('Costos corrientes'!F$1,'2023'!$B$1:$P$1,0)),NA())</f>
        <v>136.91</v>
      </c>
      <c r="G98" s="9">
        <f>IFERROR(INDEX('2023'!$B$2:$P$30,MATCH('Costos corrientes'!$A95,'2023'!$A$2:$A$30,0),MATCH('Costos corrientes'!G$1,'2023'!$B$1:$P$1,0)),NA())</f>
        <v>10447</v>
      </c>
      <c r="H98" s="9">
        <f>IFERROR(INDEX('2023'!$B$2:$P$30,MATCH('Costos corrientes'!$A95,'2023'!$A$2:$A$30,0),MATCH('Costos corrientes'!H$1,'2023'!$B$1:$P$1,0)),NA())</f>
        <v>6</v>
      </c>
    </row>
    <row r="99" spans="1:8" ht="15.75" thickTop="1" x14ac:dyDescent="0.25">
      <c r="A99" s="8" t="s">
        <v>111</v>
      </c>
      <c r="B99" s="8" t="s">
        <v>78</v>
      </c>
      <c r="C99" s="8">
        <v>2018</v>
      </c>
      <c r="D99" s="8">
        <f>IFERROR(INDEX('2018'!$B$2:$P$30,MATCH('Costos corrientes'!$A99,'2018'!$A$2:$A$30,0),MATCH('Costos corrientes'!D$1,'2018'!$B$1:$P$1,0)),NA())</f>
        <v>7132</v>
      </c>
      <c r="E99" s="8">
        <f>IFERROR(INDEX('2018'!$B$2:$P$30,MATCH('Costos corrientes'!$A99,'2018'!$A$2:$A$30,0),MATCH('Costos corrientes'!E$1,'2018'!$B$1:$P$1,0)),NA())</f>
        <v>45.64</v>
      </c>
      <c r="F99" s="8">
        <f>IFERROR(INDEX('2018'!$B$2:$P$30,MATCH('Costos corrientes'!$A99,'2018'!$A$2:$A$30,0),MATCH('Costos corrientes'!F$1,'2018'!$B$1:$P$1,0)),NA())</f>
        <v>0</v>
      </c>
      <c r="G99" s="8">
        <f>IFERROR(INDEX('2018'!$B$2:$P$30,MATCH('Costos corrientes'!$A99,'2018'!$A$2:$A$30,0),MATCH('Costos corrientes'!G$1,'2018'!$B$1:$P$1,0)),NA())</f>
        <v>9500</v>
      </c>
      <c r="H99" s="8">
        <f>IFERROR(INDEX('2018'!$B$2:$P$30,MATCH('Costos corrientes'!$A99,'2018'!$A$2:$A$30,0),MATCH('Costos corrientes'!H$1,'2018'!$B$1:$P$1,0)),NA())</f>
        <v>3</v>
      </c>
    </row>
    <row r="100" spans="1:8" x14ac:dyDescent="0.25">
      <c r="A100" s="5" t="s">
        <v>111</v>
      </c>
      <c r="B100" s="5" t="s">
        <v>78</v>
      </c>
      <c r="C100" s="5">
        <v>2019</v>
      </c>
      <c r="D100" s="5">
        <f>IFERROR(INDEX('2019'!$B$2:$P$30,MATCH('Costos corrientes'!$A100,'2019'!$A$2:$A$30,0),MATCH('Costos corrientes'!D$1,'2019'!$B$1:$P$1,0)),NA())</f>
        <v>7197</v>
      </c>
      <c r="E100" s="5">
        <f>IFERROR(INDEX('2019'!$B$2:$P$30,MATCH('Costos corrientes'!$A100,'2019'!$A$2:$A$30,0),MATCH('Costos corrientes'!E$1,'2019'!$B$1:$P$1,0)),NA())</f>
        <v>46.56</v>
      </c>
      <c r="F100" s="5">
        <f>IFERROR(INDEX('2019'!$B$2:$P$30,MATCH('Costos corrientes'!$A100,'2019'!$A$2:$A$30,0),MATCH('Costos corrientes'!F$1,'2019'!$B$1:$P$1,0)),NA())</f>
        <v>0</v>
      </c>
      <c r="G100" s="5">
        <f>IFERROR(INDEX('2019'!$B$2:$P$30,MATCH('Costos corrientes'!$A100,'2019'!$A$2:$A$30,0),MATCH('Costos corrientes'!G$1,'2019'!$B$1:$P$1,0)),NA())</f>
        <v>9500</v>
      </c>
      <c r="H100" s="5">
        <f>IFERROR(INDEX('2019'!$B$2:$P$30,MATCH('Costos corrientes'!$A100,'2019'!$A$2:$A$30,0),MATCH('Costos corrientes'!H$1,'2019'!$B$1:$P$1,0)),NA())</f>
        <v>3</v>
      </c>
    </row>
    <row r="101" spans="1:8" x14ac:dyDescent="0.25">
      <c r="A101" s="5" t="s">
        <v>111</v>
      </c>
      <c r="B101" s="5" t="s">
        <v>78</v>
      </c>
      <c r="C101" s="5">
        <v>2020</v>
      </c>
      <c r="D101" s="5">
        <f>IFERROR(INDEX('2020'!$B$2:$P$30,MATCH('Costos corrientes'!$A100,'2020'!$A$2:$A$30,0),MATCH('Costos corrientes'!D$1,'2020'!$B$1:$P$1,0)),NA())</f>
        <v>7339</v>
      </c>
      <c r="E101" s="5">
        <f>IFERROR(INDEX('2020'!$B$2:$P$30,MATCH('Costos corrientes'!$A100,'2020'!$A$2:$A$30,0),MATCH('Costos corrientes'!E$1,'2020'!$B$1:$P$1,0)),NA())</f>
        <v>0.59</v>
      </c>
      <c r="F101" s="5">
        <f>IFERROR(INDEX('2020'!$B$2:$P$30,MATCH('Costos corrientes'!$A100,'2020'!$A$2:$A$30,0),MATCH('Costos corrientes'!F$1,'2020'!$B$1:$P$1,0)),NA())</f>
        <v>30.65</v>
      </c>
      <c r="G101" s="5">
        <f>IFERROR(INDEX('2020'!$B$2:$P$30,MATCH('Costos corrientes'!$A100,'2020'!$A$2:$A$30,0),MATCH('Costos corrientes'!G$1,'2020'!$B$1:$P$1,0)),NA())</f>
        <v>6469</v>
      </c>
      <c r="H101" s="5">
        <f>IFERROR(INDEX('2020'!$B$2:$P$30,MATCH('Costos corrientes'!$A100,'2020'!$A$2:$A$30,0),MATCH('Costos corrientes'!H$1,'2020'!$B$1:$P$1,0)),NA())</f>
        <v>3</v>
      </c>
    </row>
    <row r="102" spans="1:8" x14ac:dyDescent="0.25">
      <c r="A102" s="5" t="s">
        <v>111</v>
      </c>
      <c r="B102" s="5" t="s">
        <v>78</v>
      </c>
      <c r="C102" s="5">
        <v>2021</v>
      </c>
      <c r="D102" s="5">
        <f>IFERROR(INDEX('2021'!$B$2:$P$30,MATCH('Costos corrientes'!$A100,'2021'!$A$2:$A$30,0),MATCH('Costos corrientes'!D$1,'2021'!$B$1:$P$1,0)),NA())</f>
        <v>6866</v>
      </c>
      <c r="E102" s="5">
        <f>IFERROR(INDEX('2021'!$B$2:$P$30,MATCH('Costos corrientes'!$A100,'2021'!$A$2:$A$30,0),MATCH('Costos corrientes'!E$1,'2021'!$B$1:$P$1,0)),NA())</f>
        <v>0.59</v>
      </c>
      <c r="F102" s="5">
        <f>IFERROR(INDEX('2021'!$B$2:$P$30,MATCH('Costos corrientes'!$A100,'2021'!$A$2:$A$30,0),MATCH('Costos corrientes'!F$1,'2021'!$B$1:$P$1,0)),NA())</f>
        <v>30.94</v>
      </c>
      <c r="G102" s="5">
        <f>IFERROR(INDEX('2021'!$B$2:$P$30,MATCH('Costos corrientes'!$A100,'2021'!$A$2:$A$30,0),MATCH('Costos corrientes'!G$1,'2021'!$B$1:$P$1,0)),NA())</f>
        <v>6469</v>
      </c>
      <c r="H102" s="5">
        <f>IFERROR(INDEX('2021'!$B$2:$P$30,MATCH('Costos corrientes'!$A100,'2021'!$A$2:$A$30,0),MATCH('Costos corrientes'!H$1,'2021'!$B$1:$P$1,0)),NA())</f>
        <v>3</v>
      </c>
    </row>
    <row r="103" spans="1:8" x14ac:dyDescent="0.25">
      <c r="A103" s="5" t="s">
        <v>111</v>
      </c>
      <c r="B103" s="5" t="s">
        <v>78</v>
      </c>
      <c r="C103" s="5">
        <v>2022</v>
      </c>
      <c r="D103" s="5">
        <f>IFERROR(INDEX('2022'!$B$2:$P$30,MATCH('Costos corrientes'!$A100,'2022'!$A$2:$A$30,0),MATCH('Costos corrientes'!D$1,'2022'!$B$1:$P$1,0)),NA())</f>
        <v>7224</v>
      </c>
      <c r="E103" s="5">
        <f>IFERROR(INDEX('2022'!$B$2:$P$30,MATCH('Costos corrientes'!$A100,'2022'!$A$2:$A$30,0),MATCH('Costos corrientes'!E$1,'2022'!$B$1:$P$1,0)),NA())</f>
        <v>0.62</v>
      </c>
      <c r="F103" s="5">
        <f>IFERROR(INDEX('2022'!$B$2:$P$30,MATCH('Costos corrientes'!$A100,'2022'!$A$2:$A$30,0),MATCH('Costos corrientes'!F$1,'2022'!$B$1:$P$1,0)),NA())</f>
        <v>32.229999999999997</v>
      </c>
      <c r="G103" s="5">
        <f>IFERROR(INDEX('2022'!$B$2:$P$30,MATCH('Costos corrientes'!$A100,'2022'!$A$2:$A$30,0),MATCH('Costos corrientes'!G$1,'2022'!$B$1:$P$1,0)),NA())</f>
        <v>6469</v>
      </c>
      <c r="H103" s="5">
        <f>IFERROR(INDEX('2022'!$B$2:$P$30,MATCH('Costos corrientes'!$A100,'2022'!$A$2:$A$30,0),MATCH('Costos corrientes'!H$1,'2022'!$B$1:$P$1,0)),NA())</f>
        <v>3</v>
      </c>
    </row>
    <row r="104" spans="1:8" ht="15.75" thickBot="1" x14ac:dyDescent="0.3">
      <c r="A104" s="9" t="s">
        <v>111</v>
      </c>
      <c r="B104" s="9" t="s">
        <v>78</v>
      </c>
      <c r="C104" s="9">
        <v>2023</v>
      </c>
      <c r="D104" s="9">
        <f>IFERROR(INDEX('2023'!$B$2:$P$30,MATCH('Costos corrientes'!$A101,'2023'!$A$2:$A$30,0),MATCH('Costos corrientes'!D$1,'2023'!$B$1:$P$1,0)),NA())</f>
        <v>7291</v>
      </c>
      <c r="E104" s="9">
        <f>IFERROR(INDEX('2023'!$B$2:$P$30,MATCH('Costos corrientes'!$A101,'2023'!$A$2:$A$30,0),MATCH('Costos corrientes'!E$1,'2023'!$B$1:$P$1,0)),NA())</f>
        <v>0.66</v>
      </c>
      <c r="F104" s="9">
        <f>IFERROR(INDEX('2023'!$B$2:$P$30,MATCH('Costos corrientes'!$A101,'2023'!$A$2:$A$30,0),MATCH('Costos corrientes'!F$1,'2023'!$B$1:$P$1,0)),NA())</f>
        <v>34.65</v>
      </c>
      <c r="G104" s="9">
        <f>IFERROR(INDEX('2023'!$B$2:$P$30,MATCH('Costos corrientes'!$A101,'2023'!$A$2:$A$30,0),MATCH('Costos corrientes'!G$1,'2023'!$B$1:$P$1,0)),NA())</f>
        <v>6469</v>
      </c>
      <c r="H104" s="9">
        <f>IFERROR(INDEX('2023'!$B$2:$P$30,MATCH('Costos corrientes'!$A101,'2023'!$A$2:$A$30,0),MATCH('Costos corrientes'!H$1,'2023'!$B$1:$P$1,0)),NA())</f>
        <v>3</v>
      </c>
    </row>
    <row r="105" spans="1:8" ht="15.75" thickTop="1" x14ac:dyDescent="0.25">
      <c r="A105" s="8" t="s">
        <v>114</v>
      </c>
      <c r="B105" s="8" t="s">
        <v>113</v>
      </c>
      <c r="C105" s="8">
        <v>2018</v>
      </c>
      <c r="D105" s="8">
        <f>IFERROR(INDEX('2018'!$B$2:$P$30,MATCH('Costos corrientes'!$A105,'2018'!$A$2:$A$30,0),MATCH('Costos corrientes'!D$1,'2018'!$B$1:$P$1,0)),NA())</f>
        <v>1107</v>
      </c>
      <c r="E105" s="8">
        <f>IFERROR(INDEX('2018'!$B$2:$P$30,MATCH('Costos corrientes'!$A105,'2018'!$A$2:$A$30,0),MATCH('Costos corrientes'!E$1,'2018'!$B$1:$P$1,0)),NA())</f>
        <v>3.54</v>
      </c>
      <c r="F105" s="8">
        <f>IFERROR(INDEX('2018'!$B$2:$P$30,MATCH('Costos corrientes'!$A105,'2018'!$A$2:$A$30,0),MATCH('Costos corrientes'!F$1,'2018'!$B$1:$P$1,0)),NA())</f>
        <v>17.670000000000002</v>
      </c>
      <c r="G105" s="8">
        <f>IFERROR(INDEX('2018'!$B$2:$P$30,MATCH('Costos corrientes'!$A105,'2018'!$A$2:$A$30,0),MATCH('Costos corrientes'!G$1,'2018'!$B$1:$P$1,0)),NA())</f>
        <v>9880</v>
      </c>
      <c r="H105" s="8">
        <f>IFERROR(INDEX('2018'!$B$2:$P$30,MATCH('Costos corrientes'!$A105,'2018'!$A$2:$A$30,0),MATCH('Costos corrientes'!H$1,'2018'!$B$1:$P$1,0)),NA())</f>
        <v>2</v>
      </c>
    </row>
    <row r="106" spans="1:8" x14ac:dyDescent="0.25">
      <c r="A106" s="5" t="s">
        <v>114</v>
      </c>
      <c r="B106" s="5" t="s">
        <v>113</v>
      </c>
      <c r="C106" s="5">
        <v>2019</v>
      </c>
      <c r="D106" s="5">
        <f>IFERROR(INDEX('2019'!$B$2:$P$30,MATCH('Costos corrientes'!$A106,'2019'!$A$2:$A$30,0),MATCH('Costos corrientes'!D$1,'2019'!$B$1:$P$1,0)),NA())</f>
        <v>1126</v>
      </c>
      <c r="E106" s="5">
        <f>IFERROR(INDEX('2019'!$B$2:$P$30,MATCH('Costos corrientes'!$A106,'2019'!$A$2:$A$30,0),MATCH('Costos corrientes'!E$1,'2019'!$B$1:$P$1,0)),NA())</f>
        <v>3.61</v>
      </c>
      <c r="F106" s="5">
        <f>IFERROR(INDEX('2019'!$B$2:$P$30,MATCH('Costos corrientes'!$A106,'2019'!$A$2:$A$30,0),MATCH('Costos corrientes'!F$1,'2019'!$B$1:$P$1,0)),NA())</f>
        <v>18.03</v>
      </c>
      <c r="G106" s="5">
        <f>IFERROR(INDEX('2019'!$B$2:$P$30,MATCH('Costos corrientes'!$A106,'2019'!$A$2:$A$30,0),MATCH('Costos corrientes'!G$1,'2019'!$B$1:$P$1,0)),NA())</f>
        <v>9840</v>
      </c>
      <c r="H106" s="5">
        <f>IFERROR(INDEX('2019'!$B$2:$P$30,MATCH('Costos corrientes'!$A106,'2019'!$A$2:$A$30,0),MATCH('Costos corrientes'!H$1,'2019'!$B$1:$P$1,0)),NA())</f>
        <v>2</v>
      </c>
    </row>
    <row r="107" spans="1:8" x14ac:dyDescent="0.25">
      <c r="A107" s="5" t="s">
        <v>114</v>
      </c>
      <c r="B107" s="5" t="s">
        <v>113</v>
      </c>
      <c r="C107" s="5">
        <v>2020</v>
      </c>
      <c r="D107" s="5">
        <f>IFERROR(INDEX('2020'!$B$2:$P$30,MATCH('Costos corrientes'!$A106,'2020'!$A$2:$A$30,0),MATCH('Costos corrientes'!D$1,'2020'!$B$1:$P$1,0)),NA())</f>
        <v>710</v>
      </c>
      <c r="E107" s="5">
        <f>IFERROR(INDEX('2020'!$B$2:$P$30,MATCH('Costos corrientes'!$A106,'2020'!$A$2:$A$30,0),MATCH('Costos corrientes'!E$1,'2020'!$B$1:$P$1,0)),NA())</f>
        <v>4.4800000000000004</v>
      </c>
      <c r="F107" s="5">
        <f>IFERROR(INDEX('2020'!$B$2:$P$30,MATCH('Costos corrientes'!$A106,'2020'!$A$2:$A$30,0),MATCH('Costos corrientes'!F$1,'2020'!$B$1:$P$1,0)),NA())</f>
        <v>6.97</v>
      </c>
      <c r="G107" s="5">
        <f>IFERROR(INDEX('2020'!$B$2:$P$30,MATCH('Costos corrientes'!$A106,'2020'!$A$2:$A$30,0),MATCH('Costos corrientes'!G$1,'2020'!$B$1:$P$1,0)),NA())</f>
        <v>9905</v>
      </c>
      <c r="H107" s="5">
        <f>IFERROR(INDEX('2020'!$B$2:$P$30,MATCH('Costos corrientes'!$A106,'2020'!$A$2:$A$30,0),MATCH('Costos corrientes'!H$1,'2020'!$B$1:$P$1,0)),NA())</f>
        <v>2</v>
      </c>
    </row>
    <row r="108" spans="1:8" x14ac:dyDescent="0.25">
      <c r="A108" s="5" t="s">
        <v>114</v>
      </c>
      <c r="B108" s="5" t="s">
        <v>113</v>
      </c>
      <c r="C108" s="5">
        <v>2021</v>
      </c>
      <c r="D108" s="5">
        <f>IFERROR(INDEX('2021'!$B$2:$P$30,MATCH('Costos corrientes'!$A106,'2021'!$A$2:$A$30,0),MATCH('Costos corrientes'!D$1,'2021'!$B$1:$P$1,0)),NA())</f>
        <v>709</v>
      </c>
      <c r="E108" s="5">
        <f>IFERROR(INDEX('2021'!$B$2:$P$30,MATCH('Costos corrientes'!$A106,'2021'!$A$2:$A$30,0),MATCH('Costos corrientes'!E$1,'2021'!$B$1:$P$1,0)),NA())</f>
        <v>4.5199999999999996</v>
      </c>
      <c r="F108" s="5">
        <f>IFERROR(INDEX('2021'!$B$2:$P$30,MATCH('Costos corrientes'!$A106,'2021'!$A$2:$A$30,0),MATCH('Costos corrientes'!F$1,'2021'!$B$1:$P$1,0)),NA())</f>
        <v>7.04</v>
      </c>
      <c r="G108" s="5">
        <f>IFERROR(INDEX('2021'!$B$2:$P$30,MATCH('Costos corrientes'!$A106,'2021'!$A$2:$A$30,0),MATCH('Costos corrientes'!G$1,'2021'!$B$1:$P$1,0)),NA())</f>
        <v>9905</v>
      </c>
      <c r="H108" s="5">
        <f>IFERROR(INDEX('2021'!$B$2:$P$30,MATCH('Costos corrientes'!$A106,'2021'!$A$2:$A$30,0),MATCH('Costos corrientes'!H$1,'2021'!$B$1:$P$1,0)),NA())</f>
        <v>2</v>
      </c>
    </row>
    <row r="109" spans="1:8" x14ac:dyDescent="0.25">
      <c r="A109" s="5" t="s">
        <v>114</v>
      </c>
      <c r="B109" s="5" t="s">
        <v>113</v>
      </c>
      <c r="C109" s="5">
        <v>2022</v>
      </c>
      <c r="D109" s="5">
        <f>IFERROR(INDEX('2022'!$B$2:$P$30,MATCH('Costos corrientes'!$A106,'2022'!$A$2:$A$30,0),MATCH('Costos corrientes'!D$1,'2022'!$B$1:$P$1,0)),NA())</f>
        <v>785</v>
      </c>
      <c r="E109" s="5">
        <f>IFERROR(INDEX('2022'!$B$2:$P$30,MATCH('Costos corrientes'!$A106,'2022'!$A$2:$A$30,0),MATCH('Costos corrientes'!E$1,'2022'!$B$1:$P$1,0)),NA())</f>
        <v>4.71</v>
      </c>
      <c r="F109" s="5">
        <f>IFERROR(INDEX('2022'!$B$2:$P$30,MATCH('Costos corrientes'!$A106,'2022'!$A$2:$A$30,0),MATCH('Costos corrientes'!F$1,'2022'!$B$1:$P$1,0)),NA())</f>
        <v>7.33</v>
      </c>
      <c r="G109" s="5">
        <f>IFERROR(INDEX('2022'!$B$2:$P$30,MATCH('Costos corrientes'!$A106,'2022'!$A$2:$A$30,0),MATCH('Costos corrientes'!G$1,'2022'!$B$1:$P$1,0)),NA())</f>
        <v>9905</v>
      </c>
      <c r="H109" s="5">
        <f>IFERROR(INDEX('2022'!$B$2:$P$30,MATCH('Costos corrientes'!$A106,'2022'!$A$2:$A$30,0),MATCH('Costos corrientes'!H$1,'2022'!$B$1:$P$1,0)),NA())</f>
        <v>2</v>
      </c>
    </row>
    <row r="110" spans="1:8" ht="15.75" thickBot="1" x14ac:dyDescent="0.3">
      <c r="A110" s="9" t="s">
        <v>114</v>
      </c>
      <c r="B110" s="9" t="s">
        <v>113</v>
      </c>
      <c r="C110" s="9">
        <v>2023</v>
      </c>
      <c r="D110" s="9">
        <f>IFERROR(INDEX('2023'!$B$2:$P$30,MATCH('Costos corrientes'!$A107,'2023'!$A$2:$A$30,0),MATCH('Costos corrientes'!D$1,'2023'!$B$1:$P$1,0)),NA())</f>
        <v>867</v>
      </c>
      <c r="E110" s="9">
        <f>IFERROR(INDEX('2023'!$B$2:$P$30,MATCH('Costos corrientes'!$A107,'2023'!$A$2:$A$30,0),MATCH('Costos corrientes'!E$1,'2023'!$B$1:$P$1,0)),NA())</f>
        <v>5.0599999999999996</v>
      </c>
      <c r="F110" s="9">
        <f>IFERROR(INDEX('2023'!$B$2:$P$30,MATCH('Costos corrientes'!$A107,'2023'!$A$2:$A$30,0),MATCH('Costos corrientes'!F$1,'2023'!$B$1:$P$1,0)),NA())</f>
        <v>7.88</v>
      </c>
      <c r="G110" s="9">
        <f>IFERROR(INDEX('2023'!$B$2:$P$30,MATCH('Costos corrientes'!$A107,'2023'!$A$2:$A$30,0),MATCH('Costos corrientes'!G$1,'2023'!$B$1:$P$1,0)),NA())</f>
        <v>9905</v>
      </c>
      <c r="H110" s="9">
        <f>IFERROR(INDEX('2023'!$B$2:$P$30,MATCH('Costos corrientes'!$A107,'2023'!$A$2:$A$30,0),MATCH('Costos corrientes'!H$1,'2023'!$B$1:$P$1,0)),NA())</f>
        <v>2</v>
      </c>
    </row>
    <row r="111" spans="1:8" ht="15.75" thickTop="1" x14ac:dyDescent="0.25">
      <c r="A111" s="8" t="s">
        <v>115</v>
      </c>
      <c r="B111" s="8" t="s">
        <v>112</v>
      </c>
      <c r="C111" s="8">
        <v>2018</v>
      </c>
      <c r="D111" s="8">
        <f>IFERROR(INDEX('2018'!$B$2:$P$30,MATCH('Costos corrientes'!$A111,'2018'!$A$2:$A$30,0),MATCH('Costos corrientes'!D$1,'2018'!$B$1:$P$1,0)),NA())</f>
        <v>680</v>
      </c>
      <c r="E111" s="8">
        <f>IFERROR(INDEX('2018'!$B$2:$P$30,MATCH('Costos corrientes'!$A111,'2018'!$A$2:$A$30,0),MATCH('Costos corrientes'!E$1,'2018'!$B$1:$P$1,0)),NA())</f>
        <v>10.81</v>
      </c>
      <c r="F111" s="8">
        <f>IFERROR(INDEX('2018'!$B$2:$P$30,MATCH('Costos corrientes'!$A111,'2018'!$A$2:$A$30,0),MATCH('Costos corrientes'!F$1,'2018'!$B$1:$P$1,0)),NA())</f>
        <v>6.87</v>
      </c>
      <c r="G111" s="8">
        <f>IFERROR(INDEX('2018'!$B$2:$P$30,MATCH('Costos corrientes'!$A111,'2018'!$A$2:$A$30,0),MATCH('Costos corrientes'!G$1,'2018'!$B$1:$P$1,0)),NA())</f>
        <v>9800</v>
      </c>
      <c r="H111" s="8">
        <f>IFERROR(INDEX('2018'!$B$2:$P$30,MATCH('Costos corrientes'!$A111,'2018'!$A$2:$A$30,0),MATCH('Costos corrientes'!H$1,'2018'!$B$1:$P$1,0)),NA())</f>
        <v>2</v>
      </c>
    </row>
    <row r="112" spans="1:8" x14ac:dyDescent="0.25">
      <c r="A112" s="5" t="s">
        <v>115</v>
      </c>
      <c r="B112" s="5" t="s">
        <v>112</v>
      </c>
      <c r="C112" s="5">
        <v>2019</v>
      </c>
      <c r="D112" s="5">
        <f>IFERROR(INDEX('2019'!$B$2:$P$30,MATCH('Costos corrientes'!$A112,'2019'!$A$2:$A$30,0),MATCH('Costos corrientes'!D$1,'2019'!$B$1:$P$1,0)),NA())</f>
        <v>691</v>
      </c>
      <c r="E112" s="5">
        <f>IFERROR(INDEX('2019'!$B$2:$P$30,MATCH('Costos corrientes'!$A112,'2019'!$A$2:$A$30,0),MATCH('Costos corrientes'!E$1,'2019'!$B$1:$P$1,0)),NA())</f>
        <v>11.02</v>
      </c>
      <c r="F112" s="5">
        <f>IFERROR(INDEX('2019'!$B$2:$P$30,MATCH('Costos corrientes'!$A112,'2019'!$A$2:$A$30,0),MATCH('Costos corrientes'!F$1,'2019'!$B$1:$P$1,0)),NA())</f>
        <v>7.01</v>
      </c>
      <c r="G112" s="5">
        <f>IFERROR(INDEX('2019'!$B$2:$P$30,MATCH('Costos corrientes'!$A112,'2019'!$A$2:$A$30,0),MATCH('Costos corrientes'!G$1,'2019'!$B$1:$P$1,0)),NA())</f>
        <v>9800</v>
      </c>
      <c r="H112" s="5">
        <f>IFERROR(INDEX('2019'!$B$2:$P$30,MATCH('Costos corrientes'!$A112,'2019'!$A$2:$A$30,0),MATCH('Costos corrientes'!H$1,'2019'!$B$1:$P$1,0)),NA())</f>
        <v>2</v>
      </c>
    </row>
    <row r="113" spans="1:8" x14ac:dyDescent="0.25">
      <c r="A113" s="5" t="s">
        <v>115</v>
      </c>
      <c r="B113" s="5" t="s">
        <v>112</v>
      </c>
      <c r="C113" s="5">
        <v>2020</v>
      </c>
      <c r="D113" s="5">
        <f>IFERROR(INDEX('2020'!$B$2:$P$30,MATCH('Costos corrientes'!$A112,'2020'!$A$2:$A$30,0),MATCH('Costos corrientes'!D$1,'2020'!$B$1:$P$1,0)),NA())</f>
        <v>1170</v>
      </c>
      <c r="E113" s="5">
        <f>IFERROR(INDEX('2020'!$B$2:$P$30,MATCH('Costos corrientes'!$A112,'2020'!$A$2:$A$30,0),MATCH('Costos corrientes'!E$1,'2020'!$B$1:$P$1,0)),NA())</f>
        <v>4.68</v>
      </c>
      <c r="F113" s="5">
        <f>IFERROR(INDEX('2020'!$B$2:$P$30,MATCH('Costos corrientes'!$A112,'2020'!$A$2:$A$30,0),MATCH('Costos corrientes'!F$1,'2020'!$B$1:$P$1,0)),NA())</f>
        <v>16.23</v>
      </c>
      <c r="G113" s="5">
        <f>IFERROR(INDEX('2020'!$B$2:$P$30,MATCH('Costos corrientes'!$A112,'2020'!$A$2:$A$30,0),MATCH('Costos corrientes'!G$1,'2020'!$B$1:$P$1,0)),NA())</f>
        <v>9124</v>
      </c>
      <c r="H113" s="5">
        <f>IFERROR(INDEX('2020'!$B$2:$P$30,MATCH('Costos corrientes'!$A112,'2020'!$A$2:$A$30,0),MATCH('Costos corrientes'!H$1,'2020'!$B$1:$P$1,0)),NA())</f>
        <v>2</v>
      </c>
    </row>
    <row r="114" spans="1:8" x14ac:dyDescent="0.25">
      <c r="A114" s="5" t="s">
        <v>115</v>
      </c>
      <c r="B114" s="5" t="s">
        <v>112</v>
      </c>
      <c r="C114" s="5">
        <v>2021</v>
      </c>
      <c r="D114" s="5">
        <f>IFERROR(INDEX('2021'!$B$2:$P$30,MATCH('Costos corrientes'!$A112,'2021'!$A$2:$A$30,0),MATCH('Costos corrientes'!D$1,'2021'!$B$1:$P$1,0)),NA())</f>
        <v>1169</v>
      </c>
      <c r="E114" s="5">
        <f>IFERROR(INDEX('2021'!$B$2:$P$30,MATCH('Costos corrientes'!$A112,'2021'!$A$2:$A$30,0),MATCH('Costos corrientes'!E$1,'2021'!$B$1:$P$1,0)),NA())</f>
        <v>4.72</v>
      </c>
      <c r="F114" s="5">
        <f>IFERROR(INDEX('2021'!$B$2:$P$30,MATCH('Costos corrientes'!$A112,'2021'!$A$2:$A$30,0),MATCH('Costos corrientes'!F$1,'2021'!$B$1:$P$1,0)),NA())</f>
        <v>16.38</v>
      </c>
      <c r="G114" s="5">
        <f>IFERROR(INDEX('2021'!$B$2:$P$30,MATCH('Costos corrientes'!$A112,'2021'!$A$2:$A$30,0),MATCH('Costos corrientes'!G$1,'2021'!$B$1:$P$1,0)),NA())</f>
        <v>9124</v>
      </c>
      <c r="H114" s="5">
        <f>IFERROR(INDEX('2021'!$B$2:$P$30,MATCH('Costos corrientes'!$A112,'2021'!$A$2:$A$30,0),MATCH('Costos corrientes'!H$1,'2021'!$B$1:$P$1,0)),NA())</f>
        <v>2</v>
      </c>
    </row>
    <row r="115" spans="1:8" x14ac:dyDescent="0.25">
      <c r="A115" s="5" t="s">
        <v>115</v>
      </c>
      <c r="B115" s="5" t="s">
        <v>112</v>
      </c>
      <c r="C115" s="5">
        <v>2022</v>
      </c>
      <c r="D115" s="5">
        <f>IFERROR(INDEX('2022'!$B$2:$P$30,MATCH('Costos corrientes'!$A112,'2022'!$A$2:$A$30,0),MATCH('Costos corrientes'!D$1,'2022'!$B$1:$P$1,0)),NA())</f>
        <v>1294</v>
      </c>
      <c r="E115" s="5">
        <f>IFERROR(INDEX('2022'!$B$2:$P$30,MATCH('Costos corrientes'!$A112,'2022'!$A$2:$A$30,0),MATCH('Costos corrientes'!E$1,'2022'!$B$1:$P$1,0)),NA())</f>
        <v>4.92</v>
      </c>
      <c r="F115" s="5">
        <f>IFERROR(INDEX('2022'!$B$2:$P$30,MATCH('Costos corrientes'!$A112,'2022'!$A$2:$A$30,0),MATCH('Costos corrientes'!F$1,'2022'!$B$1:$P$1,0)),NA())</f>
        <v>17.059999999999999</v>
      </c>
      <c r="G115" s="5">
        <f>IFERROR(INDEX('2022'!$B$2:$P$30,MATCH('Costos corrientes'!$A112,'2022'!$A$2:$A$30,0),MATCH('Costos corrientes'!G$1,'2022'!$B$1:$P$1,0)),NA())</f>
        <v>9124</v>
      </c>
      <c r="H115" s="5">
        <f>IFERROR(INDEX('2022'!$B$2:$P$30,MATCH('Costos corrientes'!$A112,'2022'!$A$2:$A$30,0),MATCH('Costos corrientes'!H$1,'2022'!$B$1:$P$1,0)),NA())</f>
        <v>2</v>
      </c>
    </row>
    <row r="116" spans="1:8" ht="15.75" thickBot="1" x14ac:dyDescent="0.3">
      <c r="A116" s="9" t="s">
        <v>115</v>
      </c>
      <c r="B116" s="9" t="s">
        <v>112</v>
      </c>
      <c r="C116" s="9">
        <v>2023</v>
      </c>
      <c r="D116" s="9">
        <f>IFERROR(INDEX('2023'!$B$2:$P$30,MATCH('Costos corrientes'!$A113,'2023'!$A$2:$A$30,0),MATCH('Costos corrientes'!D$1,'2023'!$B$1:$P$1,0)),NA())</f>
        <v>1428</v>
      </c>
      <c r="E116" s="9">
        <f>IFERROR(INDEX('2023'!$B$2:$P$30,MATCH('Costos corrientes'!$A113,'2023'!$A$2:$A$30,0),MATCH('Costos corrientes'!E$1,'2023'!$B$1:$P$1,0)),NA())</f>
        <v>5.29</v>
      </c>
      <c r="F116" s="9">
        <f>IFERROR(INDEX('2023'!$B$2:$P$30,MATCH('Costos corrientes'!$A113,'2023'!$A$2:$A$30,0),MATCH('Costos corrientes'!F$1,'2023'!$B$1:$P$1,0)),NA())</f>
        <v>18.350000000000001</v>
      </c>
      <c r="G116" s="9">
        <f>IFERROR(INDEX('2023'!$B$2:$P$30,MATCH('Costos corrientes'!$A113,'2023'!$A$2:$A$30,0),MATCH('Costos corrientes'!G$1,'2023'!$B$1:$P$1,0)),NA())</f>
        <v>9124</v>
      </c>
      <c r="H116" s="9">
        <f>IFERROR(INDEX('2023'!$B$2:$P$30,MATCH('Costos corrientes'!$A113,'2023'!$A$2:$A$30,0),MATCH('Costos corrientes'!H$1,'2023'!$B$1:$P$1,0)),NA())</f>
        <v>2</v>
      </c>
    </row>
    <row r="117" spans="1:8" ht="15.75" thickTop="1" x14ac:dyDescent="0.25">
      <c r="A117" s="8" t="s">
        <v>116</v>
      </c>
      <c r="B117" s="8" t="s">
        <v>4</v>
      </c>
      <c r="C117" s="8">
        <v>2018</v>
      </c>
      <c r="D117" s="8"/>
      <c r="E117" s="8"/>
      <c r="F117" s="8"/>
      <c r="G117" s="8"/>
      <c r="H117" s="8"/>
    </row>
    <row r="118" spans="1:8" x14ac:dyDescent="0.25">
      <c r="A118" s="5" t="s">
        <v>116</v>
      </c>
      <c r="B118" s="5" t="s">
        <v>4</v>
      </c>
      <c r="C118" s="5">
        <v>2019</v>
      </c>
      <c r="D118" s="5">
        <f>IFERROR(INDEX('2019'!$B$2:$P$30,MATCH('Costos corrientes'!$A118,'2019'!$A$2:$A$30,0),MATCH('Costos corrientes'!D$1,'2019'!$B$1:$P$1,0)),NA())</f>
        <v>1371</v>
      </c>
      <c r="E118" s="5">
        <f>IFERROR(INDEX('2019'!$B$2:$P$30,MATCH('Costos corrientes'!$A118,'2019'!$A$2:$A$30,0),MATCH('Costos corrientes'!E$1,'2019'!$B$1:$P$1,0)),NA())</f>
        <v>6.03</v>
      </c>
      <c r="F118" s="5">
        <f>IFERROR(INDEX('2019'!$B$2:$P$30,MATCH('Costos corrientes'!$A118,'2019'!$A$2:$A$30,0),MATCH('Costos corrientes'!F$1,'2019'!$B$1:$P$1,0)),NA())</f>
        <v>7.11</v>
      </c>
      <c r="G118" s="5">
        <f>IFERROR(INDEX('2019'!$B$2:$P$30,MATCH('Costos corrientes'!$A118,'2019'!$A$2:$A$30,0),MATCH('Costos corrientes'!G$1,'2019'!$B$1:$P$1,0)),NA())</f>
        <v>8500</v>
      </c>
      <c r="H118" s="5">
        <f>IFERROR(INDEX('2019'!$B$2:$P$30,MATCH('Costos corrientes'!$A118,'2019'!$A$2:$A$30,0),MATCH('Costos corrientes'!H$1,'2019'!$B$1:$P$1,0)),NA())</f>
        <v>2</v>
      </c>
    </row>
    <row r="119" spans="1:8" x14ac:dyDescent="0.25">
      <c r="A119" s="5" t="s">
        <v>116</v>
      </c>
      <c r="B119" s="5" t="s">
        <v>4</v>
      </c>
      <c r="C119" s="5">
        <v>2020</v>
      </c>
      <c r="D119" s="5">
        <f>IFERROR(INDEX('2020'!$B$2:$P$30,MATCH('Costos corrientes'!$A118,'2020'!$A$2:$A$30,0),MATCH('Costos corrientes'!D$1,'2020'!$B$1:$P$1,0)),NA())</f>
        <v>1802</v>
      </c>
      <c r="E119" s="5">
        <f>IFERROR(INDEX('2020'!$B$2:$P$30,MATCH('Costos corrientes'!$A118,'2020'!$A$2:$A$30,0),MATCH('Costos corrientes'!E$1,'2020'!$B$1:$P$1,0)),NA())</f>
        <v>5.67</v>
      </c>
      <c r="F119" s="5">
        <f>IFERROR(INDEX('2020'!$B$2:$P$30,MATCH('Costos corrientes'!$A118,'2020'!$A$2:$A$30,0),MATCH('Costos corrientes'!F$1,'2020'!$B$1:$P$1,0)),NA())</f>
        <v>35.01</v>
      </c>
      <c r="G119" s="5">
        <f>IFERROR(INDEX('2020'!$B$2:$P$30,MATCH('Costos corrientes'!$A118,'2020'!$A$2:$A$30,0),MATCH('Costos corrientes'!G$1,'2020'!$B$1:$P$1,0)),NA())</f>
        <v>8295</v>
      </c>
      <c r="H119" s="5">
        <f>IFERROR(INDEX('2020'!$B$2:$P$30,MATCH('Costos corrientes'!$A118,'2020'!$A$2:$A$30,0),MATCH('Costos corrientes'!H$1,'2020'!$B$1:$P$1,0)),NA())</f>
        <v>2</v>
      </c>
    </row>
    <row r="120" spans="1:8" x14ac:dyDescent="0.25">
      <c r="A120" s="5" t="s">
        <v>116</v>
      </c>
      <c r="B120" s="5" t="s">
        <v>4</v>
      </c>
      <c r="C120" s="5">
        <v>2021</v>
      </c>
      <c r="D120" s="5">
        <f>IFERROR(INDEX('2021'!$B$2:$P$30,MATCH('Costos corrientes'!$A118,'2021'!$A$2:$A$30,0),MATCH('Costos corrientes'!D$1,'2021'!$B$1:$P$1,0)),NA())</f>
        <v>1813</v>
      </c>
      <c r="E120" s="5">
        <f>IFERROR(INDEX('2021'!$B$2:$P$30,MATCH('Costos corrientes'!$A118,'2021'!$A$2:$A$30,0),MATCH('Costos corrientes'!E$1,'2021'!$B$1:$P$1,0)),NA())</f>
        <v>5.72</v>
      </c>
      <c r="F120" s="5">
        <f>IFERROR(INDEX('2021'!$B$2:$P$30,MATCH('Costos corrientes'!$A118,'2021'!$A$2:$A$30,0),MATCH('Costos corrientes'!F$1,'2021'!$B$1:$P$1,0)),NA())</f>
        <v>35.340000000000003</v>
      </c>
      <c r="G120" s="5">
        <f>IFERROR(INDEX('2021'!$B$2:$P$30,MATCH('Costos corrientes'!$A118,'2021'!$A$2:$A$30,0),MATCH('Costos corrientes'!G$1,'2021'!$B$1:$P$1,0)),NA())</f>
        <v>8295</v>
      </c>
      <c r="H120" s="5">
        <f>IFERROR(INDEX('2021'!$B$2:$P$30,MATCH('Costos corrientes'!$A118,'2021'!$A$2:$A$30,0),MATCH('Costos corrientes'!H$1,'2021'!$B$1:$P$1,0)),NA())</f>
        <v>2</v>
      </c>
    </row>
    <row r="121" spans="1:8" x14ac:dyDescent="0.25">
      <c r="A121" s="5" t="s">
        <v>116</v>
      </c>
      <c r="B121" s="5" t="s">
        <v>4</v>
      </c>
      <c r="C121" s="5">
        <v>2022</v>
      </c>
      <c r="D121" s="5">
        <f>IFERROR(INDEX('2022'!$B$2:$P$30,MATCH('Costos corrientes'!$A118,'2022'!$A$2:$A$30,0),MATCH('Costos corrientes'!D$1,'2022'!$B$1:$P$1,0)),NA())</f>
        <v>2018</v>
      </c>
      <c r="E121" s="5">
        <f>IFERROR(INDEX('2022'!$B$2:$P$30,MATCH('Costos corrientes'!$A118,'2022'!$A$2:$A$30,0),MATCH('Costos corrientes'!E$1,'2022'!$B$1:$P$1,0)),NA())</f>
        <v>5.96</v>
      </c>
      <c r="F121" s="5">
        <f>IFERROR(INDEX('2022'!$B$2:$P$30,MATCH('Costos corrientes'!$A118,'2022'!$A$2:$A$30,0),MATCH('Costos corrientes'!F$1,'2022'!$B$1:$P$1,0)),NA())</f>
        <v>36.81</v>
      </c>
      <c r="G121" s="5">
        <f>IFERROR(INDEX('2022'!$B$2:$P$30,MATCH('Costos corrientes'!$A118,'2022'!$A$2:$A$30,0),MATCH('Costos corrientes'!G$1,'2022'!$B$1:$P$1,0)),NA())</f>
        <v>8295</v>
      </c>
      <c r="H121" s="5">
        <f>IFERROR(INDEX('2022'!$B$2:$P$30,MATCH('Costos corrientes'!$A118,'2022'!$A$2:$A$30,0),MATCH('Costos corrientes'!H$1,'2022'!$B$1:$P$1,0)),NA())</f>
        <v>2</v>
      </c>
    </row>
    <row r="122" spans="1:8" ht="15.75" thickBot="1" x14ac:dyDescent="0.3">
      <c r="A122" s="9" t="s">
        <v>116</v>
      </c>
      <c r="B122" s="9" t="s">
        <v>4</v>
      </c>
      <c r="C122" s="9">
        <v>2023</v>
      </c>
      <c r="D122" s="9">
        <f>IFERROR(INDEX('2023'!$B$2:$P$30,MATCH('Costos corrientes'!$A119,'2023'!$A$2:$A$30,0),MATCH('Costos corrientes'!D$1,'2023'!$B$1:$P$1,0)),NA())</f>
        <v>2240</v>
      </c>
      <c r="E122" s="9">
        <f>IFERROR(INDEX('2023'!$B$2:$P$30,MATCH('Costos corrientes'!$A119,'2023'!$A$2:$A$30,0),MATCH('Costos corrientes'!E$1,'2023'!$B$1:$P$1,0)),NA())</f>
        <v>6.4</v>
      </c>
      <c r="F122" s="9">
        <f>IFERROR(INDEX('2023'!$B$2:$P$30,MATCH('Costos corrientes'!$A119,'2023'!$A$2:$A$30,0),MATCH('Costos corrientes'!F$1,'2023'!$B$1:$P$1,0)),NA())</f>
        <v>39.57</v>
      </c>
      <c r="G122" s="9">
        <f>IFERROR(INDEX('2023'!$B$2:$P$30,MATCH('Costos corrientes'!$A119,'2023'!$A$2:$A$30,0),MATCH('Costos corrientes'!G$1,'2023'!$B$1:$P$1,0)),NA())</f>
        <v>8295</v>
      </c>
      <c r="H122" s="9">
        <f>IFERROR(INDEX('2023'!$B$2:$P$30,MATCH('Costos corrientes'!$A119,'2023'!$A$2:$A$30,0),MATCH('Costos corrientes'!H$1,'2023'!$B$1:$P$1,0)),NA())</f>
        <v>2</v>
      </c>
    </row>
    <row r="123" spans="1:8" ht="15.75" thickTop="1" x14ac:dyDescent="0.25">
      <c r="A123" s="8" t="s">
        <v>117</v>
      </c>
      <c r="B123" s="8" t="s">
        <v>3</v>
      </c>
      <c r="C123" s="8">
        <v>2018</v>
      </c>
      <c r="D123" s="8">
        <f>IFERROR(INDEX('2018'!$B$2:$P$30,MATCH('Costos corrientes'!$A123,'2018'!$A$2:$A$30,0),MATCH('Costos corrientes'!D$1,'2018'!$B$1:$P$1,0)),NA())</f>
        <v>2175</v>
      </c>
      <c r="E123" s="8">
        <f>IFERROR(INDEX('2018'!$B$2:$P$30,MATCH('Costos corrientes'!$A123,'2018'!$A$2:$A$30,0),MATCH('Costos corrientes'!E$1,'2018'!$B$1:$P$1,0)),NA())</f>
        <v>7.2</v>
      </c>
      <c r="F123" s="8">
        <f>IFERROR(INDEX('2018'!$B$2:$P$30,MATCH('Costos corrientes'!$A123,'2018'!$A$2:$A$30,0),MATCH('Costos corrientes'!F$1,'2018'!$B$1:$P$1,0)),NA())</f>
        <v>33.75</v>
      </c>
      <c r="G123" s="8">
        <f>IFERROR(INDEX('2018'!$B$2:$P$30,MATCH('Costos corrientes'!$A123,'2018'!$A$2:$A$30,0),MATCH('Costos corrientes'!G$1,'2018'!$B$1:$P$1,0)),NA())</f>
        <v>7525</v>
      </c>
      <c r="H123" s="8">
        <f>IFERROR(INDEX('2018'!$B$2:$P$30,MATCH('Costos corrientes'!$A123,'2018'!$A$2:$A$30,0),MATCH('Costos corrientes'!H$1,'2018'!$B$1:$P$1,0)),NA())</f>
        <v>3</v>
      </c>
    </row>
    <row r="124" spans="1:8" x14ac:dyDescent="0.25">
      <c r="A124" s="5" t="s">
        <v>117</v>
      </c>
      <c r="B124" s="5" t="s">
        <v>3</v>
      </c>
      <c r="C124" s="5">
        <v>2019</v>
      </c>
      <c r="D124" s="5">
        <f>IFERROR(INDEX('2019'!$B$2:$P$30,MATCH('Costos corrientes'!$A124,'2019'!$A$2:$A$30,0),MATCH('Costos corrientes'!D$1,'2019'!$B$1:$P$1,0)),NA())</f>
        <v>2205</v>
      </c>
      <c r="E124" s="5">
        <f>IFERROR(INDEX('2019'!$B$2:$P$30,MATCH('Costos corrientes'!$A124,'2019'!$A$2:$A$30,0),MATCH('Costos corrientes'!E$1,'2019'!$B$1:$P$1,0)),NA())</f>
        <v>7.34</v>
      </c>
      <c r="F124" s="5">
        <f>IFERROR(INDEX('2019'!$B$2:$P$30,MATCH('Costos corrientes'!$A124,'2019'!$A$2:$A$30,0),MATCH('Costos corrientes'!F$1,'2019'!$B$1:$P$1,0)),NA())</f>
        <v>34.43</v>
      </c>
      <c r="G124" s="5">
        <f>IFERROR(INDEX('2019'!$B$2:$P$30,MATCH('Costos corrientes'!$A124,'2019'!$A$2:$A$30,0),MATCH('Costos corrientes'!G$1,'2019'!$B$1:$P$1,0)),NA())</f>
        <v>7525</v>
      </c>
      <c r="H124" s="5">
        <f>IFERROR(INDEX('2019'!$B$2:$P$30,MATCH('Costos corrientes'!$A124,'2019'!$A$2:$A$30,0),MATCH('Costos corrientes'!H$1,'2019'!$B$1:$P$1,0)),NA())</f>
        <v>3</v>
      </c>
    </row>
    <row r="125" spans="1:8" x14ac:dyDescent="0.25">
      <c r="A125" s="5" t="s">
        <v>117</v>
      </c>
      <c r="B125" s="5" t="s">
        <v>3</v>
      </c>
      <c r="C125" s="5">
        <v>2020</v>
      </c>
      <c r="D125" s="5">
        <f>IFERROR(INDEX('2020'!$B$2:$P$30,MATCH('Costos corrientes'!$A124,'2020'!$A$2:$A$30,0),MATCH('Costos corrientes'!D$1,'2020'!$B$1:$P$1,0)),NA())</f>
        <v>2569</v>
      </c>
      <c r="E125" s="5">
        <f>IFERROR(INDEX('2020'!$B$2:$P$30,MATCH('Costos corrientes'!$A124,'2020'!$A$2:$A$30,0),MATCH('Costos corrientes'!E$1,'2020'!$B$1:$P$1,0)),NA())</f>
        <v>5.82</v>
      </c>
      <c r="F125" s="5">
        <f>IFERROR(INDEX('2020'!$B$2:$P$30,MATCH('Costos corrientes'!$A124,'2020'!$A$2:$A$30,0),MATCH('Costos corrientes'!F$1,'2020'!$B$1:$P$1,0)),NA())</f>
        <v>27.48</v>
      </c>
      <c r="G125" s="5">
        <f>IFERROR(INDEX('2020'!$B$2:$P$30,MATCH('Costos corrientes'!$A124,'2020'!$A$2:$A$30,0),MATCH('Costos corrientes'!G$1,'2020'!$B$1:$P$1,0)),NA())</f>
        <v>7124</v>
      </c>
      <c r="H125" s="5">
        <f>IFERROR(INDEX('2020'!$B$2:$P$30,MATCH('Costos corrientes'!$A124,'2020'!$A$2:$A$30,0),MATCH('Costos corrientes'!H$1,'2020'!$B$1:$P$1,0)),NA())</f>
        <v>3</v>
      </c>
    </row>
    <row r="126" spans="1:8" x14ac:dyDescent="0.25">
      <c r="A126" s="5" t="s">
        <v>117</v>
      </c>
      <c r="B126" s="5" t="s">
        <v>3</v>
      </c>
      <c r="C126" s="5">
        <v>2021</v>
      </c>
      <c r="D126" s="5">
        <f>IFERROR(INDEX('2021'!$B$2:$P$30,MATCH('Costos corrientes'!$A124,'2021'!$A$2:$A$30,0),MATCH('Costos corrientes'!D$1,'2021'!$B$1:$P$1,0)),NA())</f>
        <v>2570</v>
      </c>
      <c r="E126" s="5">
        <f>IFERROR(INDEX('2021'!$B$2:$P$30,MATCH('Costos corrientes'!$A124,'2021'!$A$2:$A$30,0),MATCH('Costos corrientes'!E$1,'2021'!$B$1:$P$1,0)),NA())</f>
        <v>5.87</v>
      </c>
      <c r="F126" s="5">
        <f>IFERROR(INDEX('2021'!$B$2:$P$30,MATCH('Costos corrientes'!$A124,'2021'!$A$2:$A$30,0),MATCH('Costos corrientes'!F$1,'2021'!$B$1:$P$1,0)),NA())</f>
        <v>27.74</v>
      </c>
      <c r="G126" s="5">
        <f>IFERROR(INDEX('2021'!$B$2:$P$30,MATCH('Costos corrientes'!$A124,'2021'!$A$2:$A$30,0),MATCH('Costos corrientes'!G$1,'2021'!$B$1:$P$1,0)),NA())</f>
        <v>7124</v>
      </c>
      <c r="H126" s="5">
        <f>IFERROR(INDEX('2021'!$B$2:$P$30,MATCH('Costos corrientes'!$A124,'2021'!$A$2:$A$30,0),MATCH('Costos corrientes'!H$1,'2021'!$B$1:$P$1,0)),NA())</f>
        <v>3</v>
      </c>
    </row>
    <row r="127" spans="1:8" x14ac:dyDescent="0.25">
      <c r="A127" s="5" t="s">
        <v>117</v>
      </c>
      <c r="B127" s="5" t="s">
        <v>3</v>
      </c>
      <c r="C127" s="5">
        <v>2022</v>
      </c>
      <c r="D127" s="5">
        <f>IFERROR(INDEX('2022'!$B$2:$P$30,MATCH('Costos corrientes'!$A124,'2022'!$A$2:$A$30,0),MATCH('Costos corrientes'!D$1,'2022'!$B$1:$P$1,0)),NA())</f>
        <v>2845</v>
      </c>
      <c r="E127" s="5">
        <f>IFERROR(INDEX('2022'!$B$2:$P$30,MATCH('Costos corrientes'!$A124,'2022'!$A$2:$A$30,0),MATCH('Costos corrientes'!E$1,'2022'!$B$1:$P$1,0)),NA())</f>
        <v>6.11</v>
      </c>
      <c r="F127" s="5">
        <f>IFERROR(INDEX('2022'!$B$2:$P$30,MATCH('Costos corrientes'!$A124,'2022'!$A$2:$A$30,0),MATCH('Costos corrientes'!F$1,'2022'!$B$1:$P$1,0)),NA())</f>
        <v>28.89</v>
      </c>
      <c r="G127" s="5">
        <f>IFERROR(INDEX('2022'!$B$2:$P$30,MATCH('Costos corrientes'!$A124,'2022'!$A$2:$A$30,0),MATCH('Costos corrientes'!G$1,'2022'!$B$1:$P$1,0)),NA())</f>
        <v>7124</v>
      </c>
      <c r="H127" s="5">
        <f>IFERROR(INDEX('2022'!$B$2:$P$30,MATCH('Costos corrientes'!$A124,'2022'!$A$2:$A$30,0),MATCH('Costos corrientes'!H$1,'2022'!$B$1:$P$1,0)),NA())</f>
        <v>3</v>
      </c>
    </row>
    <row r="128" spans="1:8" ht="15.75" thickBot="1" x14ac:dyDescent="0.3">
      <c r="A128" s="9" t="s">
        <v>117</v>
      </c>
      <c r="B128" s="9" t="s">
        <v>3</v>
      </c>
      <c r="C128" s="9">
        <v>2023</v>
      </c>
      <c r="D128" s="9">
        <f>IFERROR(INDEX('2023'!$B$2:$P$30,MATCH('Costos corrientes'!$A125,'2023'!$A$2:$A$30,0),MATCH('Costos corrientes'!D$1,'2023'!$B$1:$P$1,0)),NA())</f>
        <v>3140</v>
      </c>
      <c r="E128" s="9">
        <f>IFERROR(INDEX('2023'!$B$2:$P$30,MATCH('Costos corrientes'!$A125,'2023'!$A$2:$A$30,0),MATCH('Costos corrientes'!E$1,'2023'!$B$1:$P$1,0)),NA())</f>
        <v>6.57</v>
      </c>
      <c r="F128" s="9">
        <f>IFERROR(INDEX('2023'!$B$2:$P$30,MATCH('Costos corrientes'!$A125,'2023'!$A$2:$A$30,0),MATCH('Costos corrientes'!F$1,'2023'!$B$1:$P$1,0)),NA())</f>
        <v>31.06</v>
      </c>
      <c r="G128" s="9">
        <f>IFERROR(INDEX('2023'!$B$2:$P$30,MATCH('Costos corrientes'!$A125,'2023'!$A$2:$A$30,0),MATCH('Costos corrientes'!G$1,'2023'!$B$1:$P$1,0)),NA())</f>
        <v>7124</v>
      </c>
      <c r="H128" s="9">
        <f>IFERROR(INDEX('2023'!$B$2:$P$30,MATCH('Costos corrientes'!$A125,'2023'!$A$2:$A$30,0),MATCH('Costos corrientes'!H$1,'2023'!$B$1:$P$1,0)),NA())</f>
        <v>3</v>
      </c>
    </row>
    <row r="129" spans="1:8" ht="15.75" thickTop="1" x14ac:dyDescent="0.25">
      <c r="A129" s="8" t="s">
        <v>118</v>
      </c>
      <c r="B129" s="8" t="s">
        <v>89</v>
      </c>
      <c r="C129" s="8">
        <v>2018</v>
      </c>
      <c r="D129" s="8">
        <f>IFERROR(INDEX('2018'!$B$2:$P$30,MATCH('Costos corrientes'!$A129,'2018'!$A$2:$A$30,0),MATCH('Costos corrientes'!D$1,'2018'!$B$1:$P$1,0)),NA())</f>
        <v>982</v>
      </c>
      <c r="E129" s="8">
        <f>IFERROR(INDEX('2018'!$B$2:$P$30,MATCH('Costos corrientes'!$A129,'2018'!$A$2:$A$30,0),MATCH('Costos corrientes'!E$1,'2018'!$B$1:$P$1,0)),NA())</f>
        <v>3.54</v>
      </c>
      <c r="F129" s="8">
        <f>IFERROR(INDEX('2018'!$B$2:$P$30,MATCH('Costos corrientes'!$A129,'2018'!$A$2:$A$30,0),MATCH('Costos corrientes'!F$1,'2018'!$B$1:$P$1,0)),NA())</f>
        <v>11.11</v>
      </c>
      <c r="G129" s="8">
        <f>IFERROR(INDEX('2018'!$B$2:$P$30,MATCH('Costos corrientes'!$A129,'2018'!$A$2:$A$30,0),MATCH('Costos corrientes'!G$1,'2018'!$B$1:$P$1,0)),NA())</f>
        <v>6600</v>
      </c>
      <c r="H129" s="8">
        <f>IFERROR(INDEX('2018'!$B$2:$P$30,MATCH('Costos corrientes'!$A129,'2018'!$A$2:$A$30,0),MATCH('Costos corrientes'!H$1,'2018'!$B$1:$P$1,0)),NA())</f>
        <v>3</v>
      </c>
    </row>
    <row r="130" spans="1:8" x14ac:dyDescent="0.25">
      <c r="A130" s="5" t="s">
        <v>118</v>
      </c>
      <c r="B130" s="5" t="s">
        <v>89</v>
      </c>
      <c r="C130" s="5">
        <v>2019</v>
      </c>
      <c r="D130" s="5">
        <f>IFERROR(INDEX('2019'!$B$2:$P$30,MATCH('Costos corrientes'!$A130,'2019'!$A$2:$A$30,0),MATCH('Costos corrientes'!D$1,'2019'!$B$1:$P$1,0)),NA())</f>
        <v>999</v>
      </c>
      <c r="E130" s="5">
        <f>IFERROR(INDEX('2019'!$B$2:$P$30,MATCH('Costos corrientes'!$A130,'2019'!$A$2:$A$30,0),MATCH('Costos corrientes'!E$1,'2019'!$B$1:$P$1,0)),NA())</f>
        <v>3.61</v>
      </c>
      <c r="F130" s="5">
        <f>IFERROR(INDEX('2019'!$B$2:$P$30,MATCH('Costos corrientes'!$A130,'2019'!$A$2:$A$30,0),MATCH('Costos corrientes'!F$1,'2019'!$B$1:$P$1,0)),NA())</f>
        <v>11.33</v>
      </c>
      <c r="G130" s="5">
        <f>IFERROR(INDEX('2019'!$B$2:$P$30,MATCH('Costos corrientes'!$A130,'2019'!$A$2:$A$30,0),MATCH('Costos corrientes'!G$1,'2019'!$B$1:$P$1,0)),NA())</f>
        <v>6600</v>
      </c>
      <c r="H130" s="5">
        <f>IFERROR(INDEX('2019'!$B$2:$P$30,MATCH('Costos corrientes'!$A130,'2019'!$A$2:$A$30,0),MATCH('Costos corrientes'!H$1,'2019'!$B$1:$P$1,0)),NA())</f>
        <v>3</v>
      </c>
    </row>
    <row r="131" spans="1:8" x14ac:dyDescent="0.25">
      <c r="A131" s="5" t="s">
        <v>118</v>
      </c>
      <c r="B131" s="5" t="s">
        <v>89</v>
      </c>
      <c r="C131" s="5">
        <v>2020</v>
      </c>
      <c r="D131" s="5">
        <f>IFERROR(INDEX('2020'!$B$2:$P$30,MATCH('Costos corrientes'!$A130,'2020'!$A$2:$A$30,0),MATCH('Costos corrientes'!D$1,'2020'!$B$1:$P$1,0)),NA())</f>
        <v>954</v>
      </c>
      <c r="E131" s="5">
        <f>IFERROR(INDEX('2020'!$B$2:$P$30,MATCH('Costos corrientes'!$A130,'2020'!$A$2:$A$30,0),MATCH('Costos corrientes'!E$1,'2020'!$B$1:$P$1,0)),NA())</f>
        <v>1.86</v>
      </c>
      <c r="F131" s="5">
        <f>IFERROR(INDEX('2020'!$B$2:$P$30,MATCH('Costos corrientes'!$A130,'2020'!$A$2:$A$30,0),MATCH('Costos corrientes'!F$1,'2020'!$B$1:$P$1,0)),NA())</f>
        <v>12.15</v>
      </c>
      <c r="G131" s="5">
        <f>IFERROR(INDEX('2020'!$B$2:$P$30,MATCH('Costos corrientes'!$A130,'2020'!$A$2:$A$30,0),MATCH('Costos corrientes'!G$1,'2020'!$B$1:$P$1,0)),NA())</f>
        <v>6370</v>
      </c>
      <c r="H131" s="5">
        <f>IFERROR(INDEX('2020'!$B$2:$P$30,MATCH('Costos corrientes'!$A130,'2020'!$A$2:$A$30,0),MATCH('Costos corrientes'!H$1,'2020'!$B$1:$P$1,0)),NA())</f>
        <v>3</v>
      </c>
    </row>
    <row r="132" spans="1:8" x14ac:dyDescent="0.25">
      <c r="A132" s="5" t="s">
        <v>118</v>
      </c>
      <c r="B132" s="5" t="s">
        <v>89</v>
      </c>
      <c r="C132" s="5">
        <v>2021</v>
      </c>
      <c r="D132" s="5">
        <f>IFERROR(INDEX('2021'!$B$2:$P$30,MATCH('Costos corrientes'!$A130,'2021'!$A$2:$A$30,0),MATCH('Costos corrientes'!D$1,'2021'!$B$1:$P$1,0)),NA())</f>
        <v>957</v>
      </c>
      <c r="E132" s="5">
        <f>IFERROR(INDEX('2021'!$B$2:$P$30,MATCH('Costos corrientes'!$A130,'2021'!$A$2:$A$30,0),MATCH('Costos corrientes'!E$1,'2021'!$B$1:$P$1,0)),NA())</f>
        <v>1.88</v>
      </c>
      <c r="F132" s="5">
        <f>IFERROR(INDEX('2021'!$B$2:$P$30,MATCH('Costos corrientes'!$A130,'2021'!$A$2:$A$30,0),MATCH('Costos corrientes'!F$1,'2021'!$B$1:$P$1,0)),NA())</f>
        <v>12.26</v>
      </c>
      <c r="G132" s="5">
        <f>IFERROR(INDEX('2021'!$B$2:$P$30,MATCH('Costos corrientes'!$A130,'2021'!$A$2:$A$30,0),MATCH('Costos corrientes'!G$1,'2021'!$B$1:$P$1,0)),NA())</f>
        <v>6370</v>
      </c>
      <c r="H132" s="5">
        <f>IFERROR(INDEX('2021'!$B$2:$P$30,MATCH('Costos corrientes'!$A130,'2021'!$A$2:$A$30,0),MATCH('Costos corrientes'!H$1,'2021'!$B$1:$P$1,0)),NA())</f>
        <v>3</v>
      </c>
    </row>
    <row r="133" spans="1:8" x14ac:dyDescent="0.25">
      <c r="A133" s="5" t="s">
        <v>118</v>
      </c>
      <c r="B133" s="5" t="s">
        <v>89</v>
      </c>
      <c r="C133" s="5">
        <v>2022</v>
      </c>
      <c r="D133" s="5">
        <f>IFERROR(INDEX('2022'!$B$2:$P$30,MATCH('Costos corrientes'!$A130,'2022'!$A$2:$A$30,0),MATCH('Costos corrientes'!D$1,'2022'!$B$1:$P$1,0)),NA())</f>
        <v>1062</v>
      </c>
      <c r="E133" s="5">
        <f>IFERROR(INDEX('2022'!$B$2:$P$30,MATCH('Costos corrientes'!$A130,'2022'!$A$2:$A$30,0),MATCH('Costos corrientes'!E$1,'2022'!$B$1:$P$1,0)),NA())</f>
        <v>1.96</v>
      </c>
      <c r="F133" s="5">
        <f>IFERROR(INDEX('2022'!$B$2:$P$30,MATCH('Costos corrientes'!$A130,'2022'!$A$2:$A$30,0),MATCH('Costos corrientes'!F$1,'2022'!$B$1:$P$1,0)),NA())</f>
        <v>12.77</v>
      </c>
      <c r="G133" s="5">
        <f>IFERROR(INDEX('2022'!$B$2:$P$30,MATCH('Costos corrientes'!$A130,'2022'!$A$2:$A$30,0),MATCH('Costos corrientes'!G$1,'2022'!$B$1:$P$1,0)),NA())</f>
        <v>6370</v>
      </c>
      <c r="H133" s="5">
        <f>IFERROR(INDEX('2022'!$B$2:$P$30,MATCH('Costos corrientes'!$A130,'2022'!$A$2:$A$30,0),MATCH('Costos corrientes'!H$1,'2022'!$B$1:$P$1,0)),NA())</f>
        <v>3</v>
      </c>
    </row>
    <row r="134" spans="1:8" ht="15.75" thickBot="1" x14ac:dyDescent="0.3">
      <c r="A134" s="9" t="s">
        <v>118</v>
      </c>
      <c r="B134" s="9" t="s">
        <v>89</v>
      </c>
      <c r="C134" s="9">
        <v>2023</v>
      </c>
      <c r="D134" s="9">
        <f>IFERROR(INDEX('2023'!$B$2:$P$30,MATCH('Costos corrientes'!$A131,'2023'!$A$2:$A$30,0),MATCH('Costos corrientes'!D$1,'2023'!$B$1:$P$1,0)),NA())</f>
        <v>1176</v>
      </c>
      <c r="E134" s="9">
        <f>IFERROR(INDEX('2023'!$B$2:$P$30,MATCH('Costos corrientes'!$A131,'2023'!$A$2:$A$30,0),MATCH('Costos corrientes'!E$1,'2023'!$B$1:$P$1,0)),NA())</f>
        <v>2.1</v>
      </c>
      <c r="F134" s="9">
        <f>IFERROR(INDEX('2023'!$B$2:$P$30,MATCH('Costos corrientes'!$A131,'2023'!$A$2:$A$30,0),MATCH('Costos corrientes'!F$1,'2023'!$B$1:$P$1,0)),NA())</f>
        <v>13.73</v>
      </c>
      <c r="G134" s="9">
        <f>IFERROR(INDEX('2023'!$B$2:$P$30,MATCH('Costos corrientes'!$A131,'2023'!$A$2:$A$30,0),MATCH('Costos corrientes'!G$1,'2023'!$B$1:$P$1,0)),NA())</f>
        <v>6370</v>
      </c>
      <c r="H134" s="9">
        <f>IFERROR(INDEX('2023'!$B$2:$P$30,MATCH('Costos corrientes'!$A131,'2023'!$A$2:$A$30,0),MATCH('Costos corrientes'!H$1,'2023'!$B$1:$P$1,0)),NA())</f>
        <v>3</v>
      </c>
    </row>
    <row r="135" spans="1:8" ht="15.75" thickTop="1" x14ac:dyDescent="0.25">
      <c r="A135" s="8" t="s">
        <v>119</v>
      </c>
      <c r="B135" s="8" t="s">
        <v>88</v>
      </c>
      <c r="C135" s="8">
        <v>2018</v>
      </c>
      <c r="D135" s="8">
        <f>IFERROR(INDEX('2018'!$B$2:$P$30,MATCH('Costos corrientes'!$A135,'2018'!$A$2:$A$30,0),MATCH('Costos corrientes'!D$1,'2018'!$B$1:$P$1,0)),NA())</f>
        <v>1108</v>
      </c>
      <c r="E135" s="8">
        <f>IFERROR(INDEX('2018'!$B$2:$P$30,MATCH('Costos corrientes'!$A135,'2018'!$A$2:$A$30,0),MATCH('Costos corrientes'!E$1,'2018'!$B$1:$P$1,0)),NA())</f>
        <v>2.02</v>
      </c>
      <c r="F135" s="8">
        <f>IFERROR(INDEX('2018'!$B$2:$P$30,MATCH('Costos corrientes'!$A135,'2018'!$A$2:$A$30,0),MATCH('Costos corrientes'!F$1,'2018'!$B$1:$P$1,0)),NA())</f>
        <v>10.1</v>
      </c>
      <c r="G135" s="8">
        <f>IFERROR(INDEX('2018'!$B$2:$P$30,MATCH('Costos corrientes'!$A135,'2018'!$A$2:$A$30,0),MATCH('Costos corrientes'!G$1,'2018'!$B$1:$P$1,0)),NA())</f>
        <v>6300</v>
      </c>
      <c r="H135" s="8">
        <f>IFERROR(INDEX('2018'!$B$2:$P$30,MATCH('Costos corrientes'!$A135,'2018'!$A$2:$A$30,0),MATCH('Costos corrientes'!H$1,'2018'!$B$1:$P$1,0)),NA())</f>
        <v>3</v>
      </c>
    </row>
    <row r="136" spans="1:8" x14ac:dyDescent="0.25">
      <c r="A136" s="5" t="s">
        <v>119</v>
      </c>
      <c r="B136" s="5" t="s">
        <v>88</v>
      </c>
      <c r="C136" s="5">
        <v>2019</v>
      </c>
      <c r="D136" s="5">
        <f>IFERROR(INDEX('2019'!$B$2:$P$30,MATCH('Costos corrientes'!$A136,'2019'!$A$2:$A$30,0),MATCH('Costos corrientes'!D$1,'2019'!$B$1:$P$1,0)),NA())</f>
        <v>794</v>
      </c>
      <c r="E136" s="5">
        <f>IFERROR(INDEX('2019'!$B$2:$P$30,MATCH('Costos corrientes'!$A136,'2019'!$A$2:$A$30,0),MATCH('Costos corrientes'!E$1,'2019'!$B$1:$P$1,0)),NA())</f>
        <v>2.06</v>
      </c>
      <c r="F136" s="5">
        <f>IFERROR(INDEX('2019'!$B$2:$P$30,MATCH('Costos corrientes'!$A136,'2019'!$A$2:$A$30,0),MATCH('Costos corrientes'!F$1,'2019'!$B$1:$P$1,0)),NA())</f>
        <v>10.3</v>
      </c>
      <c r="G136" s="5">
        <f>IFERROR(INDEX('2019'!$B$2:$P$30,MATCH('Costos corrientes'!$A136,'2019'!$A$2:$A$30,0),MATCH('Costos corrientes'!G$1,'2019'!$B$1:$P$1,0)),NA())</f>
        <v>6300</v>
      </c>
      <c r="H136" s="5">
        <f>IFERROR(INDEX('2019'!$B$2:$P$30,MATCH('Costos corrientes'!$A136,'2019'!$A$2:$A$30,0),MATCH('Costos corrientes'!H$1,'2019'!$B$1:$P$1,0)),NA())</f>
        <v>3</v>
      </c>
    </row>
    <row r="137" spans="1:8" x14ac:dyDescent="0.25">
      <c r="A137" s="5" t="s">
        <v>119</v>
      </c>
      <c r="B137" s="5" t="s">
        <v>88</v>
      </c>
      <c r="C137" s="5">
        <v>2020</v>
      </c>
      <c r="D137" s="5">
        <f>IFERROR(INDEX('2020'!$B$2:$P$30,MATCH('Costos corrientes'!$A136,'2020'!$A$2:$A$30,0),MATCH('Costos corrientes'!D$1,'2020'!$B$1:$P$1,0)),NA())</f>
        <v>1079</v>
      </c>
      <c r="E137" s="5">
        <f>IFERROR(INDEX('2020'!$B$2:$P$30,MATCH('Costos corrientes'!$A136,'2020'!$A$2:$A$30,0),MATCH('Costos corrientes'!E$1,'2020'!$B$1:$P$1,0)),NA())</f>
        <v>2.54</v>
      </c>
      <c r="F137" s="5">
        <f>IFERROR(INDEX('2020'!$B$2:$P$30,MATCH('Costos corrientes'!$A136,'2020'!$A$2:$A$30,0),MATCH('Costos corrientes'!F$1,'2020'!$B$1:$P$1,0)),NA())</f>
        <v>14.04</v>
      </c>
      <c r="G137" s="5">
        <f>IFERROR(INDEX('2020'!$B$2:$P$30,MATCH('Costos corrientes'!$A136,'2020'!$A$2:$A$30,0),MATCH('Costos corrientes'!G$1,'2020'!$B$1:$P$1,0)),NA())</f>
        <v>6431</v>
      </c>
      <c r="H137" s="5">
        <f>IFERROR(INDEX('2020'!$B$2:$P$30,MATCH('Costos corrientes'!$A136,'2020'!$A$2:$A$30,0),MATCH('Costos corrientes'!H$1,'2020'!$B$1:$P$1,0)),NA())</f>
        <v>3</v>
      </c>
    </row>
    <row r="138" spans="1:8" x14ac:dyDescent="0.25">
      <c r="A138" s="5" t="s">
        <v>119</v>
      </c>
      <c r="B138" s="5" t="s">
        <v>88</v>
      </c>
      <c r="C138" s="5">
        <v>2021</v>
      </c>
      <c r="D138" s="5">
        <f>IFERROR(INDEX('2021'!$B$2:$P$30,MATCH('Costos corrientes'!$A136,'2021'!$A$2:$A$30,0),MATCH('Costos corrientes'!D$1,'2021'!$B$1:$P$1,0)),NA())</f>
        <v>1082</v>
      </c>
      <c r="E138" s="5">
        <f>IFERROR(INDEX('2021'!$B$2:$P$30,MATCH('Costos corrientes'!$A136,'2021'!$A$2:$A$30,0),MATCH('Costos corrientes'!E$1,'2021'!$B$1:$P$1,0)),NA())</f>
        <v>2.56</v>
      </c>
      <c r="F138" s="5">
        <f>IFERROR(INDEX('2021'!$B$2:$P$30,MATCH('Costos corrientes'!$A136,'2021'!$A$2:$A$30,0),MATCH('Costos corrientes'!F$1,'2021'!$B$1:$P$1,0)),NA())</f>
        <v>14.17</v>
      </c>
      <c r="G138" s="5">
        <f>IFERROR(INDEX('2021'!$B$2:$P$30,MATCH('Costos corrientes'!$A136,'2021'!$A$2:$A$30,0),MATCH('Costos corrientes'!G$1,'2021'!$B$1:$P$1,0)),NA())</f>
        <v>6431</v>
      </c>
      <c r="H138" s="5">
        <f>IFERROR(INDEX('2021'!$B$2:$P$30,MATCH('Costos corrientes'!$A136,'2021'!$A$2:$A$30,0),MATCH('Costos corrientes'!H$1,'2021'!$B$1:$P$1,0)),NA())</f>
        <v>3</v>
      </c>
    </row>
    <row r="139" spans="1:8" x14ac:dyDescent="0.25">
      <c r="A139" s="5" t="s">
        <v>119</v>
      </c>
      <c r="B139" s="5" t="s">
        <v>88</v>
      </c>
      <c r="C139" s="5">
        <v>2022</v>
      </c>
      <c r="D139" s="5">
        <f>IFERROR(INDEX('2022'!$B$2:$P$30,MATCH('Costos corrientes'!$A136,'2022'!$A$2:$A$30,0),MATCH('Costos corrientes'!D$1,'2022'!$B$1:$P$1,0)),NA())</f>
        <v>1201</v>
      </c>
      <c r="E139" s="5">
        <f>IFERROR(INDEX('2022'!$B$2:$P$30,MATCH('Costos corrientes'!$A136,'2022'!$A$2:$A$30,0),MATCH('Costos corrientes'!E$1,'2022'!$B$1:$P$1,0)),NA())</f>
        <v>2.67</v>
      </c>
      <c r="F139" s="5">
        <f>IFERROR(INDEX('2022'!$B$2:$P$30,MATCH('Costos corrientes'!$A136,'2022'!$A$2:$A$30,0),MATCH('Costos corrientes'!F$1,'2022'!$B$1:$P$1,0)),NA())</f>
        <v>14.76</v>
      </c>
      <c r="G139" s="5">
        <f>IFERROR(INDEX('2022'!$B$2:$P$30,MATCH('Costos corrientes'!$A136,'2022'!$A$2:$A$30,0),MATCH('Costos corrientes'!G$1,'2022'!$B$1:$P$1,0)),NA())</f>
        <v>6431</v>
      </c>
      <c r="H139" s="5">
        <f>IFERROR(INDEX('2022'!$B$2:$P$30,MATCH('Costos corrientes'!$A136,'2022'!$A$2:$A$30,0),MATCH('Costos corrientes'!H$1,'2022'!$B$1:$P$1,0)),NA())</f>
        <v>3</v>
      </c>
    </row>
    <row r="140" spans="1:8" ht="15.75" thickBot="1" x14ac:dyDescent="0.3">
      <c r="A140" s="9" t="s">
        <v>119</v>
      </c>
      <c r="B140" s="9" t="s">
        <v>88</v>
      </c>
      <c r="C140" s="9">
        <v>2023</v>
      </c>
      <c r="D140" s="9">
        <f>IFERROR(INDEX('2023'!$B$2:$P$30,MATCH('Costos corrientes'!$A137,'2023'!$A$2:$A$30,0),MATCH('Costos corrientes'!D$1,'2023'!$B$1:$P$1,0)),NA())</f>
        <v>1330</v>
      </c>
      <c r="E140" s="9">
        <f>IFERROR(INDEX('2023'!$B$2:$P$30,MATCH('Costos corrientes'!$A137,'2023'!$A$2:$A$30,0),MATCH('Costos corrientes'!E$1,'2023'!$B$1:$P$1,0)),NA())</f>
        <v>2.87</v>
      </c>
      <c r="F140" s="9">
        <f>IFERROR(INDEX('2023'!$B$2:$P$30,MATCH('Costos corrientes'!$A137,'2023'!$A$2:$A$30,0),MATCH('Costos corrientes'!F$1,'2023'!$B$1:$P$1,0)),NA())</f>
        <v>15.87</v>
      </c>
      <c r="G140" s="9">
        <f>IFERROR(INDEX('2023'!$B$2:$P$30,MATCH('Costos corrientes'!$A137,'2023'!$A$2:$A$30,0),MATCH('Costos corrientes'!G$1,'2023'!$B$1:$P$1,0)),NA())</f>
        <v>6431</v>
      </c>
      <c r="H140" s="9">
        <f>IFERROR(INDEX('2023'!$B$2:$P$30,MATCH('Costos corrientes'!$A137,'2023'!$A$2:$A$30,0),MATCH('Costos corrientes'!H$1,'2023'!$B$1:$P$1,0)),NA())</f>
        <v>3</v>
      </c>
    </row>
    <row r="141" spans="1:8" ht="15.75" thickTop="1" x14ac:dyDescent="0.25">
      <c r="A141" s="8" t="s">
        <v>121</v>
      </c>
      <c r="B141" s="8" t="s">
        <v>2</v>
      </c>
      <c r="C141" s="8">
        <v>2018</v>
      </c>
      <c r="D141" s="8"/>
      <c r="E141" s="8"/>
      <c r="F141" s="8"/>
      <c r="G141" s="8"/>
      <c r="H141" s="8"/>
    </row>
    <row r="142" spans="1:8" x14ac:dyDescent="0.25">
      <c r="A142" s="5" t="s">
        <v>121</v>
      </c>
      <c r="B142" s="5" t="s">
        <v>2</v>
      </c>
      <c r="C142" s="5">
        <v>2019</v>
      </c>
      <c r="D142" s="5"/>
      <c r="E142" s="5"/>
      <c r="F142" s="5"/>
      <c r="G142" s="5"/>
      <c r="H142" s="5"/>
    </row>
    <row r="143" spans="1:8" x14ac:dyDescent="0.25">
      <c r="A143" s="5" t="s">
        <v>121</v>
      </c>
      <c r="B143" s="5" t="s">
        <v>2</v>
      </c>
      <c r="C143" s="5">
        <v>2020</v>
      </c>
      <c r="D143" s="5">
        <f>IFERROR(INDEX('2020'!$B$2:$P$30,MATCH('Costos corrientes'!$A142,'2020'!$A$2:$A$30,0),MATCH('Costos corrientes'!D$1,'2020'!$B$1:$P$1,0)),NA())</f>
        <v>5997</v>
      </c>
      <c r="E143" s="5">
        <f>IFERROR(INDEX('2020'!$B$2:$P$30,MATCH('Costos corrientes'!$A142,'2020'!$A$2:$A$30,0),MATCH('Costos corrientes'!E$1,'2020'!$B$1:$P$1,0)),NA())</f>
        <v>10.93</v>
      </c>
      <c r="F143" s="5">
        <f>IFERROR(INDEX('2020'!$B$2:$P$30,MATCH('Costos corrientes'!$A142,'2020'!$A$2:$A$30,0),MATCH('Costos corrientes'!F$1,'2020'!$B$1:$P$1,0)),NA())</f>
        <v>59.29</v>
      </c>
      <c r="G143" s="5">
        <f>IFERROR(INDEX('2020'!$B$2:$P$30,MATCH('Costos corrientes'!$A142,'2020'!$A$2:$A$30,0),MATCH('Costos corrientes'!G$1,'2020'!$B$1:$P$1,0)),NA())</f>
        <v>12507</v>
      </c>
      <c r="H143" s="5">
        <f>IFERROR(INDEX('2020'!$B$2:$P$30,MATCH('Costos corrientes'!$A142,'2020'!$A$2:$A$30,0),MATCH('Costos corrientes'!H$1,'2020'!$B$1:$P$1,0)),NA())</f>
        <v>4</v>
      </c>
    </row>
    <row r="144" spans="1:8" x14ac:dyDescent="0.25">
      <c r="A144" s="5" t="s">
        <v>121</v>
      </c>
      <c r="B144" s="5" t="s">
        <v>2</v>
      </c>
      <c r="C144" s="5">
        <v>2021</v>
      </c>
      <c r="D144" s="5">
        <f>IFERROR(INDEX('2021'!$B$2:$P$30,MATCH('Costos corrientes'!$A142,'2021'!$A$2:$A$30,0),MATCH('Costos corrientes'!D$1,'2021'!$B$1:$P$1,0)),NA())</f>
        <v>5978</v>
      </c>
      <c r="E144" s="5">
        <f>IFERROR(INDEX('2021'!$B$2:$P$30,MATCH('Costos corrientes'!$A142,'2021'!$A$2:$A$30,0),MATCH('Costos corrientes'!E$1,'2021'!$B$1:$P$1,0)),NA())</f>
        <v>11.03</v>
      </c>
      <c r="F144" s="5">
        <f>IFERROR(INDEX('2021'!$B$2:$P$30,MATCH('Costos corrientes'!$A142,'2021'!$A$2:$A$30,0),MATCH('Costos corrientes'!F$1,'2021'!$B$1:$P$1,0)),NA())</f>
        <v>59.85</v>
      </c>
      <c r="G144" s="5">
        <f>IFERROR(INDEX('2021'!$B$2:$P$30,MATCH('Costos corrientes'!$A142,'2021'!$A$2:$A$30,0),MATCH('Costos corrientes'!G$1,'2021'!$B$1:$P$1,0)),NA())</f>
        <v>12507</v>
      </c>
      <c r="H144" s="5">
        <f>IFERROR(INDEX('2021'!$B$2:$P$30,MATCH('Costos corrientes'!$A142,'2021'!$A$2:$A$30,0),MATCH('Costos corrientes'!H$1,'2021'!$B$1:$P$1,0)),NA())</f>
        <v>4</v>
      </c>
    </row>
    <row r="145" spans="1:8" x14ac:dyDescent="0.25">
      <c r="A145" s="5" t="s">
        <v>121</v>
      </c>
      <c r="B145" s="5" t="s">
        <v>2</v>
      </c>
      <c r="C145" s="5">
        <v>2022</v>
      </c>
      <c r="D145" s="5">
        <f>IFERROR(INDEX('2022'!$B$2:$P$30,MATCH('Costos corrientes'!$A142,'2022'!$A$2:$A$30,0),MATCH('Costos corrientes'!D$1,'2022'!$B$1:$P$1,0)),NA())</f>
        <v>6625</v>
      </c>
      <c r="E145" s="5">
        <f>IFERROR(INDEX('2022'!$B$2:$P$30,MATCH('Costos corrientes'!$A142,'2022'!$A$2:$A$30,0),MATCH('Costos corrientes'!E$1,'2022'!$B$1:$P$1,0)),NA())</f>
        <v>11.49</v>
      </c>
      <c r="F145" s="5">
        <f>IFERROR(INDEX('2022'!$B$2:$P$30,MATCH('Costos corrientes'!$A142,'2022'!$A$2:$A$30,0),MATCH('Costos corrientes'!F$1,'2022'!$B$1:$P$1,0)),NA())</f>
        <v>62.34</v>
      </c>
      <c r="G145" s="5">
        <f>IFERROR(INDEX('2022'!$B$2:$P$30,MATCH('Costos corrientes'!$A142,'2022'!$A$2:$A$30,0),MATCH('Costos corrientes'!G$1,'2022'!$B$1:$P$1,0)),NA())</f>
        <v>12507</v>
      </c>
      <c r="H145" s="5">
        <f>IFERROR(INDEX('2022'!$B$2:$P$30,MATCH('Costos corrientes'!$A142,'2022'!$A$2:$A$30,0),MATCH('Costos corrientes'!H$1,'2022'!$B$1:$P$1,0)),NA())</f>
        <v>4</v>
      </c>
    </row>
    <row r="146" spans="1:8" ht="15.75" thickBot="1" x14ac:dyDescent="0.3">
      <c r="A146" s="9" t="s">
        <v>121</v>
      </c>
      <c r="B146" s="9" t="s">
        <v>2</v>
      </c>
      <c r="C146" s="9">
        <v>2023</v>
      </c>
      <c r="D146" s="9">
        <f>IFERROR(INDEX('2023'!$B$2:$P$30,MATCH('Costos corrientes'!$A143,'2023'!$A$2:$A$30,0),MATCH('Costos corrientes'!D$1,'2023'!$B$1:$P$1,0)),NA())</f>
        <v>7319</v>
      </c>
      <c r="E146" s="9">
        <f>IFERROR(INDEX('2023'!$B$2:$P$30,MATCH('Costos corrientes'!$A143,'2023'!$A$2:$A$30,0),MATCH('Costos corrientes'!E$1,'2023'!$B$1:$P$1,0)),NA())</f>
        <v>12.35</v>
      </c>
      <c r="F146" s="9">
        <f>IFERROR(INDEX('2023'!$B$2:$P$30,MATCH('Costos corrientes'!$A143,'2023'!$A$2:$A$30,0),MATCH('Costos corrientes'!F$1,'2023'!$B$1:$P$1,0)),NA())</f>
        <v>67.02</v>
      </c>
      <c r="G146" s="9">
        <f>IFERROR(INDEX('2023'!$B$2:$P$30,MATCH('Costos corrientes'!$A143,'2023'!$A$2:$A$30,0),MATCH('Costos corrientes'!G$1,'2023'!$B$1:$P$1,0)),NA())</f>
        <v>12507</v>
      </c>
      <c r="H146" s="9">
        <f>IFERROR(INDEX('2023'!$B$2:$P$30,MATCH('Costos corrientes'!$A143,'2023'!$A$2:$A$30,0),MATCH('Costos corrientes'!H$1,'2023'!$B$1:$P$1,0)),NA())</f>
        <v>4</v>
      </c>
    </row>
    <row r="147" spans="1:8" ht="15.75" thickTop="1" x14ac:dyDescent="0.25">
      <c r="A147" s="8" t="s">
        <v>122</v>
      </c>
      <c r="B147" s="8" t="s">
        <v>26</v>
      </c>
      <c r="C147" s="8">
        <v>2018</v>
      </c>
      <c r="D147" s="8"/>
      <c r="E147" s="8"/>
      <c r="F147" s="8"/>
      <c r="G147" s="8"/>
      <c r="H147" s="8"/>
    </row>
    <row r="148" spans="1:8" x14ac:dyDescent="0.25">
      <c r="A148" s="5" t="s">
        <v>122</v>
      </c>
      <c r="B148" s="5" t="s">
        <v>26</v>
      </c>
      <c r="C148" s="5">
        <v>2019</v>
      </c>
      <c r="D148" s="5"/>
      <c r="E148" s="5"/>
      <c r="F148" s="5"/>
      <c r="G148" s="5"/>
      <c r="H148" s="5"/>
    </row>
    <row r="149" spans="1:8" x14ac:dyDescent="0.25">
      <c r="A149" s="5" t="s">
        <v>122</v>
      </c>
      <c r="B149" s="5" t="s">
        <v>26</v>
      </c>
      <c r="C149" s="5">
        <v>2020</v>
      </c>
      <c r="D149" s="5">
        <f>IFERROR(INDEX('2020'!$B$2:$P$30,MATCH('Costos corrientes'!$A148,'2020'!$A$2:$A$30,0),MATCH('Costos corrientes'!D$1,'2020'!$B$1:$P$1,0)),NA())</f>
        <v>4652</v>
      </c>
      <c r="E149" s="5">
        <f>IFERROR(INDEX('2020'!$B$2:$P$30,MATCH('Costos corrientes'!$A148,'2020'!$A$2:$A$30,0),MATCH('Costos corrientes'!E$1,'2020'!$B$1:$P$1,0)),NA())</f>
        <v>7.05</v>
      </c>
      <c r="F149" s="5">
        <f>IFERROR(INDEX('2020'!$B$2:$P$30,MATCH('Costos corrientes'!$A148,'2020'!$A$2:$A$30,0),MATCH('Costos corrientes'!F$1,'2020'!$B$1:$P$1,0)),NA())</f>
        <v>54.07</v>
      </c>
      <c r="G149" s="5">
        <f>IFERROR(INDEX('2020'!$B$2:$P$30,MATCH('Costos corrientes'!$A148,'2020'!$A$2:$A$30,0),MATCH('Costos corrientes'!G$1,'2020'!$B$1:$P$1,0)),NA())</f>
        <v>9751</v>
      </c>
      <c r="H149" s="5">
        <f>IFERROR(INDEX('2020'!$B$2:$P$30,MATCH('Costos corrientes'!$A148,'2020'!$A$2:$A$30,0),MATCH('Costos corrientes'!H$1,'2020'!$B$1:$P$1,0)),NA())</f>
        <v>4</v>
      </c>
    </row>
    <row r="150" spans="1:8" x14ac:dyDescent="0.25">
      <c r="A150" s="5" t="s">
        <v>122</v>
      </c>
      <c r="B150" s="5" t="s">
        <v>26</v>
      </c>
      <c r="C150" s="5">
        <v>2021</v>
      </c>
      <c r="D150" s="5">
        <f>IFERROR(INDEX('2021'!$B$2:$P$30,MATCH('Costos corrientes'!$A148,'2021'!$A$2:$A$30,0),MATCH('Costos corrientes'!D$1,'2021'!$B$1:$P$1,0)),NA())</f>
        <v>4595</v>
      </c>
      <c r="E150" s="5">
        <f>IFERROR(INDEX('2021'!$B$2:$P$30,MATCH('Costos corrientes'!$A148,'2021'!$A$2:$A$30,0),MATCH('Costos corrientes'!E$1,'2021'!$B$1:$P$1,0)),NA())</f>
        <v>7.11</v>
      </c>
      <c r="F150" s="5">
        <f>IFERROR(INDEX('2021'!$B$2:$P$30,MATCH('Costos corrientes'!$A148,'2021'!$A$2:$A$30,0),MATCH('Costos corrientes'!F$1,'2021'!$B$1:$P$1,0)),NA())</f>
        <v>54.57</v>
      </c>
      <c r="G150" s="5">
        <f>IFERROR(INDEX('2021'!$B$2:$P$30,MATCH('Costos corrientes'!$A148,'2021'!$A$2:$A$30,0),MATCH('Costos corrientes'!G$1,'2021'!$B$1:$P$1,0)),NA())</f>
        <v>9751</v>
      </c>
      <c r="H150" s="5">
        <f>IFERROR(INDEX('2021'!$B$2:$P$30,MATCH('Costos corrientes'!$A148,'2021'!$A$2:$A$30,0),MATCH('Costos corrientes'!H$1,'2021'!$B$1:$P$1,0)),NA())</f>
        <v>4</v>
      </c>
    </row>
    <row r="151" spans="1:8" x14ac:dyDescent="0.25">
      <c r="A151" s="5" t="s">
        <v>122</v>
      </c>
      <c r="B151" s="5" t="s">
        <v>26</v>
      </c>
      <c r="C151" s="5">
        <v>2022</v>
      </c>
      <c r="D151" s="5">
        <f>IFERROR(INDEX('2022'!$B$2:$P$30,MATCH('Costos corrientes'!$A148,'2022'!$A$2:$A$30,0),MATCH('Costos corrientes'!D$1,'2022'!$B$1:$P$1,0)),NA())</f>
        <v>5096</v>
      </c>
      <c r="E151" s="5">
        <f>IFERROR(INDEX('2022'!$B$2:$P$30,MATCH('Costos corrientes'!$A148,'2022'!$A$2:$A$30,0),MATCH('Costos corrientes'!E$1,'2022'!$B$1:$P$1,0)),NA())</f>
        <v>7.41</v>
      </c>
      <c r="F151" s="5">
        <f>IFERROR(INDEX('2022'!$B$2:$P$30,MATCH('Costos corrientes'!$A148,'2022'!$A$2:$A$30,0),MATCH('Costos corrientes'!F$1,'2022'!$B$1:$P$1,0)),NA())</f>
        <v>56.84</v>
      </c>
      <c r="G151" s="5">
        <f>IFERROR(INDEX('2022'!$B$2:$P$30,MATCH('Costos corrientes'!$A148,'2022'!$A$2:$A$30,0),MATCH('Costos corrientes'!G$1,'2022'!$B$1:$P$1,0)),NA())</f>
        <v>9751</v>
      </c>
      <c r="H151" s="5">
        <f>IFERROR(INDEX('2022'!$B$2:$P$30,MATCH('Costos corrientes'!$A148,'2022'!$A$2:$A$30,0),MATCH('Costos corrientes'!H$1,'2022'!$B$1:$P$1,0)),NA())</f>
        <v>4</v>
      </c>
    </row>
    <row r="152" spans="1:8" ht="15.75" thickBot="1" x14ac:dyDescent="0.3">
      <c r="A152" s="9" t="s">
        <v>122</v>
      </c>
      <c r="B152" s="9" t="s">
        <v>26</v>
      </c>
      <c r="C152" s="9">
        <v>2023</v>
      </c>
      <c r="D152" s="9">
        <f>IFERROR(INDEX('2023'!$B$2:$P$30,MATCH('Costos corrientes'!$A149,'2023'!$A$2:$A$30,0),MATCH('Costos corrientes'!D$1,'2023'!$B$1:$P$1,0)),NA())</f>
        <v>5633</v>
      </c>
      <c r="E152" s="9">
        <f>IFERROR(INDEX('2023'!$B$2:$P$30,MATCH('Costos corrientes'!$A149,'2023'!$A$2:$A$30,0),MATCH('Costos corrientes'!E$1,'2023'!$B$1:$P$1,0)),NA())</f>
        <v>7.97</v>
      </c>
      <c r="F152" s="9">
        <f>IFERROR(INDEX('2023'!$B$2:$P$30,MATCH('Costos corrientes'!$A149,'2023'!$A$2:$A$30,0),MATCH('Costos corrientes'!F$1,'2023'!$B$1:$P$1,0)),NA())</f>
        <v>61.11</v>
      </c>
      <c r="G152" s="9">
        <f>IFERROR(INDEX('2023'!$B$2:$P$30,MATCH('Costos corrientes'!$A149,'2023'!$A$2:$A$30,0),MATCH('Costos corrientes'!G$1,'2023'!$B$1:$P$1,0)),NA())</f>
        <v>9751</v>
      </c>
      <c r="H152" s="9">
        <f>IFERROR(INDEX('2023'!$B$2:$P$30,MATCH('Costos corrientes'!$A149,'2023'!$A$2:$A$30,0),MATCH('Costos corrientes'!H$1,'2023'!$B$1:$P$1,0)),NA())</f>
        <v>4</v>
      </c>
    </row>
    <row r="153" spans="1:8" ht="15.75" thickTop="1" x14ac:dyDescent="0.25">
      <c r="A153" s="8" t="s">
        <v>123</v>
      </c>
      <c r="B153" s="8" t="s">
        <v>1</v>
      </c>
      <c r="C153" s="8">
        <v>2018</v>
      </c>
      <c r="D153" s="8"/>
      <c r="E153" s="8"/>
      <c r="F153" s="8"/>
      <c r="G153" s="8"/>
      <c r="H153" s="8"/>
    </row>
    <row r="154" spans="1:8" x14ac:dyDescent="0.25">
      <c r="A154" s="5" t="s">
        <v>123</v>
      </c>
      <c r="B154" s="5" t="s">
        <v>1</v>
      </c>
      <c r="C154" s="5">
        <v>2019</v>
      </c>
      <c r="D154" s="5"/>
      <c r="E154" s="5"/>
      <c r="F154" s="5"/>
      <c r="G154" s="5"/>
      <c r="H154" s="5"/>
    </row>
    <row r="155" spans="1:8" x14ac:dyDescent="0.25">
      <c r="A155" s="5" t="s">
        <v>123</v>
      </c>
      <c r="B155" s="5" t="s">
        <v>1</v>
      </c>
      <c r="C155" s="5">
        <v>2020</v>
      </c>
      <c r="D155" s="5">
        <f>IFERROR(INDEX('2020'!$B$2:$P$30,MATCH('Costos corrientes'!$A154,'2020'!$A$2:$A$30,0),MATCH('Costos corrientes'!D$1,'2020'!$B$1:$P$1,0)),NA())</f>
        <v>3661</v>
      </c>
      <c r="E155" s="5">
        <f>IFERROR(INDEX('2020'!$B$2:$P$30,MATCH('Costos corrientes'!$A154,'2020'!$A$2:$A$30,0),MATCH('Costos corrientes'!E$1,'2020'!$B$1:$P$1,0)),NA())</f>
        <v>4.4800000000000004</v>
      </c>
      <c r="F155" s="5">
        <f>IFERROR(INDEX('2020'!$B$2:$P$30,MATCH('Costos corrientes'!$A154,'2020'!$A$2:$A$30,0),MATCH('Costos corrientes'!F$1,'2020'!$B$1:$P$1,0)),NA())</f>
        <v>40.409999999999997</v>
      </c>
      <c r="G155" s="5">
        <f>IFERROR(INDEX('2020'!$B$2:$P$30,MATCH('Costos corrientes'!$A154,'2020'!$A$2:$A$30,0),MATCH('Costos corrientes'!G$1,'2020'!$B$1:$P$1,0)),NA())</f>
        <v>8638</v>
      </c>
      <c r="H155" s="5">
        <f>IFERROR(INDEX('2020'!$B$2:$P$30,MATCH('Costos corrientes'!$A154,'2020'!$A$2:$A$30,0),MATCH('Costos corrientes'!H$1,'2020'!$B$1:$P$1,0)),NA())</f>
        <v>4</v>
      </c>
    </row>
    <row r="156" spans="1:8" x14ac:dyDescent="0.25">
      <c r="A156" s="5" t="s">
        <v>123</v>
      </c>
      <c r="B156" s="5" t="s">
        <v>1</v>
      </c>
      <c r="C156" s="5">
        <v>2021</v>
      </c>
      <c r="D156" s="5">
        <f>IFERROR(INDEX('2021'!$B$2:$P$30,MATCH('Costos corrientes'!$A154,'2021'!$A$2:$A$30,0),MATCH('Costos corrientes'!D$1,'2021'!$B$1:$P$1,0)),NA())</f>
        <v>3672</v>
      </c>
      <c r="E156" s="5">
        <f>IFERROR(INDEX('2021'!$B$2:$P$30,MATCH('Costos corrientes'!$A154,'2021'!$A$2:$A$30,0),MATCH('Costos corrientes'!E$1,'2021'!$B$1:$P$1,0)),NA())</f>
        <v>4.5199999999999996</v>
      </c>
      <c r="F156" s="5">
        <f>IFERROR(INDEX('2021'!$B$2:$P$30,MATCH('Costos corrientes'!$A154,'2021'!$A$2:$A$30,0),MATCH('Costos corrientes'!F$1,'2021'!$B$1:$P$1,0)),NA())</f>
        <v>40.79</v>
      </c>
      <c r="G156" s="5">
        <f>IFERROR(INDEX('2021'!$B$2:$P$30,MATCH('Costos corrientes'!$A154,'2021'!$A$2:$A$30,0),MATCH('Costos corrientes'!G$1,'2021'!$B$1:$P$1,0)),NA())</f>
        <v>8638</v>
      </c>
      <c r="H156" s="5">
        <f>IFERROR(INDEX('2021'!$B$2:$P$30,MATCH('Costos corrientes'!$A154,'2021'!$A$2:$A$30,0),MATCH('Costos corrientes'!H$1,'2021'!$B$1:$P$1,0)),NA())</f>
        <v>4</v>
      </c>
    </row>
    <row r="157" spans="1:8" x14ac:dyDescent="0.25">
      <c r="A157" s="5" t="s">
        <v>123</v>
      </c>
      <c r="B157" s="5" t="s">
        <v>1</v>
      </c>
      <c r="C157" s="5">
        <v>2022</v>
      </c>
      <c r="D157" s="5">
        <f>IFERROR(INDEX('2022'!$B$2:$P$30,MATCH('Costos corrientes'!$A154,'2022'!$A$2:$A$30,0),MATCH('Costos corrientes'!D$1,'2022'!$B$1:$P$1,0)),NA())</f>
        <v>4074</v>
      </c>
      <c r="E157" s="5">
        <f>IFERROR(INDEX('2022'!$B$2:$P$30,MATCH('Costos corrientes'!$A154,'2022'!$A$2:$A$30,0),MATCH('Costos corrientes'!E$1,'2022'!$B$1:$P$1,0)),NA())</f>
        <v>4.71</v>
      </c>
      <c r="F157" s="5">
        <f>IFERROR(INDEX('2022'!$B$2:$P$30,MATCH('Costos corrientes'!$A154,'2022'!$A$2:$A$30,0),MATCH('Costos corrientes'!F$1,'2022'!$B$1:$P$1,0)),NA())</f>
        <v>42.49</v>
      </c>
      <c r="G157" s="5">
        <f>IFERROR(INDEX('2022'!$B$2:$P$30,MATCH('Costos corrientes'!$A154,'2022'!$A$2:$A$30,0),MATCH('Costos corrientes'!G$1,'2022'!$B$1:$P$1,0)),NA())</f>
        <v>8638</v>
      </c>
      <c r="H157" s="5">
        <f>IFERROR(INDEX('2022'!$B$2:$P$30,MATCH('Costos corrientes'!$A154,'2022'!$A$2:$A$30,0),MATCH('Costos corrientes'!H$1,'2022'!$B$1:$P$1,0)),NA())</f>
        <v>4</v>
      </c>
    </row>
    <row r="158" spans="1:8" ht="15.75" thickBot="1" x14ac:dyDescent="0.3">
      <c r="A158" s="9" t="s">
        <v>123</v>
      </c>
      <c r="B158" s="9" t="s">
        <v>1</v>
      </c>
      <c r="C158" s="9">
        <v>2023</v>
      </c>
      <c r="D158" s="9">
        <f>IFERROR(INDEX('2023'!$B$2:$P$30,MATCH('Costos corrientes'!$A155,'2023'!$A$2:$A$30,0),MATCH('Costos corrientes'!D$1,'2023'!$B$1:$P$1,0)),NA())</f>
        <v>4507</v>
      </c>
      <c r="E158" s="9">
        <f>IFERROR(INDEX('2023'!$B$2:$P$30,MATCH('Costos corrientes'!$A155,'2023'!$A$2:$A$30,0),MATCH('Costos corrientes'!E$1,'2023'!$B$1:$P$1,0)),NA())</f>
        <v>5.0599999999999996</v>
      </c>
      <c r="F158" s="9">
        <f>IFERROR(INDEX('2023'!$B$2:$P$30,MATCH('Costos corrientes'!$A155,'2023'!$A$2:$A$30,0),MATCH('Costos corrientes'!F$1,'2023'!$B$1:$P$1,0)),NA())</f>
        <v>45.68</v>
      </c>
      <c r="G158" s="9">
        <f>IFERROR(INDEX('2023'!$B$2:$P$30,MATCH('Costos corrientes'!$A155,'2023'!$A$2:$A$30,0),MATCH('Costos corrientes'!G$1,'2023'!$B$1:$P$1,0)),NA())</f>
        <v>8638</v>
      </c>
      <c r="H158" s="9">
        <f>IFERROR(INDEX('2023'!$B$2:$P$30,MATCH('Costos corrientes'!$A155,'2023'!$A$2:$A$30,0),MATCH('Costos corrientes'!H$1,'2023'!$B$1:$P$1,0)),NA())</f>
        <v>4</v>
      </c>
    </row>
    <row r="159" spans="1:8" ht="15.75" thickTop="1" x14ac:dyDescent="0.25">
      <c r="A159" s="8" t="s">
        <v>124</v>
      </c>
      <c r="B159" s="8" t="s">
        <v>56</v>
      </c>
      <c r="C159" s="8">
        <v>2018</v>
      </c>
      <c r="D159" s="8">
        <f>IFERROR(INDEX('2018'!$B$2:$P$30,MATCH('Costos corrientes'!$A159,'2018'!$A$2:$A$30,0),MATCH('Costos corrientes'!D$1,'2018'!$B$1:$P$1,0)),NA())</f>
        <v>5628</v>
      </c>
      <c r="E159" s="8">
        <f>IFERROR(INDEX('2018'!$B$2:$P$30,MATCH('Costos corrientes'!$A159,'2018'!$A$2:$A$30,0),MATCH('Costos corrientes'!E$1,'2018'!$B$1:$P$1,0)),NA())</f>
        <v>9.6999999999999993</v>
      </c>
      <c r="F159" s="8">
        <f>IFERROR(INDEX('2018'!$B$2:$P$30,MATCH('Costos corrientes'!$A159,'2018'!$A$2:$A$30,0),MATCH('Costos corrientes'!F$1,'2018'!$B$1:$P$1,0)),NA())</f>
        <v>82.1</v>
      </c>
      <c r="G159" s="8">
        <f>IFERROR(INDEX('2018'!$B$2:$P$30,MATCH('Costos corrientes'!$A159,'2018'!$A$2:$A$30,0),MATCH('Costos corrientes'!G$1,'2018'!$B$1:$P$1,0)),NA())</f>
        <v>11650</v>
      </c>
      <c r="H159" s="8">
        <f>IFERROR(INDEX('2018'!$B$2:$P$30,MATCH('Costos corrientes'!$A159,'2018'!$A$2:$A$30,0),MATCH('Costos corrientes'!H$1,'2018'!$B$1:$P$1,0)),NA())</f>
        <v>4</v>
      </c>
    </row>
    <row r="160" spans="1:8" x14ac:dyDescent="0.25">
      <c r="A160" s="5" t="s">
        <v>124</v>
      </c>
      <c r="B160" s="5" t="s">
        <v>56</v>
      </c>
      <c r="C160" s="5">
        <v>2019</v>
      </c>
      <c r="D160" s="5">
        <f>IFERROR(INDEX('2019'!$B$2:$P$30,MATCH('Costos corrientes'!$A160,'2019'!$A$2:$A$30,0),MATCH('Costos corrientes'!D$1,'2019'!$B$1:$P$1,0)),NA())</f>
        <v>5716</v>
      </c>
      <c r="E160" s="5">
        <f>IFERROR(INDEX('2019'!$B$2:$P$30,MATCH('Costos corrientes'!$A160,'2019'!$A$2:$A$30,0),MATCH('Costos corrientes'!E$1,'2019'!$B$1:$P$1,0)),NA())</f>
        <v>9.89</v>
      </c>
      <c r="F160" s="5">
        <f>IFERROR(INDEX('2019'!$B$2:$P$30,MATCH('Costos corrientes'!$A160,'2019'!$A$2:$A$30,0),MATCH('Costos corrientes'!F$1,'2019'!$B$1:$P$1,0)),NA())</f>
        <v>83.75</v>
      </c>
      <c r="G160" s="5">
        <f>IFERROR(INDEX('2019'!$B$2:$P$30,MATCH('Costos corrientes'!$A160,'2019'!$A$2:$A$30,0),MATCH('Costos corrientes'!G$1,'2019'!$B$1:$P$1,0)),NA())</f>
        <v>11650</v>
      </c>
      <c r="H160" s="5">
        <f>IFERROR(INDEX('2019'!$B$2:$P$30,MATCH('Costos corrientes'!$A160,'2019'!$A$2:$A$30,0),MATCH('Costos corrientes'!H$1,'2019'!$B$1:$P$1,0)),NA())</f>
        <v>4</v>
      </c>
    </row>
    <row r="161" spans="1:8" x14ac:dyDescent="0.25">
      <c r="A161" s="5" t="s">
        <v>124</v>
      </c>
      <c r="B161" s="5" t="s">
        <v>56</v>
      </c>
      <c r="C161" s="5">
        <v>2020</v>
      </c>
      <c r="D161" s="5"/>
      <c r="E161" s="5"/>
      <c r="F161" s="5"/>
      <c r="G161" s="5"/>
      <c r="H161" s="5"/>
    </row>
    <row r="162" spans="1:8" x14ac:dyDescent="0.25">
      <c r="A162" s="5" t="s">
        <v>124</v>
      </c>
      <c r="B162" s="5" t="s">
        <v>56</v>
      </c>
      <c r="C162" s="5">
        <v>2021</v>
      </c>
      <c r="D162" s="5"/>
      <c r="E162" s="5"/>
      <c r="F162" s="5"/>
      <c r="G162" s="5"/>
      <c r="H162" s="5"/>
    </row>
    <row r="163" spans="1:8" x14ac:dyDescent="0.25">
      <c r="A163" s="5" t="s">
        <v>124</v>
      </c>
      <c r="B163" s="5" t="s">
        <v>56</v>
      </c>
      <c r="C163" s="5">
        <v>2022</v>
      </c>
      <c r="D163" s="5"/>
      <c r="E163" s="5"/>
      <c r="F163" s="5"/>
      <c r="G163" s="5"/>
      <c r="H163" s="5"/>
    </row>
    <row r="164" spans="1:8" ht="15.75" thickBot="1" x14ac:dyDescent="0.3">
      <c r="A164" s="9" t="s">
        <v>124</v>
      </c>
      <c r="B164" s="9" t="s">
        <v>56</v>
      </c>
      <c r="C164" s="9">
        <v>2023</v>
      </c>
      <c r="D164" s="9"/>
      <c r="E164" s="9"/>
      <c r="F164" s="9"/>
      <c r="G164" s="9"/>
      <c r="H164" s="9"/>
    </row>
    <row r="165" spans="1:8" ht="15.75" thickTop="1" x14ac:dyDescent="0.25">
      <c r="A165" s="8" t="s">
        <v>125</v>
      </c>
      <c r="B165" s="8" t="s">
        <v>55</v>
      </c>
      <c r="C165" s="8">
        <v>2018</v>
      </c>
      <c r="D165" s="8">
        <f>IFERROR(INDEX('2018'!$B$2:$P$30,MATCH('Costos corrientes'!$A165,'2018'!$A$2:$A$30,0),MATCH('Costos corrientes'!D$1,'2018'!$B$1:$P$1,0)),NA())</f>
        <v>5089</v>
      </c>
      <c r="E165" s="8">
        <f>IFERROR(INDEX('2018'!$B$2:$P$30,MATCH('Costos corrientes'!$A165,'2018'!$A$2:$A$30,0),MATCH('Costos corrientes'!E$1,'2018'!$B$1:$P$1,0)),NA())</f>
        <v>7.17</v>
      </c>
      <c r="F165" s="8">
        <f>IFERROR(INDEX('2018'!$B$2:$P$30,MATCH('Costos corrientes'!$A165,'2018'!$A$2:$A$30,0),MATCH('Costos corrientes'!F$1,'2018'!$B$1:$P$1,0)),NA())</f>
        <v>70.7</v>
      </c>
      <c r="G165" s="8">
        <f>IFERROR(INDEX('2018'!$B$2:$P$30,MATCH('Costos corrientes'!$A165,'2018'!$A$2:$A$30,0),MATCH('Costos corrientes'!G$1,'2018'!$B$1:$P$1,0)),NA())</f>
        <v>9750</v>
      </c>
      <c r="H165" s="8">
        <f>IFERROR(INDEX('2018'!$B$2:$P$30,MATCH('Costos corrientes'!$A165,'2018'!$A$2:$A$30,0),MATCH('Costos corrientes'!H$1,'2018'!$B$1:$P$1,0)),NA())</f>
        <v>4</v>
      </c>
    </row>
    <row r="166" spans="1:8" x14ac:dyDescent="0.25">
      <c r="A166" s="5" t="s">
        <v>125</v>
      </c>
      <c r="B166" s="5" t="s">
        <v>55</v>
      </c>
      <c r="C166" s="5">
        <v>2019</v>
      </c>
      <c r="D166" s="5">
        <f>IFERROR(INDEX('2019'!$B$2:$P$30,MATCH('Costos corrientes'!$A166,'2019'!$A$2:$A$30,0),MATCH('Costos corrientes'!D$1,'2019'!$B$1:$P$1,0)),NA())</f>
        <v>5169</v>
      </c>
      <c r="E166" s="5">
        <f>IFERROR(INDEX('2019'!$B$2:$P$30,MATCH('Costos corrientes'!$A166,'2019'!$A$2:$A$30,0),MATCH('Costos corrientes'!E$1,'2019'!$B$1:$P$1,0)),NA())</f>
        <v>7.31</v>
      </c>
      <c r="F166" s="5">
        <f>IFERROR(INDEX('2019'!$B$2:$P$30,MATCH('Costos corrientes'!$A166,'2019'!$A$2:$A$30,0),MATCH('Costos corrientes'!F$1,'2019'!$B$1:$P$1,0)),NA())</f>
        <v>72.12</v>
      </c>
      <c r="G166" s="5">
        <f>IFERROR(INDEX('2019'!$B$2:$P$30,MATCH('Costos corrientes'!$A166,'2019'!$A$2:$A$30,0),MATCH('Costos corrientes'!G$1,'2019'!$B$1:$P$1,0)),NA())</f>
        <v>9750</v>
      </c>
      <c r="H166" s="5">
        <f>IFERROR(INDEX('2019'!$B$2:$P$30,MATCH('Costos corrientes'!$A166,'2019'!$A$2:$A$30,0),MATCH('Costos corrientes'!H$1,'2019'!$B$1:$P$1,0)),NA())</f>
        <v>4</v>
      </c>
    </row>
    <row r="167" spans="1:8" x14ac:dyDescent="0.25">
      <c r="A167" s="5" t="s">
        <v>125</v>
      </c>
      <c r="B167" s="5" t="s">
        <v>55</v>
      </c>
      <c r="C167" s="5">
        <v>2020</v>
      </c>
      <c r="D167" s="5"/>
      <c r="E167" s="5"/>
      <c r="F167" s="5"/>
      <c r="G167" s="5"/>
      <c r="H167" s="5"/>
    </row>
    <row r="168" spans="1:8" x14ac:dyDescent="0.25">
      <c r="A168" s="5" t="s">
        <v>125</v>
      </c>
      <c r="B168" s="5" t="s">
        <v>55</v>
      </c>
      <c r="C168" s="5">
        <v>2021</v>
      </c>
      <c r="D168" s="5"/>
      <c r="E168" s="5"/>
      <c r="F168" s="5"/>
      <c r="G168" s="5"/>
      <c r="H168" s="5"/>
    </row>
    <row r="169" spans="1:8" x14ac:dyDescent="0.25">
      <c r="A169" s="5" t="s">
        <v>125</v>
      </c>
      <c r="B169" s="5" t="s">
        <v>55</v>
      </c>
      <c r="C169" s="5">
        <v>2022</v>
      </c>
      <c r="D169" s="5"/>
      <c r="E169" s="5"/>
      <c r="F169" s="5"/>
      <c r="G169" s="5"/>
      <c r="H169" s="5"/>
    </row>
    <row r="170" spans="1:8" ht="15.75" thickBot="1" x14ac:dyDescent="0.3">
      <c r="A170" s="9" t="s">
        <v>125</v>
      </c>
      <c r="B170" s="9" t="s">
        <v>55</v>
      </c>
      <c r="C170" s="9">
        <v>2023</v>
      </c>
      <c r="D170" s="9"/>
      <c r="E170" s="9"/>
      <c r="F170" s="9"/>
      <c r="G170" s="9"/>
      <c r="H170" s="9"/>
    </row>
    <row r="171" spans="1:8" ht="15.75" thickTop="1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31EE-90C3-4FA1-9CD2-B36E9EC68E2E}">
  <dimension ref="A1:I171"/>
  <sheetViews>
    <sheetView showGridLines="0" zoomScale="70" zoomScaleNormal="70" workbookViewId="0">
      <selection activeCell="E11" sqref="E11"/>
    </sheetView>
  </sheetViews>
  <sheetFormatPr defaultRowHeight="15" x14ac:dyDescent="0.25"/>
  <cols>
    <col min="2" max="2" width="49.42578125" customWidth="1"/>
    <col min="4" max="6" width="17.85546875" customWidth="1"/>
    <col min="7" max="7" width="12" customWidth="1"/>
    <col min="8" max="9" width="13.42578125" customWidth="1"/>
  </cols>
  <sheetData>
    <row r="1" spans="1:9" x14ac:dyDescent="0.25">
      <c r="B1" s="13">
        <v>6.4000000000000001E-2</v>
      </c>
      <c r="C1">
        <v>2020</v>
      </c>
      <c r="D1" t="s">
        <v>99</v>
      </c>
      <c r="E1" t="s">
        <v>100</v>
      </c>
      <c r="F1" t="s">
        <v>101</v>
      </c>
      <c r="G1" t="s">
        <v>102</v>
      </c>
      <c r="H1" t="s">
        <v>105</v>
      </c>
    </row>
    <row r="2" spans="1:9" ht="64.5" customHeight="1" thickBot="1" x14ac:dyDescent="0.3">
      <c r="A2" s="6"/>
      <c r="B2" s="6"/>
      <c r="C2" s="10" t="s">
        <v>129</v>
      </c>
      <c r="D2" s="7" t="s">
        <v>126</v>
      </c>
      <c r="E2" s="7" t="s">
        <v>127</v>
      </c>
      <c r="F2" s="7" t="s">
        <v>128</v>
      </c>
      <c r="G2" s="7" t="s">
        <v>32</v>
      </c>
      <c r="H2" s="7" t="s">
        <v>15</v>
      </c>
      <c r="I2" s="11"/>
    </row>
    <row r="3" spans="1:9" ht="15.75" thickTop="1" x14ac:dyDescent="0.25">
      <c r="A3" s="8" t="s">
        <v>95</v>
      </c>
      <c r="B3" s="8" t="s">
        <v>10</v>
      </c>
      <c r="C3" s="8">
        <v>2018</v>
      </c>
      <c r="D3" s="15">
        <f>IF(SUMIFS('Costos corrientes'!D$3:D$169,'Costos corrientes'!$A$3:$A$169,'Costos costantes 2020'!$A3,'Costos corrientes'!$B$3:$B$169,'Costos costantes 2020'!$B3,'Costos corrientes'!$C$3:$C$169,'Costos costantes 2020'!$C3)&gt;0,SUMIFS('Costos corrientes'!D$3:D$169,'Costos corrientes'!$A$3:$A$169,'Costos costantes 2020'!$A3,'Costos corrientes'!$B$3:$B$169,'Costos costantes 2020'!$B3,'Costos corrientes'!$C$3:$C$169,'Costos costantes 2020'!$C3)/((1+$B$1)^($C3-$C$1)),NA())</f>
        <v>3280.8142080000007</v>
      </c>
      <c r="E3" s="15">
        <f>IF(SUMIFS('Costos corrientes'!E$3:E$169,'Costos corrientes'!$A$3:$A$169,'Costos costantes 2020'!$A3,'Costos corrientes'!$B$3:$B$169,'Costos costantes 2020'!$B3,'Costos corrientes'!$C$3:$C$169,'Costos costantes 2020'!$C3)&gt;0,SUMIFS('Costos corrientes'!E$3:E$169,'Costos corrientes'!$A$3:$A$169,'Costos costantes 2020'!$A3,'Costos corrientes'!$B$3:$B$169,'Costos costantes 2020'!$B3,'Costos corrientes'!$C$3:$C$169,'Costos costantes 2020'!$C3)/((1+$B$1)^($C3-$C$1)),NA())</f>
        <v>1.5056876800000003</v>
      </c>
      <c r="F3" s="15">
        <f>IF(SUMIFS('Costos corrientes'!F$3:F$169,'Costos corrientes'!$A$3:$A$169,'Costos costantes 2020'!$A3,'Costos corrientes'!$B$3:$B$169,'Costos costantes 2020'!$B3,'Costos corrientes'!$C$3:$C$169,'Costos costantes 2020'!$C3)&gt;0,SUMIFS('Costos corrientes'!F$3:F$169,'Costos corrientes'!$A$3:$A$169,'Costos costantes 2020'!$A3,'Costos corrientes'!$B$3:$B$169,'Costos costantes 2020'!$B3,'Costos corrientes'!$C$3:$C$169,'Costos costantes 2020'!$C3)/((1+$B$1)^($C3-$C$1)),NA())</f>
        <v>45.340444800000007</v>
      </c>
      <c r="G3" s="8"/>
      <c r="H3" s="8">
        <f>IFERROR(INDEX('2018'!$B$2:$P$30,MATCH('Costos costantes 2020'!$A3,'2018'!$A$2:$A$30,0),MATCH('Costos costantes 2020'!H$1,'2018'!$B$1:$P$1,0)),NA())</f>
        <v>4</v>
      </c>
    </row>
    <row r="4" spans="1:9" x14ac:dyDescent="0.25">
      <c r="A4" s="5" t="s">
        <v>95</v>
      </c>
      <c r="B4" s="5" t="s">
        <v>10</v>
      </c>
      <c r="C4" s="5">
        <v>2019</v>
      </c>
      <c r="D4" s="16">
        <f>IF(SUMIFS('Costos corrientes'!D$3:D$169,'Costos corrientes'!$A$3:$A$169,'Costos costantes 2020'!$A4,'Costos corrientes'!$B$3:$B$169,'Costos costantes 2020'!$B4,'Costos corrientes'!$C$3:$C$169,'Costos costantes 2020'!$C4)&gt;0,SUMIFS('Costos corrientes'!D$3:D$169,'Costos corrientes'!$A$3:$A$169,'Costos costantes 2020'!$A4,'Costos corrientes'!$B$3:$B$169,'Costos costantes 2020'!$B4,'Costos corrientes'!$C$3:$C$169,'Costos costantes 2020'!$C4)/((1+$B$1)^($C4-$C$1)),NA())</f>
        <v>3136.672</v>
      </c>
      <c r="E4" s="16">
        <f>IF(SUMIFS('Costos corrientes'!E$3:E$169,'Costos corrientes'!$A$3:$A$169,'Costos costantes 2020'!$A4,'Costos corrientes'!$B$3:$B$169,'Costos costantes 2020'!$B4,'Costos corrientes'!$C$3:$C$169,'Costos costantes 2020'!$C4)&gt;0,SUMIFS('Costos corrientes'!E$3:E$169,'Costos corrientes'!$A$3:$A$169,'Costos costantes 2020'!$A4,'Costos corrientes'!$B$3:$B$169,'Costos costantes 2020'!$B4,'Costos corrientes'!$C$3:$C$169,'Costos costantes 2020'!$C4)/((1+$B$1)^($C4-$C$1)),NA())</f>
        <v>1.4470400000000001</v>
      </c>
      <c r="F4" s="16">
        <f>IF(SUMIFS('Costos corrientes'!F$3:F$169,'Costos corrientes'!$A$3:$A$169,'Costos costantes 2020'!$A4,'Costos corrientes'!$B$3:$B$169,'Costos costantes 2020'!$B4,'Costos corrientes'!$C$3:$C$169,'Costos costantes 2020'!$C4)&gt;0,SUMIFS('Costos corrientes'!F$3:F$169,'Costos corrientes'!$A$3:$A$169,'Costos costantes 2020'!$A4,'Costos corrientes'!$B$3:$B$169,'Costos costantes 2020'!$B4,'Costos corrientes'!$C$3:$C$169,'Costos costantes 2020'!$C4)/((1+$B$1)^($C4-$C$1)),NA())</f>
        <v>43.464400000000005</v>
      </c>
      <c r="G4" s="5"/>
      <c r="H4" s="5">
        <f>IFERROR(INDEX('2019'!$B$2:$P$30,MATCH('Costos costantes 2020'!$A4,'2019'!$A$2:$A$30,0),MATCH('Costos costantes 2020'!H$1,'2019'!$B$1:$P$1,0)),NA())</f>
        <v>4</v>
      </c>
    </row>
    <row r="5" spans="1:9" x14ac:dyDescent="0.25">
      <c r="A5" s="5" t="s">
        <v>95</v>
      </c>
      <c r="B5" s="5" t="s">
        <v>10</v>
      </c>
      <c r="C5" s="5">
        <v>2020</v>
      </c>
      <c r="D5" s="16">
        <f>IF(SUMIFS('Costos corrientes'!D$3:D$169,'Costos corrientes'!$A$3:$A$169,'Costos costantes 2020'!$A5,'Costos corrientes'!$B$3:$B$169,'Costos costantes 2020'!$B5,'Costos corrientes'!$C$3:$C$169,'Costos costantes 2020'!$C5)&gt;0,SUMIFS('Costos corrientes'!D$3:D$169,'Costos corrientes'!$A$3:$A$169,'Costos costantes 2020'!$A5,'Costos corrientes'!$B$3:$B$169,'Costos costantes 2020'!$B5,'Costos corrientes'!$C$3:$C$169,'Costos costantes 2020'!$C5)/((1+$B$1)^($C5-$C$1)),NA())</f>
        <v>2752</v>
      </c>
      <c r="E5" s="16">
        <f>IF(SUMIFS('Costos corrientes'!E$3:E$169,'Costos corrientes'!$A$3:$A$169,'Costos costantes 2020'!$A5,'Costos corrientes'!$B$3:$B$169,'Costos costantes 2020'!$B5,'Costos corrientes'!$C$3:$C$169,'Costos costantes 2020'!$C5)&gt;0,SUMIFS('Costos corrientes'!E$3:E$169,'Costos corrientes'!$A$3:$A$169,'Costos costantes 2020'!$A5,'Costos corrientes'!$B$3:$B$169,'Costos costantes 2020'!$B5,'Costos corrientes'!$C$3:$C$169,'Costos costantes 2020'!$C5)/((1+$B$1)^($C5-$C$1)),NA())</f>
        <v>1.39</v>
      </c>
      <c r="F5" s="16">
        <f>IF(SUMIFS('Costos corrientes'!F$3:F$169,'Costos corrientes'!$A$3:$A$169,'Costos costantes 2020'!$A5,'Costos corrientes'!$B$3:$B$169,'Costos costantes 2020'!$B5,'Costos corrientes'!$C$3:$C$169,'Costos costantes 2020'!$C5)&gt;0,SUMIFS('Costos corrientes'!F$3:F$169,'Costos corrientes'!$A$3:$A$169,'Costos costantes 2020'!$A5,'Costos corrientes'!$B$3:$B$169,'Costos costantes 2020'!$B5,'Costos corrientes'!$C$3:$C$169,'Costos costantes 2020'!$C5)/((1+$B$1)^($C5-$C$1)),NA())</f>
        <v>41.63</v>
      </c>
      <c r="G5" s="5"/>
      <c r="H5" s="5">
        <f>IFERROR(INDEX('2020'!$B$2:$P$30,MATCH('Costos costantes 2020'!$A4,'2020'!$A$2:$A$30,0),MATCH('Costos costantes 2020'!H$1,'2020'!$B$1:$P$1,0)),NA())</f>
        <v>4</v>
      </c>
    </row>
    <row r="6" spans="1:9" x14ac:dyDescent="0.25">
      <c r="A6" s="5" t="s">
        <v>95</v>
      </c>
      <c r="B6" s="5" t="s">
        <v>10</v>
      </c>
      <c r="C6" s="5">
        <v>2021</v>
      </c>
      <c r="D6" s="16">
        <f>IF(SUMIFS('Costos corrientes'!D$3:D$169,'Costos corrientes'!$A$3:$A$169,'Costos costantes 2020'!$A6,'Costos corrientes'!$B$3:$B$169,'Costos costantes 2020'!$B6,'Costos corrientes'!$C$3:$C$169,'Costos costantes 2020'!$C6)&gt;0,SUMIFS('Costos corrientes'!D$3:D$169,'Costos corrientes'!$A$3:$A$169,'Costos costantes 2020'!$A6,'Costos corrientes'!$B$3:$B$169,'Costos costantes 2020'!$B6,'Costos corrientes'!$C$3:$C$169,'Costos costantes 2020'!$C6)/((1+$B$1)^($C6-$C$1)),NA())</f>
        <v>2602.4436090225563</v>
      </c>
      <c r="E6" s="16">
        <f>IF(SUMIFS('Costos corrientes'!E$3:E$169,'Costos corrientes'!$A$3:$A$169,'Costos costantes 2020'!$A6,'Costos corrientes'!$B$3:$B$169,'Costos costantes 2020'!$B6,'Costos corrientes'!$C$3:$C$169,'Costos costantes 2020'!$C6)&gt;0,SUMIFS('Costos corrientes'!E$3:E$169,'Costos corrientes'!$A$3:$A$169,'Costos costantes 2020'!$A6,'Costos corrientes'!$B$3:$B$169,'Costos costantes 2020'!$B6,'Costos corrientes'!$C$3:$C$169,'Costos costantes 2020'!$C6)/((1+$B$1)^($C6-$C$1)),NA())</f>
        <v>1.3157894736842104</v>
      </c>
      <c r="F6" s="16">
        <f>IF(SUMIFS('Costos corrientes'!F$3:F$169,'Costos corrientes'!$A$3:$A$169,'Costos costantes 2020'!$A6,'Costos corrientes'!$B$3:$B$169,'Costos costantes 2020'!$B6,'Costos corrientes'!$C$3:$C$169,'Costos costantes 2020'!$C6)&gt;0,SUMIFS('Costos corrientes'!F$3:F$169,'Costos corrientes'!$A$3:$A$169,'Costos costantes 2020'!$A6,'Costos corrientes'!$B$3:$B$169,'Costos costantes 2020'!$B6,'Costos corrientes'!$C$3:$C$169,'Costos costantes 2020'!$C6)/((1+$B$1)^($C6-$C$1)),NA())</f>
        <v>39.483082706766915</v>
      </c>
      <c r="G6" s="5"/>
      <c r="H6" s="5">
        <f>IFERROR(INDEX('2021'!$B$2:$P$30,MATCH('Costos costantes 2020'!$A4,'2021'!$A$2:$A$30,0),MATCH('Costos costantes 2020'!H$1,'2021'!$B$1:$P$1,0)),NA())</f>
        <v>4</v>
      </c>
    </row>
    <row r="7" spans="1:9" x14ac:dyDescent="0.25">
      <c r="A7" s="5" t="s">
        <v>95</v>
      </c>
      <c r="B7" s="5" t="s">
        <v>10</v>
      </c>
      <c r="C7" s="5">
        <v>2022</v>
      </c>
      <c r="D7" s="16">
        <f>IF(SUMIFS('Costos corrientes'!D$3:D$169,'Costos corrientes'!$A$3:$A$169,'Costos costantes 2020'!$A7,'Costos corrientes'!$B$3:$B$169,'Costos costantes 2020'!$B7,'Costos corrientes'!$C$3:$C$169,'Costos costantes 2020'!$C7)&gt;0,SUMIFS('Costos corrientes'!D$3:D$169,'Costos corrientes'!$A$3:$A$169,'Costos costantes 2020'!$A7,'Costos corrientes'!$B$3:$B$169,'Costos costantes 2020'!$B7,'Costos corrientes'!$C$3:$C$169,'Costos costantes 2020'!$C7)/((1+$B$1)^($C7-$C$1)),NA())</f>
        <v>2723.2672847532358</v>
      </c>
      <c r="E7" s="16">
        <f>IF(SUMIFS('Costos corrientes'!E$3:E$169,'Costos corrientes'!$A$3:$A$169,'Costos costantes 2020'!$A7,'Costos corrientes'!$B$3:$B$169,'Costos costantes 2020'!$B7,'Costos corrientes'!$C$3:$C$169,'Costos costantes 2020'!$C7)&gt;0,SUMIFS('Costos corrientes'!E$3:E$169,'Costos corrientes'!$A$3:$A$169,'Costos costantes 2020'!$A7,'Costos corrientes'!$B$3:$B$169,'Costos costantes 2020'!$B7,'Costos corrientes'!$C$3:$C$169,'Costos costantes 2020'!$C7)/((1+$B$1)^($C7-$C$1)),NA())</f>
        <v>1.2896432811351686</v>
      </c>
      <c r="F7" s="16">
        <f>IF(SUMIFS('Costos corrientes'!F$3:F$169,'Costos corrientes'!$A$3:$A$169,'Costos costantes 2020'!$A7,'Costos corrientes'!$B$3:$B$169,'Costos costantes 2020'!$B7,'Costos corrientes'!$C$3:$C$169,'Costos costantes 2020'!$C7)&gt;0,SUMIFS('Costos corrientes'!F$3:F$169,'Costos corrientes'!$A$3:$A$169,'Costos costantes 2020'!$A7,'Costos corrientes'!$B$3:$B$169,'Costos costantes 2020'!$B7,'Costos corrientes'!$C$3:$C$169,'Costos costantes 2020'!$C7)/((1+$B$1)^($C7-$C$1)),NA())</f>
        <v>38.671632087738139</v>
      </c>
      <c r="G7" s="5"/>
      <c r="H7" s="5">
        <f>IFERROR(INDEX('2022'!$B$2:$P$30,MATCH('Costos costantes 2020'!$A4,'2022'!$A$2:$A$30,0),MATCH('Costos costantes 2020'!H$1,'2022'!$B$1:$P$1,0)),NA())</f>
        <v>4</v>
      </c>
    </row>
    <row r="8" spans="1:9" ht="15.75" thickBot="1" x14ac:dyDescent="0.3">
      <c r="A8" s="9" t="s">
        <v>95</v>
      </c>
      <c r="B8" s="9" t="s">
        <v>10</v>
      </c>
      <c r="C8" s="9">
        <v>2023</v>
      </c>
      <c r="D8" s="17">
        <f>IF(SUMIFS('Costos corrientes'!D$3:D$169,'Costos corrientes'!$A$3:$A$169,'Costos costantes 2020'!$A8,'Costos corrientes'!$B$3:$B$169,'Costos costantes 2020'!$B8,'Costos corrientes'!$C$3:$C$169,'Costos costantes 2020'!$C8)&gt;0,SUMIFS('Costos corrientes'!D$3:D$169,'Costos corrientes'!$A$3:$A$169,'Costos costantes 2020'!$A8,'Costos corrientes'!$B$3:$B$169,'Costos costantes 2020'!$B8,'Costos corrientes'!$C$3:$C$169,'Costos costantes 2020'!$C8)/((1+$B$1)^($C8-$C$1)),NA())</f>
        <v>2840.0644149522423</v>
      </c>
      <c r="E8" s="17">
        <f>IF(SUMIFS('Costos corrientes'!E$3:E$169,'Costos corrientes'!$A$3:$A$169,'Costos costantes 2020'!$A8,'Costos corrientes'!$B$3:$B$169,'Costos costantes 2020'!$B8,'Costos corrientes'!$C$3:$C$169,'Costos costantes 2020'!$C8)&gt;0,SUMIFS('Costos corrientes'!E$3:E$169,'Costos corrientes'!$A$3:$A$169,'Costos costantes 2020'!$A8,'Costos corrientes'!$B$3:$B$169,'Costos costantes 2020'!$B8,'Costos corrientes'!$C$3:$C$169,'Costos costantes 2020'!$C8)/((1+$B$1)^($C8-$C$1)),NA())</f>
        <v>1.3033911521411927</v>
      </c>
      <c r="F8" s="17">
        <f>IF(SUMIFS('Costos corrientes'!F$3:F$169,'Costos corrientes'!$A$3:$A$169,'Costos costantes 2020'!$A8,'Costos corrientes'!$B$3:$B$169,'Costos costantes 2020'!$B8,'Costos corrientes'!$C$3:$C$169,'Costos costantes 2020'!$C8)&gt;0,SUMIFS('Costos corrientes'!F$3:F$169,'Costos corrientes'!$A$3:$A$169,'Costos costantes 2020'!$A8,'Costos corrientes'!$B$3:$B$169,'Costos costantes 2020'!$B8,'Costos corrientes'!$C$3:$C$169,'Costos costantes 2020'!$C8)/((1+$B$1)^($C8-$C$1)),NA())</f>
        <v>39.068527146346831</v>
      </c>
      <c r="G8" s="9"/>
      <c r="H8" s="9">
        <f>IFERROR(INDEX('2022'!$B$2:$P$30,MATCH('Costos costantes 2020'!$A5,'2022'!$A$2:$A$30,0),MATCH('Costos costantes 2020'!H$1,'2022'!$B$1:$P$1,0)),NA())</f>
        <v>4</v>
      </c>
    </row>
    <row r="9" spans="1:9" ht="15.75" thickTop="1" x14ac:dyDescent="0.25">
      <c r="A9" s="8" t="s">
        <v>98</v>
      </c>
      <c r="B9" s="8" t="s">
        <v>11</v>
      </c>
      <c r="C9" s="8">
        <v>2018</v>
      </c>
      <c r="D9" s="15">
        <f>IF(SUMIFS('Costos corrientes'!D$3:D$169,'Costos corrientes'!$A$3:$A$169,'Costos costantes 2020'!$A9,'Costos corrientes'!$B$3:$B$169,'Costos costantes 2020'!$B9,'Costos corrientes'!$C$3:$C$169,'Costos costantes 2020'!$C9)&gt;0,SUMIFS('Costos corrientes'!D$3:D$169,'Costos corrientes'!$A$3:$A$169,'Costos costantes 2020'!$A9,'Costos corrientes'!$B$3:$B$169,'Costos costantes 2020'!$B9,'Costos corrientes'!$C$3:$C$169,'Costos costantes 2020'!$C9)/((1+$B$1)^($C9-$C$1)),NA())</f>
        <v>1875.8830720000003</v>
      </c>
      <c r="E9" s="15" t="e">
        <f>IF(SUMIFS('Costos corrientes'!E$3:E$169,'Costos corrientes'!$A$3:$A$169,'Costos costantes 2020'!$A9,'Costos corrientes'!$B$3:$B$169,'Costos costantes 2020'!$B9,'Costos corrientes'!$C$3:$C$169,'Costos costantes 2020'!$C9)&gt;0,SUMIFS('Costos corrientes'!E$3:E$169,'Costos corrientes'!$A$3:$A$169,'Costos costantes 2020'!$A9,'Costos corrientes'!$B$3:$B$169,'Costos costantes 2020'!$B9,'Costos corrientes'!$C$3:$C$169,'Costos costantes 2020'!$C9)/((1+$B$1)^($C9-$C$1)),NA())</f>
        <v>#N/A</v>
      </c>
      <c r="F9" s="15">
        <f>IF(SUMIFS('Costos corrientes'!F$3:F$169,'Costos corrientes'!$A$3:$A$169,'Costos costantes 2020'!$A9,'Costos corrientes'!$B$3:$B$169,'Costos costantes 2020'!$B9,'Costos corrientes'!$C$3:$C$169,'Costos costantes 2020'!$C9)&gt;0,SUMIFS('Costos corrientes'!F$3:F$169,'Costos corrientes'!$A$3:$A$169,'Costos costantes 2020'!$A9,'Costos corrientes'!$B$3:$B$169,'Costos costantes 2020'!$B9,'Costos corrientes'!$C$3:$C$169,'Costos costantes 2020'!$C9)/((1+$B$1)^($C9-$C$1)),NA())</f>
        <v>53.740597120000011</v>
      </c>
      <c r="G9" s="8"/>
      <c r="H9" s="8">
        <f>IFERROR(INDEX('2018'!$B$2:$P$30,MATCH('Costos costantes 2020'!$A9,'2018'!$A$2:$A$30,0),MATCH('Costos costantes 2020'!H$1,'2018'!$B$1:$P$1,0)),NA())</f>
        <v>3</v>
      </c>
    </row>
    <row r="10" spans="1:9" x14ac:dyDescent="0.25">
      <c r="A10" s="5" t="s">
        <v>98</v>
      </c>
      <c r="B10" s="5" t="s">
        <v>11</v>
      </c>
      <c r="C10" s="5">
        <v>2019</v>
      </c>
      <c r="D10" s="16">
        <f>IF(SUMIFS('Costos corrientes'!D$3:D$169,'Costos corrientes'!$A$3:$A$169,'Costos costantes 2020'!$A10,'Costos corrientes'!$B$3:$B$169,'Costos costantes 2020'!$B10,'Costos corrientes'!$C$3:$C$169,'Costos costantes 2020'!$C10)&gt;0,SUMIFS('Costos corrientes'!D$3:D$169,'Costos corrientes'!$A$3:$A$169,'Costos costantes 2020'!$A10,'Costos corrientes'!$B$3:$B$169,'Costos costantes 2020'!$B10,'Costos corrientes'!$C$3:$C$169,'Costos costantes 2020'!$C10)/((1+$B$1)^($C10-$C$1)),NA())</f>
        <v>1727.9359999999999</v>
      </c>
      <c r="E10" s="16" t="e">
        <f>IF(SUMIFS('Costos corrientes'!E$3:E$169,'Costos corrientes'!$A$3:$A$169,'Costos costantes 2020'!$A10,'Costos corrientes'!$B$3:$B$169,'Costos costantes 2020'!$B10,'Costos corrientes'!$C$3:$C$169,'Costos costantes 2020'!$C10)&gt;0,SUMIFS('Costos corrientes'!E$3:E$169,'Costos corrientes'!$A$3:$A$169,'Costos costantes 2020'!$A10,'Costos corrientes'!$B$3:$B$169,'Costos costantes 2020'!$B10,'Costos corrientes'!$C$3:$C$169,'Costos costantes 2020'!$C10)/((1+$B$1)^($C10-$C$1)),NA())</f>
        <v>#N/A</v>
      </c>
      <c r="F10" s="16">
        <f>IF(SUMIFS('Costos corrientes'!F$3:F$169,'Costos corrientes'!$A$3:$A$169,'Costos costantes 2020'!$A10,'Costos corrientes'!$B$3:$B$169,'Costos costantes 2020'!$B10,'Costos corrientes'!$C$3:$C$169,'Costos costantes 2020'!$C10)&gt;0,SUMIFS('Costos corrientes'!F$3:F$169,'Costos corrientes'!$A$3:$A$169,'Costos costantes 2020'!$A10,'Costos corrientes'!$B$3:$B$169,'Costos costantes 2020'!$B10,'Costos corrientes'!$C$3:$C$169,'Costos costantes 2020'!$C10)/((1+$B$1)^($C10-$C$1)),NA())</f>
        <v>51.518880000000003</v>
      </c>
      <c r="G10" s="5"/>
      <c r="H10" s="5">
        <f>IFERROR(INDEX('2019'!$B$2:$P$30,MATCH('Costos costantes 2020'!$A10,'2019'!$A$2:$A$30,0),MATCH('Costos costantes 2020'!H$1,'2019'!$B$1:$P$1,0)),NA())</f>
        <v>3</v>
      </c>
    </row>
    <row r="11" spans="1:9" x14ac:dyDescent="0.25">
      <c r="A11" s="5" t="s">
        <v>98</v>
      </c>
      <c r="B11" s="5" t="s">
        <v>11</v>
      </c>
      <c r="C11" s="5">
        <v>2020</v>
      </c>
      <c r="D11" s="16">
        <f>IF(SUMIFS('Costos corrientes'!D$3:D$169,'Costos corrientes'!$A$3:$A$169,'Costos costantes 2020'!$A11,'Costos corrientes'!$B$3:$B$169,'Costos costantes 2020'!$B11,'Costos corrientes'!$C$3:$C$169,'Costos costantes 2020'!$C11)&gt;0,SUMIFS('Costos corrientes'!D$3:D$169,'Costos corrientes'!$A$3:$A$169,'Costos costantes 2020'!$A11,'Costos corrientes'!$B$3:$B$169,'Costos costantes 2020'!$B11,'Costos corrientes'!$C$3:$C$169,'Costos costantes 2020'!$C11)/((1+$B$1)^($C11-$C$1)),NA())</f>
        <v>1319</v>
      </c>
      <c r="E11" s="16" t="e">
        <f>IF(SUMIFS('Costos corrientes'!E$3:E$169,'Costos corrientes'!$A$3:$A$169,'Costos costantes 2020'!$A11,'Costos corrientes'!$B$3:$B$169,'Costos costantes 2020'!$B11,'Costos corrientes'!$C$3:$C$169,'Costos costantes 2020'!$C11)&gt;0,SUMIFS('Costos corrientes'!E$3:E$169,'Costos corrientes'!$A$3:$A$169,'Costos costantes 2020'!$A11,'Costos corrientes'!$B$3:$B$169,'Costos costantes 2020'!$B11,'Costos corrientes'!$C$3:$C$169,'Costos costantes 2020'!$C11)/((1+$B$1)^($C11-$C$1)),NA())</f>
        <v>#N/A</v>
      </c>
      <c r="F11" s="16">
        <f>IF(SUMIFS('Costos corrientes'!F$3:F$169,'Costos corrientes'!$A$3:$A$169,'Costos costantes 2020'!$A11,'Costos corrientes'!$B$3:$B$169,'Costos costantes 2020'!$B11,'Costos corrientes'!$C$3:$C$169,'Costos costantes 2020'!$C11)&gt;0,SUMIFS('Costos corrientes'!F$3:F$169,'Costos corrientes'!$A$3:$A$169,'Costos costantes 2020'!$A11,'Costos corrientes'!$B$3:$B$169,'Costos costantes 2020'!$B11,'Costos corrientes'!$C$3:$C$169,'Costos costantes 2020'!$C11)/((1+$B$1)^($C11-$C$1)),NA())</f>
        <v>26.22</v>
      </c>
      <c r="G11" s="5"/>
      <c r="H11" s="5">
        <f>IFERROR(INDEX('2020'!$B$2:$P$30,MATCH('Costos costantes 2020'!$A10,'2020'!$A$2:$A$30,0),MATCH('Costos costantes 2020'!H$1,'2020'!$B$1:$P$1,0)),NA())</f>
        <v>3</v>
      </c>
    </row>
    <row r="12" spans="1:9" x14ac:dyDescent="0.25">
      <c r="A12" s="5" t="s">
        <v>98</v>
      </c>
      <c r="B12" s="5" t="s">
        <v>11</v>
      </c>
      <c r="C12" s="5">
        <v>2021</v>
      </c>
      <c r="D12" s="16">
        <f>IF(SUMIFS('Costos corrientes'!D$3:D$169,'Costos corrientes'!$A$3:$A$169,'Costos costantes 2020'!$A12,'Costos corrientes'!$B$3:$B$169,'Costos costantes 2020'!$B12,'Costos corrientes'!$C$3:$C$169,'Costos costantes 2020'!$C12)&gt;0,SUMIFS('Costos corrientes'!D$3:D$169,'Costos corrientes'!$A$3:$A$169,'Costos costantes 2020'!$A12,'Costos corrientes'!$B$3:$B$169,'Costos costantes 2020'!$B12,'Costos corrientes'!$C$3:$C$169,'Costos costantes 2020'!$C12)/((1+$B$1)^($C12-$C$1)),NA())</f>
        <v>1734.9624060150375</v>
      </c>
      <c r="E12" s="16" t="e">
        <f>IF(SUMIFS('Costos corrientes'!E$3:E$169,'Costos corrientes'!$A$3:$A$169,'Costos costantes 2020'!$A12,'Costos corrientes'!$B$3:$B$169,'Costos costantes 2020'!$B12,'Costos corrientes'!$C$3:$C$169,'Costos costantes 2020'!$C12)&gt;0,SUMIFS('Costos corrientes'!E$3:E$169,'Costos corrientes'!$A$3:$A$169,'Costos costantes 2020'!$A12,'Costos corrientes'!$B$3:$B$169,'Costos costantes 2020'!$B12,'Costos corrientes'!$C$3:$C$169,'Costos costantes 2020'!$C12)/((1+$B$1)^($C12-$C$1)),NA())</f>
        <v>#N/A</v>
      </c>
      <c r="F12" s="16">
        <f>IF(SUMIFS('Costos corrientes'!F$3:F$169,'Costos corrientes'!$A$3:$A$169,'Costos costantes 2020'!$A12,'Costos corrientes'!$B$3:$B$169,'Costos costantes 2020'!$B12,'Costos corrientes'!$C$3:$C$169,'Costos costantes 2020'!$C12)&gt;0,SUMIFS('Costos corrientes'!F$3:F$169,'Costos corrientes'!$A$3:$A$169,'Costos costantes 2020'!$A12,'Costos corrientes'!$B$3:$B$169,'Costos costantes 2020'!$B12,'Costos corrientes'!$C$3:$C$169,'Costos costantes 2020'!$C12)/((1+$B$1)^($C12-$C$1)),NA())</f>
        <v>24.877819548872179</v>
      </c>
      <c r="G12" s="5"/>
      <c r="H12" s="5">
        <f>IFERROR(INDEX('2021'!$B$2:$P$30,MATCH('Costos costantes 2020'!$A10,'2021'!$A$2:$A$30,0),MATCH('Costos costantes 2020'!H$1,'2021'!$B$1:$P$1,0)),NA())</f>
        <v>3</v>
      </c>
    </row>
    <row r="13" spans="1:9" x14ac:dyDescent="0.25">
      <c r="A13" s="5" t="s">
        <v>98</v>
      </c>
      <c r="B13" s="5" t="s">
        <v>11</v>
      </c>
      <c r="C13" s="5">
        <v>2022</v>
      </c>
      <c r="D13" s="16">
        <f>IF(SUMIFS('Costos corrientes'!D$3:D$169,'Costos corrientes'!$A$3:$A$169,'Costos costantes 2020'!$A13,'Costos corrientes'!$B$3:$B$169,'Costos costantes 2020'!$B13,'Costos corrientes'!$C$3:$C$169,'Costos costantes 2020'!$C13)&gt;0,SUMIFS('Costos corrientes'!D$3:D$169,'Costos corrientes'!$A$3:$A$169,'Costos costantes 2020'!$A13,'Costos corrientes'!$B$3:$B$169,'Costos costantes 2020'!$B13,'Costos corrientes'!$C$3:$C$169,'Costos costantes 2020'!$C13)/((1+$B$1)^($C13-$C$1)),NA())</f>
        <v>1517.539148623438</v>
      </c>
      <c r="E13" s="16" t="e">
        <f>IF(SUMIFS('Costos corrientes'!E$3:E$169,'Costos corrientes'!$A$3:$A$169,'Costos costantes 2020'!$A13,'Costos corrientes'!$B$3:$B$169,'Costos costantes 2020'!$B13,'Costos corrientes'!$C$3:$C$169,'Costos costantes 2020'!$C13)&gt;0,SUMIFS('Costos corrientes'!E$3:E$169,'Costos corrientes'!$A$3:$A$169,'Costos costantes 2020'!$A13,'Costos corrientes'!$B$3:$B$169,'Costos costantes 2020'!$B13,'Costos corrientes'!$C$3:$C$169,'Costos costantes 2020'!$C13)/((1+$B$1)^($C13-$C$1)),NA())</f>
        <v>#N/A</v>
      </c>
      <c r="F13" s="16">
        <f>IF(SUMIFS('Costos corrientes'!F$3:F$169,'Costos corrientes'!$A$3:$A$169,'Costos costantes 2020'!$A13,'Costos corrientes'!$B$3:$B$169,'Costos costantes 2020'!$B13,'Costos corrientes'!$C$3:$C$169,'Costos costantes 2020'!$C13)&gt;0,SUMIFS('Costos corrientes'!F$3:F$169,'Costos corrientes'!$A$3:$A$169,'Costos costantes 2020'!$A13,'Costos corrientes'!$B$3:$B$169,'Costos costantes 2020'!$B13,'Costos corrientes'!$C$3:$C$169,'Costos costantes 2020'!$C13)/((1+$B$1)^($C13-$C$1)),NA())</f>
        <v>24.353058397874381</v>
      </c>
      <c r="G13" s="5"/>
      <c r="H13" s="5">
        <f>IFERROR(INDEX('2022'!$B$2:$P$30,MATCH('Costos costantes 2020'!$A10,'2022'!$A$2:$A$30,0),MATCH('Costos costantes 2020'!H$1,'2022'!$B$1:$P$1,0)),NA())</f>
        <v>3</v>
      </c>
    </row>
    <row r="14" spans="1:9" ht="15.75" thickBot="1" x14ac:dyDescent="0.3">
      <c r="A14" s="9" t="s">
        <v>98</v>
      </c>
      <c r="B14" s="9" t="s">
        <v>11</v>
      </c>
      <c r="C14" s="9">
        <v>2023</v>
      </c>
      <c r="D14" s="17">
        <f>IF(SUMIFS('Costos corrientes'!D$3:D$169,'Costos corrientes'!$A$3:$A$169,'Costos costantes 2020'!$A14,'Costos corrientes'!$B$3:$B$169,'Costos costantes 2020'!$B14,'Costos corrientes'!$C$3:$C$169,'Costos costantes 2020'!$C14)&gt;0,SUMIFS('Costos corrientes'!D$3:D$169,'Costos corrientes'!$A$3:$A$169,'Costos costantes 2020'!$A14,'Costos corrientes'!$B$3:$B$169,'Costos costantes 2020'!$B14,'Costos corrientes'!$C$3:$C$169,'Costos costantes 2020'!$C14)/((1+$B$1)^($C14-$C$1)),NA())</f>
        <v>1741.7290682753007</v>
      </c>
      <c r="E14" s="17" t="e">
        <f>IF(SUMIFS('Costos corrientes'!E$3:E$169,'Costos corrientes'!$A$3:$A$169,'Costos costantes 2020'!$A14,'Costos corrientes'!$B$3:$B$169,'Costos costantes 2020'!$B14,'Costos corrientes'!$C$3:$C$169,'Costos costantes 2020'!$C14)&gt;0,SUMIFS('Costos corrientes'!E$3:E$169,'Costos corrientes'!$A$3:$A$169,'Costos costantes 2020'!$A14,'Costos corrientes'!$B$3:$B$169,'Costos costantes 2020'!$B14,'Costos corrientes'!$C$3:$C$169,'Costos costantes 2020'!$C14)/((1+$B$1)^($C14-$C$1)),NA())</f>
        <v>#N/A</v>
      </c>
      <c r="F14" s="17">
        <f>IF(SUMIFS('Costos corrientes'!F$3:F$169,'Costos corrientes'!$A$3:$A$169,'Costos costantes 2020'!$A14,'Costos corrientes'!$B$3:$B$169,'Costos costantes 2020'!$B14,'Costos corrientes'!$C$3:$C$169,'Costos costantes 2020'!$C14)&gt;0,SUMIFS('Costos corrientes'!F$3:F$169,'Costos corrientes'!$A$3:$A$169,'Costos costantes 2020'!$A14,'Costos corrientes'!$B$3:$B$169,'Costos costantes 2020'!$B14,'Costos corrientes'!$C$3:$C$169,'Costos costantes 2020'!$C14)/((1+$B$1)^($C14-$C$1)),NA())</f>
        <v>24.606696655710159</v>
      </c>
      <c r="G14" s="9"/>
      <c r="H14" s="9">
        <f>IFERROR(INDEX('2022'!$B$2:$P$30,MATCH('Costos costantes 2020'!$A11,'2022'!$A$2:$A$30,0),MATCH('Costos costantes 2020'!H$1,'2022'!$B$1:$P$1,0)),NA())</f>
        <v>3</v>
      </c>
    </row>
    <row r="15" spans="1:9" ht="15.75" thickTop="1" x14ac:dyDescent="0.25">
      <c r="A15" s="8" t="s">
        <v>99</v>
      </c>
      <c r="B15" s="8" t="s">
        <v>12</v>
      </c>
      <c r="C15" s="8">
        <v>2018</v>
      </c>
      <c r="D15" s="15">
        <f>IF(SUMIFS('Costos corrientes'!D$3:D$169,'Costos corrientes'!$A$3:$A$169,'Costos costantes 2020'!$A15,'Costos corrientes'!$B$3:$B$169,'Costos costantes 2020'!$B15,'Costos corrientes'!$C$3:$C$169,'Costos costantes 2020'!$C15)&gt;0,SUMIFS('Costos corrientes'!D$3:D$169,'Costos corrientes'!$A$3:$A$169,'Costos costantes 2020'!$A15,'Costos corrientes'!$B$3:$B$169,'Costos costantes 2020'!$B15,'Costos corrientes'!$C$3:$C$169,'Costos costantes 2020'!$C15)/((1+$B$1)^($C15-$C$1)),NA())</f>
        <v>7306.5475840000017</v>
      </c>
      <c r="E15" s="15" t="e">
        <f>IF(SUMIFS('Costos corrientes'!E$3:E$169,'Costos corrientes'!$A$3:$A$169,'Costos costantes 2020'!$A15,'Costos corrientes'!$B$3:$B$169,'Costos costantes 2020'!$B15,'Costos corrientes'!$C$3:$C$169,'Costos costantes 2020'!$C15)&gt;0,SUMIFS('Costos corrientes'!E$3:E$169,'Costos corrientes'!$A$3:$A$169,'Costos costantes 2020'!$A15,'Costos corrientes'!$B$3:$B$169,'Costos costantes 2020'!$B15,'Costos corrientes'!$C$3:$C$169,'Costos costantes 2020'!$C15)/((1+$B$1)^($C15-$C$1)),NA())</f>
        <v>#N/A</v>
      </c>
      <c r="F15" s="15">
        <f>IF(SUMIFS('Costos corrientes'!F$3:F$169,'Costos corrientes'!$A$3:$A$169,'Costos costantes 2020'!$A15,'Costos corrientes'!$B$3:$B$169,'Costos costantes 2020'!$B15,'Costos corrientes'!$C$3:$C$169,'Costos costantes 2020'!$C15)&gt;0,SUMIFS('Costos corrientes'!F$3:F$169,'Costos corrientes'!$A$3:$A$169,'Costos costantes 2020'!$A15,'Costos corrientes'!$B$3:$B$169,'Costos costantes 2020'!$B15,'Costos corrientes'!$C$3:$C$169,'Costos costantes 2020'!$C15)/((1+$B$1)^($C15-$C$1)),NA())</f>
        <v>88.937461760000019</v>
      </c>
      <c r="G15" s="8"/>
      <c r="H15" s="8">
        <f>IFERROR(INDEX('2018'!$B$2:$P$30,MATCH('Costos costantes 2020'!$A15,'2018'!$A$2:$A$30,0),MATCH('Costos costantes 2020'!H$1,'2018'!$B$1:$P$1,0)),NA())</f>
        <v>4</v>
      </c>
    </row>
    <row r="16" spans="1:9" x14ac:dyDescent="0.25">
      <c r="A16" s="5" t="s">
        <v>99</v>
      </c>
      <c r="B16" s="5" t="s">
        <v>12</v>
      </c>
      <c r="C16" s="5">
        <v>2019</v>
      </c>
      <c r="D16" s="16">
        <f>IF(SUMIFS('Costos corrientes'!D$3:D$169,'Costos corrientes'!$A$3:$A$169,'Costos costantes 2020'!$A16,'Costos corrientes'!$B$3:$B$169,'Costos costantes 2020'!$B16,'Costos corrientes'!$C$3:$C$169,'Costos costantes 2020'!$C16)&gt;0,SUMIFS('Costos corrientes'!D$3:D$169,'Costos corrientes'!$A$3:$A$169,'Costos costantes 2020'!$A16,'Costos corrientes'!$B$3:$B$169,'Costos costantes 2020'!$B16,'Costos corrientes'!$C$3:$C$169,'Costos costantes 2020'!$C16)/((1+$B$1)^($C16-$C$1)),NA())</f>
        <v>6960.6880000000001</v>
      </c>
      <c r="E16" s="16" t="e">
        <f>IF(SUMIFS('Costos corrientes'!E$3:E$169,'Costos corrientes'!$A$3:$A$169,'Costos costantes 2020'!$A16,'Costos corrientes'!$B$3:$B$169,'Costos costantes 2020'!$B16,'Costos corrientes'!$C$3:$C$169,'Costos costantes 2020'!$C16)&gt;0,SUMIFS('Costos corrientes'!E$3:E$169,'Costos corrientes'!$A$3:$A$169,'Costos costantes 2020'!$A16,'Costos corrientes'!$B$3:$B$169,'Costos costantes 2020'!$B16,'Costos corrientes'!$C$3:$C$169,'Costos costantes 2020'!$C16)/((1+$B$1)^($C16-$C$1)),NA())</f>
        <v>#N/A</v>
      </c>
      <c r="F16" s="16">
        <f>IF(SUMIFS('Costos corrientes'!F$3:F$169,'Costos corrientes'!$A$3:$A$169,'Costos costantes 2020'!$A16,'Costos corrientes'!$B$3:$B$169,'Costos costantes 2020'!$B16,'Costos corrientes'!$C$3:$C$169,'Costos costantes 2020'!$C16)&gt;0,SUMIFS('Costos corrientes'!F$3:F$169,'Costos corrientes'!$A$3:$A$169,'Costos costantes 2020'!$A16,'Costos corrientes'!$B$3:$B$169,'Costos costantes 2020'!$B16,'Costos corrientes'!$C$3:$C$169,'Costos costantes 2020'!$C16)/((1+$B$1)^($C16-$C$1)),NA())</f>
        <v>85.268960000000007</v>
      </c>
      <c r="G16" s="5"/>
      <c r="H16" s="5">
        <f>IFERROR(INDEX('2019'!$B$2:$P$30,MATCH('Costos costantes 2020'!$A16,'2019'!$A$2:$A$30,0),MATCH('Costos costantes 2020'!H$1,'2019'!$B$1:$P$1,0)),NA())</f>
        <v>4</v>
      </c>
    </row>
    <row r="17" spans="1:8" x14ac:dyDescent="0.25">
      <c r="A17" s="5" t="s">
        <v>99</v>
      </c>
      <c r="B17" s="5" t="s">
        <v>12</v>
      </c>
      <c r="C17" s="5">
        <v>2020</v>
      </c>
      <c r="D17" s="16">
        <f>IF(SUMIFS('Costos corrientes'!D$3:D$169,'Costos corrientes'!$A$3:$A$169,'Costos costantes 2020'!$A17,'Costos corrientes'!$B$3:$B$169,'Costos costantes 2020'!$B17,'Costos corrientes'!$C$3:$C$169,'Costos costantes 2020'!$C17)&gt;0,SUMIFS('Costos corrientes'!D$3:D$169,'Costos corrientes'!$A$3:$A$169,'Costos costantes 2020'!$A17,'Costos corrientes'!$B$3:$B$169,'Costos costantes 2020'!$B17,'Costos corrientes'!$C$3:$C$169,'Costos costantes 2020'!$C17)/((1+$B$1)^($C17-$C$1)),NA())</f>
        <v>5446</v>
      </c>
      <c r="E17" s="16" t="e">
        <f>IF(SUMIFS('Costos corrientes'!E$3:E$169,'Costos corrientes'!$A$3:$A$169,'Costos costantes 2020'!$A17,'Costos corrientes'!$B$3:$B$169,'Costos costantes 2020'!$B17,'Costos corrientes'!$C$3:$C$169,'Costos costantes 2020'!$C17)&gt;0,SUMIFS('Costos corrientes'!E$3:E$169,'Costos corrientes'!$A$3:$A$169,'Costos costantes 2020'!$A17,'Costos corrientes'!$B$3:$B$169,'Costos costantes 2020'!$B17,'Costos corrientes'!$C$3:$C$169,'Costos costantes 2020'!$C17)/((1+$B$1)^($C17-$C$1)),NA())</f>
        <v>#N/A</v>
      </c>
      <c r="F17" s="16">
        <f>IF(SUMIFS('Costos corrientes'!F$3:F$169,'Costos corrientes'!$A$3:$A$169,'Costos costantes 2020'!$A17,'Costos corrientes'!$B$3:$B$169,'Costos costantes 2020'!$B17,'Costos corrientes'!$C$3:$C$169,'Costos costantes 2020'!$C17)&gt;0,SUMIFS('Costos corrientes'!F$3:F$169,'Costos corrientes'!$A$3:$A$169,'Costos costantes 2020'!$A17,'Costos corrientes'!$B$3:$B$169,'Costos costantes 2020'!$B17,'Costos corrientes'!$C$3:$C$169,'Costos costantes 2020'!$C17)/((1+$B$1)^($C17-$C$1)),NA())</f>
        <v>109.54</v>
      </c>
      <c r="G17" s="5"/>
      <c r="H17" s="5">
        <f>IFERROR(INDEX('2020'!$B$2:$P$30,MATCH('Costos costantes 2020'!$A16,'2020'!$A$2:$A$30,0),MATCH('Costos costantes 2020'!H$1,'2020'!$B$1:$P$1,0)),NA())</f>
        <v>4</v>
      </c>
    </row>
    <row r="18" spans="1:8" x14ac:dyDescent="0.25">
      <c r="A18" s="5" t="s">
        <v>99</v>
      </c>
      <c r="B18" s="5" t="s">
        <v>12</v>
      </c>
      <c r="C18" s="5">
        <v>2021</v>
      </c>
      <c r="D18" s="16">
        <f>IF(SUMIFS('Costos corrientes'!D$3:D$169,'Costos corrientes'!$A$3:$A$169,'Costos costantes 2020'!$A18,'Costos corrientes'!$B$3:$B$169,'Costos costantes 2020'!$B18,'Costos corrientes'!$C$3:$C$169,'Costos costantes 2020'!$C18)&gt;0,SUMIFS('Costos corrientes'!D$3:D$169,'Costos corrientes'!$A$3:$A$169,'Costos costantes 2020'!$A18,'Costos corrientes'!$B$3:$B$169,'Costos costantes 2020'!$B18,'Costos corrientes'!$C$3:$C$169,'Costos costantes 2020'!$C18)/((1+$B$1)^($C18-$C$1)),NA())</f>
        <v>5125</v>
      </c>
      <c r="E18" s="16" t="e">
        <f>IF(SUMIFS('Costos corrientes'!E$3:E$169,'Costos corrientes'!$A$3:$A$169,'Costos costantes 2020'!$A18,'Costos corrientes'!$B$3:$B$169,'Costos costantes 2020'!$B18,'Costos corrientes'!$C$3:$C$169,'Costos costantes 2020'!$C18)&gt;0,SUMIFS('Costos corrientes'!E$3:E$169,'Costos corrientes'!$A$3:$A$169,'Costos costantes 2020'!$A18,'Costos corrientes'!$B$3:$B$169,'Costos costantes 2020'!$B18,'Costos corrientes'!$C$3:$C$169,'Costos costantes 2020'!$C18)/((1+$B$1)^($C18-$C$1)),NA())</f>
        <v>#N/A</v>
      </c>
      <c r="F18" s="16">
        <f>IF(SUMIFS('Costos corrientes'!F$3:F$169,'Costos corrientes'!$A$3:$A$169,'Costos costantes 2020'!$A18,'Costos corrientes'!$B$3:$B$169,'Costos costantes 2020'!$B18,'Costos corrientes'!$C$3:$C$169,'Costos costantes 2020'!$C18)&gt;0,SUMIFS('Costos corrientes'!F$3:F$169,'Costos corrientes'!$A$3:$A$169,'Costos costantes 2020'!$A18,'Costos corrientes'!$B$3:$B$169,'Costos costantes 2020'!$B18,'Costos corrientes'!$C$3:$C$169,'Costos costantes 2020'!$C18)/((1+$B$1)^($C18-$C$1)),NA())</f>
        <v>103.90977443609022</v>
      </c>
      <c r="G18" s="5"/>
      <c r="H18" s="5">
        <f>IFERROR(INDEX('2021'!$B$2:$P$30,MATCH('Costos costantes 2020'!$A16,'2021'!$A$2:$A$30,0),MATCH('Costos costantes 2020'!H$1,'2021'!$B$1:$P$1,0)),NA())</f>
        <v>4</v>
      </c>
    </row>
    <row r="19" spans="1:8" x14ac:dyDescent="0.25">
      <c r="A19" s="5" t="s">
        <v>99</v>
      </c>
      <c r="B19" s="5" t="s">
        <v>12</v>
      </c>
      <c r="C19" s="5">
        <v>2022</v>
      </c>
      <c r="D19" s="16">
        <f>IF(SUMIFS('Costos corrientes'!D$3:D$169,'Costos corrientes'!$A$3:$A$169,'Costos costantes 2020'!$A19,'Costos corrientes'!$B$3:$B$169,'Costos costantes 2020'!$B19,'Costos corrientes'!$C$3:$C$169,'Costos costantes 2020'!$C19)&gt;0,SUMIFS('Costos corrientes'!D$3:D$169,'Costos corrientes'!$A$3:$A$169,'Costos costantes 2020'!$A19,'Costos corrientes'!$B$3:$B$169,'Costos costantes 2020'!$B19,'Costos corrientes'!$C$3:$C$169,'Costos costantes 2020'!$C19)/((1+$B$1)^($C19-$C$1)),NA())</f>
        <v>5336.119905025721</v>
      </c>
      <c r="E19" s="16" t="e">
        <f>IF(SUMIFS('Costos corrientes'!E$3:E$169,'Costos corrientes'!$A$3:$A$169,'Costos costantes 2020'!$A19,'Costos corrientes'!$B$3:$B$169,'Costos costantes 2020'!$B19,'Costos corrientes'!$C$3:$C$169,'Costos costantes 2020'!$C19)&gt;0,SUMIFS('Costos corrientes'!E$3:E$169,'Costos corrientes'!$A$3:$A$169,'Costos costantes 2020'!$A19,'Costos corrientes'!$B$3:$B$169,'Costos costantes 2020'!$B19,'Costos corrientes'!$C$3:$C$169,'Costos costantes 2020'!$C19)/((1+$B$1)^($C19-$C$1)),NA())</f>
        <v>#N/A</v>
      </c>
      <c r="F19" s="16">
        <f>IF(SUMIFS('Costos corrientes'!F$3:F$169,'Costos corrientes'!$A$3:$A$169,'Costos costantes 2020'!$A19,'Costos corrientes'!$B$3:$B$169,'Costos costantes 2020'!$B19,'Costos corrientes'!$C$3:$C$169,'Costos costantes 2020'!$C19)&gt;0,SUMIFS('Costos corrientes'!F$3:F$169,'Costos corrientes'!$A$3:$A$169,'Costos costantes 2020'!$A19,'Costos corrientes'!$B$3:$B$169,'Costos costantes 2020'!$B19,'Costos corrientes'!$C$3:$C$169,'Costos costantes 2020'!$C19)/((1+$B$1)^($C19-$C$1)),NA())</f>
        <v>101.72282209282602</v>
      </c>
      <c r="G19" s="5"/>
      <c r="H19" s="5">
        <f>IFERROR(INDEX('2022'!$B$2:$P$30,MATCH('Costos costantes 2020'!$A16,'2022'!$A$2:$A$30,0),MATCH('Costos costantes 2020'!H$1,'2022'!$B$1:$P$1,0)),NA())</f>
        <v>4</v>
      </c>
    </row>
    <row r="20" spans="1:8" ht="15.75" thickBot="1" x14ac:dyDescent="0.3">
      <c r="A20" s="9" t="s">
        <v>99</v>
      </c>
      <c r="B20" s="9" t="s">
        <v>12</v>
      </c>
      <c r="C20" s="9">
        <v>2023</v>
      </c>
      <c r="D20" s="17">
        <f>IF(SUMIFS('Costos corrientes'!D$3:D$169,'Costos corrientes'!$A$3:$A$169,'Costos costantes 2020'!$A20,'Costos corrientes'!$B$3:$B$169,'Costos costantes 2020'!$B20,'Costos corrientes'!$C$3:$C$169,'Costos costantes 2020'!$C20)&gt;0,SUMIFS('Costos corrientes'!D$3:D$169,'Costos corrientes'!$A$3:$A$169,'Costos costantes 2020'!$A20,'Costos corrientes'!$B$3:$B$169,'Costos costantes 2020'!$B20,'Costos corrientes'!$C$3:$C$169,'Costos costantes 2020'!$C20)/((1+$B$1)^($C20-$C$1)),NA())</f>
        <v>5538.9973038764565</v>
      </c>
      <c r="E20" s="17" t="e">
        <f>IF(SUMIFS('Costos corrientes'!E$3:E$169,'Costos corrientes'!$A$3:$A$169,'Costos costantes 2020'!$A20,'Costos corrientes'!$B$3:$B$169,'Costos costantes 2020'!$B20,'Costos corrientes'!$C$3:$C$169,'Costos costantes 2020'!$C20)&gt;0,SUMIFS('Costos corrientes'!E$3:E$169,'Costos corrientes'!$A$3:$A$169,'Costos costantes 2020'!$A20,'Costos corrientes'!$B$3:$B$169,'Costos costantes 2020'!$B20,'Costos corrientes'!$C$3:$C$169,'Costos costantes 2020'!$C20)/((1+$B$1)^($C20-$C$1)),NA())</f>
        <v>#N/A</v>
      </c>
      <c r="F20" s="17">
        <f>IF(SUMIFS('Costos corrientes'!F$3:F$169,'Costos corrientes'!$A$3:$A$169,'Costos costantes 2020'!$A20,'Costos corrientes'!$B$3:$B$169,'Costos costantes 2020'!$B20,'Costos corrientes'!$C$3:$C$169,'Costos costantes 2020'!$C20)&gt;0,SUMIFS('Costos corrientes'!F$3:F$169,'Costos corrientes'!$A$3:$A$169,'Costos costantes 2020'!$A20,'Costos corrientes'!$B$3:$B$169,'Costos costantes 2020'!$B20,'Costos corrientes'!$C$3:$C$169,'Costos costantes 2020'!$C20)/((1+$B$1)^($C20-$C$1)),NA())</f>
        <v>102.78526022076501</v>
      </c>
      <c r="G20" s="9"/>
      <c r="H20" s="9">
        <f>IFERROR(INDEX('2022'!$B$2:$P$30,MATCH('Costos costantes 2020'!$A17,'2022'!$A$2:$A$30,0),MATCH('Costos costantes 2020'!H$1,'2022'!$B$1:$P$1,0)),NA())</f>
        <v>4</v>
      </c>
    </row>
    <row r="21" spans="1:8" ht="15.75" thickTop="1" x14ac:dyDescent="0.25">
      <c r="A21" s="8" t="s">
        <v>100</v>
      </c>
      <c r="B21" s="8" t="s">
        <v>13</v>
      </c>
      <c r="C21" s="8">
        <v>2018</v>
      </c>
      <c r="D21" s="15">
        <f>IF(SUMIFS('Costos corrientes'!D$3:D$169,'Costos corrientes'!$A$3:$A$169,'Costos costantes 2020'!$A21,'Costos corrientes'!$B$3:$B$169,'Costos costantes 2020'!$B21,'Costos corrientes'!$C$3:$C$169,'Costos costantes 2020'!$C21)&gt;0,SUMIFS('Costos corrientes'!D$3:D$169,'Costos corrientes'!$A$3:$A$169,'Costos costantes 2020'!$A21,'Costos corrientes'!$B$3:$B$169,'Costos costantes 2020'!$B21,'Costos corrientes'!$C$3:$C$169,'Costos costantes 2020'!$C21)/((1+$B$1)^($C21-$C$1)),NA())</f>
        <v>4786.5018880000007</v>
      </c>
      <c r="E21" s="15" t="e">
        <f>IF(SUMIFS('Costos corrientes'!E$3:E$169,'Costos corrientes'!$A$3:$A$169,'Costos costantes 2020'!$A21,'Costos corrientes'!$B$3:$B$169,'Costos costantes 2020'!$B21,'Costos corrientes'!$C$3:$C$169,'Costos costantes 2020'!$C21)&gt;0,SUMIFS('Costos corrientes'!E$3:E$169,'Costos corrientes'!$A$3:$A$169,'Costos costantes 2020'!$A21,'Costos corrientes'!$B$3:$B$169,'Costos costantes 2020'!$B21,'Costos corrientes'!$C$3:$C$169,'Costos costantes 2020'!$C21)/((1+$B$1)^($C21-$C$1)),NA())</f>
        <v>#N/A</v>
      </c>
      <c r="F21" s="15">
        <f>IF(SUMIFS('Costos corrientes'!F$3:F$169,'Costos corrientes'!$A$3:$A$169,'Costos costantes 2020'!$A21,'Costos corrientes'!$B$3:$B$169,'Costos costantes 2020'!$B21,'Costos corrientes'!$C$3:$C$169,'Costos costantes 2020'!$C21)&gt;0,SUMIFS('Costos corrientes'!F$3:F$169,'Costos corrientes'!$A$3:$A$169,'Costos costantes 2020'!$A21,'Costos corrientes'!$B$3:$B$169,'Costos costantes 2020'!$B21,'Costos corrientes'!$C$3:$C$169,'Costos costantes 2020'!$C21)/((1+$B$1)^($C21-$C$1)),NA())</f>
        <v>80.842975360000011</v>
      </c>
      <c r="G21" s="8"/>
      <c r="H21" s="8">
        <f>IFERROR(INDEX('2018'!$B$2:$P$30,MATCH('Costos costantes 2020'!$A21,'2018'!$A$2:$A$30,0),MATCH('Costos costantes 2020'!H$1,'2018'!$B$1:$P$1,0)),NA())</f>
        <v>3</v>
      </c>
    </row>
    <row r="22" spans="1:8" x14ac:dyDescent="0.25">
      <c r="A22" s="5" t="s">
        <v>100</v>
      </c>
      <c r="B22" s="5" t="s">
        <v>13</v>
      </c>
      <c r="C22" s="5">
        <v>2019</v>
      </c>
      <c r="D22" s="16">
        <f>IF(SUMIFS('Costos corrientes'!D$3:D$169,'Costos corrientes'!$A$3:$A$169,'Costos costantes 2020'!$A22,'Costos corrientes'!$B$3:$B$169,'Costos costantes 2020'!$B22,'Costos corrientes'!$C$3:$C$169,'Costos costantes 2020'!$C22)&gt;0,SUMIFS('Costos corrientes'!D$3:D$169,'Costos corrientes'!$A$3:$A$169,'Costos costantes 2020'!$A22,'Costos corrientes'!$B$3:$B$169,'Costos costantes 2020'!$B22,'Costos corrientes'!$C$3:$C$169,'Costos costantes 2020'!$C22)/((1+$B$1)^($C22-$C$1)),NA())</f>
        <v>4565.6239999999998</v>
      </c>
      <c r="E22" s="16" t="e">
        <f>IF(SUMIFS('Costos corrientes'!E$3:E$169,'Costos corrientes'!$A$3:$A$169,'Costos costantes 2020'!$A22,'Costos corrientes'!$B$3:$B$169,'Costos costantes 2020'!$B22,'Costos corrientes'!$C$3:$C$169,'Costos costantes 2020'!$C22)&gt;0,SUMIFS('Costos corrientes'!E$3:E$169,'Costos corrientes'!$A$3:$A$169,'Costos costantes 2020'!$A22,'Costos corrientes'!$B$3:$B$169,'Costos costantes 2020'!$B22,'Costos corrientes'!$C$3:$C$169,'Costos costantes 2020'!$C22)/((1+$B$1)^($C22-$C$1)),NA())</f>
        <v>#N/A</v>
      </c>
      <c r="F22" s="16">
        <f>IF(SUMIFS('Costos corrientes'!F$3:F$169,'Costos corrientes'!$A$3:$A$169,'Costos costantes 2020'!$A22,'Costos corrientes'!$B$3:$B$169,'Costos costantes 2020'!$B22,'Costos corrientes'!$C$3:$C$169,'Costos costantes 2020'!$C22)&gt;0,SUMIFS('Costos corrientes'!F$3:F$169,'Costos corrientes'!$A$3:$A$169,'Costos costantes 2020'!$A22,'Costos corrientes'!$B$3:$B$169,'Costos costantes 2020'!$B22,'Costos corrientes'!$C$3:$C$169,'Costos costantes 2020'!$C22)/((1+$B$1)^($C22-$C$1)),NA())</f>
        <v>77.501760000000004</v>
      </c>
      <c r="G22" s="5"/>
      <c r="H22" s="5">
        <f>IFERROR(INDEX('2019'!$B$2:$P$30,MATCH('Costos costantes 2020'!$A22,'2019'!$A$2:$A$30,0),MATCH('Costos costantes 2020'!H$1,'2019'!$B$1:$P$1,0)),NA())</f>
        <v>3</v>
      </c>
    </row>
    <row r="23" spans="1:8" x14ac:dyDescent="0.25">
      <c r="A23" s="5" t="s">
        <v>100</v>
      </c>
      <c r="B23" s="5" t="s">
        <v>13</v>
      </c>
      <c r="C23" s="5">
        <v>2020</v>
      </c>
      <c r="D23" s="16">
        <f>IF(SUMIFS('Costos corrientes'!D$3:D$169,'Costos corrientes'!$A$3:$A$169,'Costos costantes 2020'!$A23,'Costos corrientes'!$B$3:$B$169,'Costos costantes 2020'!$B23,'Costos corrientes'!$C$3:$C$169,'Costos costantes 2020'!$C23)&gt;0,SUMIFS('Costos corrientes'!D$3:D$169,'Costos corrientes'!$A$3:$A$169,'Costos costantes 2020'!$A23,'Costos corrientes'!$B$3:$B$169,'Costos costantes 2020'!$B23,'Costos corrientes'!$C$3:$C$169,'Costos costantes 2020'!$C23)/((1+$B$1)^($C23-$C$1)),NA())</f>
        <v>7191</v>
      </c>
      <c r="E23" s="16" t="e">
        <f>IF(SUMIFS('Costos corrientes'!E$3:E$169,'Costos corrientes'!$A$3:$A$169,'Costos costantes 2020'!$A23,'Costos corrientes'!$B$3:$B$169,'Costos costantes 2020'!$B23,'Costos corrientes'!$C$3:$C$169,'Costos costantes 2020'!$C23)&gt;0,SUMIFS('Costos corrientes'!E$3:E$169,'Costos corrientes'!$A$3:$A$169,'Costos costantes 2020'!$A23,'Costos corrientes'!$B$3:$B$169,'Costos costantes 2020'!$B23,'Costos corrientes'!$C$3:$C$169,'Costos costantes 2020'!$C23)/((1+$B$1)^($C23-$C$1)),NA())</f>
        <v>#N/A</v>
      </c>
      <c r="F23" s="16">
        <f>IF(SUMIFS('Costos corrientes'!F$3:F$169,'Costos corrientes'!$A$3:$A$169,'Costos costantes 2020'!$A23,'Costos corrientes'!$B$3:$B$169,'Costos costantes 2020'!$B23,'Costos corrientes'!$C$3:$C$169,'Costos costantes 2020'!$C23)&gt;0,SUMIFS('Costos corrientes'!F$3:F$169,'Costos corrientes'!$A$3:$A$169,'Costos costantes 2020'!$A23,'Costos corrientes'!$B$3:$B$169,'Costos costantes 2020'!$B23,'Costos corrientes'!$C$3:$C$169,'Costos costantes 2020'!$C23)/((1+$B$1)^($C23-$C$1)),NA())</f>
        <v>85.03</v>
      </c>
      <c r="G23" s="5"/>
      <c r="H23" s="5">
        <f>IFERROR(INDEX('2020'!$B$2:$P$30,MATCH('Costos costantes 2020'!$A22,'2020'!$A$2:$A$30,0),MATCH('Costos costantes 2020'!H$1,'2020'!$B$1:$P$1,0)),NA())</f>
        <v>3</v>
      </c>
    </row>
    <row r="24" spans="1:8" x14ac:dyDescent="0.25">
      <c r="A24" s="5" t="s">
        <v>100</v>
      </c>
      <c r="B24" s="5" t="s">
        <v>13</v>
      </c>
      <c r="C24" s="5">
        <v>2021</v>
      </c>
      <c r="D24" s="16">
        <f>IF(SUMIFS('Costos corrientes'!D$3:D$169,'Costos corrientes'!$A$3:$A$169,'Costos costantes 2020'!$A24,'Costos corrientes'!$B$3:$B$169,'Costos costantes 2020'!$B24,'Costos corrientes'!$C$3:$C$169,'Costos costantes 2020'!$C24)&gt;0,SUMIFS('Costos corrientes'!D$3:D$169,'Costos corrientes'!$A$3:$A$169,'Costos costantes 2020'!$A24,'Costos corrientes'!$B$3:$B$169,'Costos costantes 2020'!$B24,'Costos corrientes'!$C$3:$C$169,'Costos costantes 2020'!$C24)/((1+$B$1)^($C24-$C$1)),NA())</f>
        <v>6687.9699248120296</v>
      </c>
      <c r="E24" s="16" t="e">
        <f>IF(SUMIFS('Costos corrientes'!E$3:E$169,'Costos corrientes'!$A$3:$A$169,'Costos costantes 2020'!$A24,'Costos corrientes'!$B$3:$B$169,'Costos costantes 2020'!$B24,'Costos corrientes'!$C$3:$C$169,'Costos costantes 2020'!$C24)&gt;0,SUMIFS('Costos corrientes'!E$3:E$169,'Costos corrientes'!$A$3:$A$169,'Costos costantes 2020'!$A24,'Costos corrientes'!$B$3:$B$169,'Costos costantes 2020'!$B24,'Costos corrientes'!$C$3:$C$169,'Costos costantes 2020'!$C24)/((1+$B$1)^($C24-$C$1)),NA())</f>
        <v>#N/A</v>
      </c>
      <c r="F24" s="16">
        <f>IF(SUMIFS('Costos corrientes'!F$3:F$169,'Costos corrientes'!$A$3:$A$169,'Costos costantes 2020'!$A24,'Costos corrientes'!$B$3:$B$169,'Costos costantes 2020'!$B24,'Costos corrientes'!$C$3:$C$169,'Costos costantes 2020'!$C24)&gt;0,SUMIFS('Costos corrientes'!F$3:F$169,'Costos corrientes'!$A$3:$A$169,'Costos costantes 2020'!$A24,'Costos corrientes'!$B$3:$B$169,'Costos costantes 2020'!$B24,'Costos corrientes'!$C$3:$C$169,'Costos costantes 2020'!$C24)/((1+$B$1)^($C24-$C$1)),NA())</f>
        <v>80.657894736842096</v>
      </c>
      <c r="G24" s="5"/>
      <c r="H24" s="5">
        <f>IFERROR(INDEX('2021'!$B$2:$P$30,MATCH('Costos costantes 2020'!$A22,'2021'!$A$2:$A$30,0),MATCH('Costos costantes 2020'!H$1,'2021'!$B$1:$P$1,0)),NA())</f>
        <v>3</v>
      </c>
    </row>
    <row r="25" spans="1:8" x14ac:dyDescent="0.25">
      <c r="A25" s="5" t="s">
        <v>100</v>
      </c>
      <c r="B25" s="5" t="s">
        <v>13</v>
      </c>
      <c r="C25" s="5">
        <v>2022</v>
      </c>
      <c r="D25" s="16">
        <f>IF(SUMIFS('Costos corrientes'!D$3:D$169,'Costos corrientes'!$A$3:$A$169,'Costos costantes 2020'!$A25,'Costos corrientes'!$B$3:$B$169,'Costos costantes 2020'!$B25,'Costos corrientes'!$C$3:$C$169,'Costos costantes 2020'!$C25)&gt;0,SUMIFS('Costos corrientes'!D$3:D$169,'Costos corrientes'!$A$3:$A$169,'Costos costantes 2020'!$A25,'Costos corrientes'!$B$3:$B$169,'Costos costantes 2020'!$B25,'Costos corrientes'!$C$3:$C$169,'Costos costantes 2020'!$C25)/((1+$B$1)^($C25-$C$1)),NA())</f>
        <v>6973.7902086042159</v>
      </c>
      <c r="E25" s="16" t="e">
        <f>IF(SUMIFS('Costos corrientes'!E$3:E$169,'Costos corrientes'!$A$3:$A$169,'Costos costantes 2020'!$A25,'Costos corrientes'!$B$3:$B$169,'Costos costantes 2020'!$B25,'Costos corrientes'!$C$3:$C$169,'Costos costantes 2020'!$C25)&gt;0,SUMIFS('Costos corrientes'!E$3:E$169,'Costos corrientes'!$A$3:$A$169,'Costos costantes 2020'!$A25,'Costos corrientes'!$B$3:$B$169,'Costos costantes 2020'!$B25,'Costos corrientes'!$C$3:$C$169,'Costos costantes 2020'!$C25)/((1+$B$1)^($C25-$C$1)),NA())</f>
        <v>#N/A</v>
      </c>
      <c r="F25" s="16">
        <f>IF(SUMIFS('Costos corrientes'!F$3:F$169,'Costos corrientes'!$A$3:$A$169,'Costos costantes 2020'!$A25,'Costos corrientes'!$B$3:$B$169,'Costos costantes 2020'!$B25,'Costos corrientes'!$C$3:$C$169,'Costos costantes 2020'!$C25)&gt;0,SUMIFS('Costos corrientes'!F$3:F$169,'Costos corrientes'!$A$3:$A$169,'Costos costantes 2020'!$A25,'Costos corrientes'!$B$3:$B$169,'Costos costantes 2020'!$B25,'Costos corrientes'!$C$3:$C$169,'Costos costantes 2020'!$C25)/((1+$B$1)^($C25-$C$1)),NA())</f>
        <v>78.959734863474466</v>
      </c>
      <c r="G25" s="5"/>
      <c r="H25" s="5">
        <f>IFERROR(INDEX('2022'!$B$2:$P$30,MATCH('Costos costantes 2020'!$A22,'2022'!$A$2:$A$30,0),MATCH('Costos costantes 2020'!H$1,'2022'!$B$1:$P$1,0)),NA())</f>
        <v>3</v>
      </c>
    </row>
    <row r="26" spans="1:8" ht="15.75" thickBot="1" x14ac:dyDescent="0.3">
      <c r="A26" s="9" t="s">
        <v>100</v>
      </c>
      <c r="B26" s="9" t="s">
        <v>13</v>
      </c>
      <c r="C26" s="9">
        <v>2023</v>
      </c>
      <c r="D26" s="17">
        <f>IF(SUMIFS('Costos corrientes'!D$3:D$169,'Costos corrientes'!$A$3:$A$169,'Costos costantes 2020'!$A26,'Costos corrientes'!$B$3:$B$169,'Costos costantes 2020'!$B26,'Costos corrientes'!$C$3:$C$169,'Costos costantes 2020'!$C26)&gt;0,SUMIFS('Costos corrientes'!D$3:D$169,'Costos corrientes'!$A$3:$A$169,'Costos costantes 2020'!$A26,'Costos corrientes'!$B$3:$B$169,'Costos costantes 2020'!$B26,'Costos corrientes'!$C$3:$C$169,'Costos costantes 2020'!$C26)/((1+$B$1)^($C26-$C$1)),NA())</f>
        <v>7249.1793251572572</v>
      </c>
      <c r="E26" s="17" t="e">
        <f>IF(SUMIFS('Costos corrientes'!E$3:E$169,'Costos corrientes'!$A$3:$A$169,'Costos costantes 2020'!$A26,'Costos corrientes'!$B$3:$B$169,'Costos costantes 2020'!$B26,'Costos corrientes'!$C$3:$C$169,'Costos costantes 2020'!$C26)&gt;0,SUMIFS('Costos corrientes'!E$3:E$169,'Costos corrientes'!$A$3:$A$169,'Costos costantes 2020'!$A26,'Costos corrientes'!$B$3:$B$169,'Costos costantes 2020'!$B26,'Costos corrientes'!$C$3:$C$169,'Costos costantes 2020'!$C26)/((1+$B$1)^($C26-$C$1)),NA())</f>
        <v>#N/A</v>
      </c>
      <c r="F26" s="17">
        <f>IF(SUMIFS('Costos corrientes'!F$3:F$169,'Costos corrientes'!$A$3:$A$169,'Costos costantes 2020'!$A26,'Costos corrientes'!$B$3:$B$169,'Costos costantes 2020'!$B26,'Costos corrientes'!$C$3:$C$169,'Costos costantes 2020'!$C26)&gt;0,SUMIFS('Costos corrientes'!F$3:F$169,'Costos corrientes'!$A$3:$A$169,'Costos costantes 2020'!$A26,'Costos corrientes'!$B$3:$B$169,'Costos costantes 2020'!$B26,'Costos corrientes'!$C$3:$C$169,'Costos costantes 2020'!$C26)/((1+$B$1)^($C26-$C$1)),NA())</f>
        <v>79.780821478196557</v>
      </c>
      <c r="G26" s="9"/>
      <c r="H26" s="9">
        <f>IFERROR(INDEX('2022'!$B$2:$P$30,MATCH('Costos costantes 2020'!$A23,'2022'!$A$2:$A$30,0),MATCH('Costos costantes 2020'!H$1,'2022'!$B$1:$P$1,0)),NA())</f>
        <v>3</v>
      </c>
    </row>
    <row r="27" spans="1:8" ht="15.75" thickTop="1" x14ac:dyDescent="0.25">
      <c r="A27" s="8" t="s">
        <v>101</v>
      </c>
      <c r="B27" s="8" t="s">
        <v>86</v>
      </c>
      <c r="C27" s="8">
        <v>2018</v>
      </c>
      <c r="D27" s="15">
        <f>IF(SUMIFS('Costos corrientes'!D$3:D$169,'Costos corrientes'!$A$3:$A$169,'Costos costantes 2020'!$A27,'Costos corrientes'!$B$3:$B$169,'Costos costantes 2020'!$B27,'Costos corrientes'!$C$3:$C$169,'Costos costantes 2020'!$C27)&gt;0,SUMIFS('Costos corrientes'!D$3:D$169,'Costos corrientes'!$A$3:$A$169,'Costos costantes 2020'!$A27,'Costos corrientes'!$B$3:$B$169,'Costos costantes 2020'!$B27,'Costos corrientes'!$C$3:$C$169,'Costos costantes 2020'!$C27)/((1+$B$1)^($C27-$C$1)),NA())</f>
        <v>2383.0620800000006</v>
      </c>
      <c r="E27" s="15" t="e">
        <f>IF(SUMIFS('Costos corrientes'!E$3:E$169,'Costos corrientes'!$A$3:$A$169,'Costos costantes 2020'!$A27,'Costos corrientes'!$B$3:$B$169,'Costos costantes 2020'!$B27,'Costos corrientes'!$C$3:$C$169,'Costos costantes 2020'!$C27)&gt;0,SUMIFS('Costos corrientes'!E$3:E$169,'Costos corrientes'!$A$3:$A$169,'Costos costantes 2020'!$A27,'Costos corrientes'!$B$3:$B$169,'Costos costantes 2020'!$B27,'Costos corrientes'!$C$3:$C$169,'Costos costantes 2020'!$C27)/((1+$B$1)^($C27-$C$1)),NA())</f>
        <v>#N/A</v>
      </c>
      <c r="F27" s="15">
        <f>IF(SUMIFS('Costos corrientes'!F$3:F$169,'Costos corrientes'!$A$3:$A$169,'Costos costantes 2020'!$A27,'Costos corrientes'!$B$3:$B$169,'Costos costantes 2020'!$B27,'Costos corrientes'!$C$3:$C$169,'Costos costantes 2020'!$C27)&gt;0,SUMIFS('Costos corrientes'!F$3:F$169,'Costos corrientes'!$A$3:$A$169,'Costos costantes 2020'!$A27,'Costos corrientes'!$B$3:$B$169,'Costos costantes 2020'!$B27,'Costos corrientes'!$C$3:$C$169,'Costos costantes 2020'!$C27)/((1+$B$1)^($C27-$C$1)),NA())</f>
        <v>24.928753920000005</v>
      </c>
      <c r="G27" s="8"/>
      <c r="H27" s="8">
        <f>IFERROR(INDEX('2018'!$B$2:$P$30,MATCH('Costos costantes 2020'!$A27,'2018'!$A$2:$A$30,0),MATCH('Costos costantes 2020'!H$1,'2018'!$B$1:$P$1,0)),NA())</f>
        <v>2</v>
      </c>
    </row>
    <row r="28" spans="1:8" x14ac:dyDescent="0.25">
      <c r="A28" s="5" t="s">
        <v>101</v>
      </c>
      <c r="B28" s="5" t="s">
        <v>86</v>
      </c>
      <c r="C28" s="5">
        <v>2019</v>
      </c>
      <c r="D28" s="16">
        <f>IF(SUMIFS('Costos corrientes'!D$3:D$169,'Costos corrientes'!$A$3:$A$169,'Costos costantes 2020'!$A28,'Costos corrientes'!$B$3:$B$169,'Costos costantes 2020'!$B28,'Costos corrientes'!$C$3:$C$169,'Costos costantes 2020'!$C28)&gt;0,SUMIFS('Costos corrientes'!D$3:D$169,'Costos corrientes'!$A$3:$A$169,'Costos costantes 2020'!$A28,'Costos corrientes'!$B$3:$B$169,'Costos costantes 2020'!$B28,'Costos corrientes'!$C$3:$C$169,'Costos costantes 2020'!$C28)/((1+$B$1)^($C28-$C$1)),NA())</f>
        <v>2095.0160000000001</v>
      </c>
      <c r="E28" s="16" t="e">
        <f>IF(SUMIFS('Costos corrientes'!E$3:E$169,'Costos corrientes'!$A$3:$A$169,'Costos costantes 2020'!$A28,'Costos corrientes'!$B$3:$B$169,'Costos costantes 2020'!$B28,'Costos corrientes'!$C$3:$C$169,'Costos costantes 2020'!$C28)&gt;0,SUMIFS('Costos corrientes'!E$3:E$169,'Costos corrientes'!$A$3:$A$169,'Costos costantes 2020'!$A28,'Costos corrientes'!$B$3:$B$169,'Costos costantes 2020'!$B28,'Costos corrientes'!$C$3:$C$169,'Costos costantes 2020'!$C28)/((1+$B$1)^($C28-$C$1)),NA())</f>
        <v>#N/A</v>
      </c>
      <c r="F28" s="16">
        <f>IF(SUMIFS('Costos corrientes'!F$3:F$169,'Costos corrientes'!$A$3:$A$169,'Costos costantes 2020'!$A28,'Costos corrientes'!$B$3:$B$169,'Costos costantes 2020'!$B28,'Costos corrientes'!$C$3:$C$169,'Costos costantes 2020'!$C28)&gt;0,SUMIFS('Costos corrientes'!F$3:F$169,'Costos corrientes'!$A$3:$A$169,'Costos costantes 2020'!$A28,'Costos corrientes'!$B$3:$B$169,'Costos costantes 2020'!$B28,'Costos corrientes'!$C$3:$C$169,'Costos costantes 2020'!$C28)/((1+$B$1)^($C28-$C$1)),NA())</f>
        <v>23.89744</v>
      </c>
      <c r="G28" s="5"/>
      <c r="H28" s="5">
        <f>IFERROR(INDEX('2019'!$B$2:$P$30,MATCH('Costos costantes 2020'!$A28,'2019'!$A$2:$A$30,0),MATCH('Costos costantes 2020'!H$1,'2019'!$B$1:$P$1,0)),NA())</f>
        <v>2</v>
      </c>
    </row>
    <row r="29" spans="1:8" x14ac:dyDescent="0.25">
      <c r="A29" s="5" t="s">
        <v>101</v>
      </c>
      <c r="B29" s="5" t="s">
        <v>86</v>
      </c>
      <c r="C29" s="5">
        <v>2020</v>
      </c>
      <c r="D29" s="16">
        <f>IF(SUMIFS('Costos corrientes'!D$3:D$169,'Costos corrientes'!$A$3:$A$169,'Costos costantes 2020'!$A29,'Costos corrientes'!$B$3:$B$169,'Costos costantes 2020'!$B29,'Costos corrientes'!$C$3:$C$169,'Costos costantes 2020'!$C29)&gt;0,SUMIFS('Costos corrientes'!D$3:D$169,'Costos corrientes'!$A$3:$A$169,'Costos costantes 2020'!$A29,'Costos corrientes'!$B$3:$B$169,'Costos costantes 2020'!$B29,'Costos corrientes'!$C$3:$C$169,'Costos costantes 2020'!$C29)/((1+$B$1)^($C29-$C$1)),NA())</f>
        <v>1331</v>
      </c>
      <c r="E29" s="16" t="e">
        <f>IF(SUMIFS('Costos corrientes'!E$3:E$169,'Costos corrientes'!$A$3:$A$169,'Costos costantes 2020'!$A29,'Costos corrientes'!$B$3:$B$169,'Costos costantes 2020'!$B29,'Costos corrientes'!$C$3:$C$169,'Costos costantes 2020'!$C29)&gt;0,SUMIFS('Costos corrientes'!E$3:E$169,'Costos corrientes'!$A$3:$A$169,'Costos costantes 2020'!$A29,'Costos corrientes'!$B$3:$B$169,'Costos costantes 2020'!$B29,'Costos corrientes'!$C$3:$C$169,'Costos costantes 2020'!$C29)/((1+$B$1)^($C29-$C$1)),NA())</f>
        <v>#N/A</v>
      </c>
      <c r="F29" s="16">
        <f>IF(SUMIFS('Costos corrientes'!F$3:F$169,'Costos corrientes'!$A$3:$A$169,'Costos costantes 2020'!$A29,'Costos corrientes'!$B$3:$B$169,'Costos costantes 2020'!$B29,'Costos corrientes'!$C$3:$C$169,'Costos costantes 2020'!$C29)&gt;0,SUMIFS('Costos corrientes'!F$3:F$169,'Costos corrientes'!$A$3:$A$169,'Costos costantes 2020'!$A29,'Costos corrientes'!$B$3:$B$169,'Costos costantes 2020'!$B29,'Costos corrientes'!$C$3:$C$169,'Costos costantes 2020'!$C29)/((1+$B$1)^($C29-$C$1)),NA())</f>
        <v>15.19</v>
      </c>
      <c r="G29" s="5"/>
      <c r="H29" s="5">
        <f>IFERROR(INDEX('2020'!$B$2:$P$30,MATCH('Costos costantes 2020'!$A28,'2020'!$A$2:$A$30,0),MATCH('Costos costantes 2020'!H$1,'2020'!$B$1:$P$1,0)),NA())</f>
        <v>2</v>
      </c>
    </row>
    <row r="30" spans="1:8" x14ac:dyDescent="0.25">
      <c r="A30" s="5" t="s">
        <v>101</v>
      </c>
      <c r="B30" s="5" t="s">
        <v>86</v>
      </c>
      <c r="C30" s="5">
        <v>2021</v>
      </c>
      <c r="D30" s="16">
        <f>IF(SUMIFS('Costos corrientes'!D$3:D$169,'Costos corrientes'!$A$3:$A$169,'Costos costantes 2020'!$A30,'Costos corrientes'!$B$3:$B$169,'Costos costantes 2020'!$B30,'Costos corrientes'!$C$3:$C$169,'Costos costantes 2020'!$C30)&gt;0,SUMIFS('Costos corrientes'!D$3:D$169,'Costos corrientes'!$A$3:$A$169,'Costos costantes 2020'!$A30,'Costos corrientes'!$B$3:$B$169,'Costos costantes 2020'!$B30,'Costos corrientes'!$C$3:$C$169,'Costos costantes 2020'!$C30)/((1+$B$1)^($C30-$C$1)),NA())</f>
        <v>1172.9323308270675</v>
      </c>
      <c r="E30" s="16" t="e">
        <f>IF(SUMIFS('Costos corrientes'!E$3:E$169,'Costos corrientes'!$A$3:$A$169,'Costos costantes 2020'!$A30,'Costos corrientes'!$B$3:$B$169,'Costos costantes 2020'!$B30,'Costos corrientes'!$C$3:$C$169,'Costos costantes 2020'!$C30)&gt;0,SUMIFS('Costos corrientes'!E$3:E$169,'Costos corrientes'!$A$3:$A$169,'Costos costantes 2020'!$A30,'Costos corrientes'!$B$3:$B$169,'Costos costantes 2020'!$B30,'Costos corrientes'!$C$3:$C$169,'Costos costantes 2020'!$C30)/((1+$B$1)^($C30-$C$1)),NA())</f>
        <v>#N/A</v>
      </c>
      <c r="F30" s="16">
        <f>IF(SUMIFS('Costos corrientes'!F$3:F$169,'Costos corrientes'!$A$3:$A$169,'Costos costantes 2020'!$A30,'Costos corrientes'!$B$3:$B$169,'Costos costantes 2020'!$B30,'Costos corrientes'!$C$3:$C$169,'Costos costantes 2020'!$C30)&gt;0,SUMIFS('Costos corrientes'!F$3:F$169,'Costos corrientes'!$A$3:$A$169,'Costos costantes 2020'!$A30,'Costos corrientes'!$B$3:$B$169,'Costos costantes 2020'!$B30,'Costos corrientes'!$C$3:$C$169,'Costos costantes 2020'!$C30)/((1+$B$1)^($C30-$C$1)),NA())</f>
        <v>14.407894736842104</v>
      </c>
      <c r="G30" s="5"/>
      <c r="H30" s="5">
        <f>IFERROR(INDEX('2021'!$B$2:$P$30,MATCH('Costos costantes 2020'!$A28,'2021'!$A$2:$A$30,0),MATCH('Costos costantes 2020'!H$1,'2021'!$B$1:$P$1,0)),NA())</f>
        <v>2</v>
      </c>
    </row>
    <row r="31" spans="1:8" x14ac:dyDescent="0.25">
      <c r="A31" s="5" t="s">
        <v>101</v>
      </c>
      <c r="B31" s="5" t="s">
        <v>86</v>
      </c>
      <c r="C31" s="5">
        <v>2022</v>
      </c>
      <c r="D31" s="16">
        <f>IF(SUMIFS('Costos corrientes'!D$3:D$169,'Costos corrientes'!$A$3:$A$169,'Costos costantes 2020'!$A31,'Costos corrientes'!$B$3:$B$169,'Costos costantes 2020'!$B31,'Costos corrientes'!$C$3:$C$169,'Costos costantes 2020'!$C31)&gt;0,SUMIFS('Costos corrientes'!D$3:D$169,'Costos corrientes'!$A$3:$A$169,'Costos costantes 2020'!$A31,'Costos corrientes'!$B$3:$B$169,'Costos costantes 2020'!$B31,'Costos corrientes'!$C$3:$C$169,'Costos costantes 2020'!$C31)/((1+$B$1)^($C31-$C$1)),NA())</f>
        <v>1172.1620781276497</v>
      </c>
      <c r="E31" s="16" t="e">
        <f>IF(SUMIFS('Costos corrientes'!E$3:E$169,'Costos corrientes'!$A$3:$A$169,'Costos costantes 2020'!$A31,'Costos corrientes'!$B$3:$B$169,'Costos costantes 2020'!$B31,'Costos corrientes'!$C$3:$C$169,'Costos costantes 2020'!$C31)&gt;0,SUMIFS('Costos corrientes'!E$3:E$169,'Costos corrientes'!$A$3:$A$169,'Costos costantes 2020'!$A31,'Costos corrientes'!$B$3:$B$169,'Costos costantes 2020'!$B31,'Costos corrientes'!$C$3:$C$169,'Costos costantes 2020'!$C31)/((1+$B$1)^($C31-$C$1)),NA())</f>
        <v>#N/A</v>
      </c>
      <c r="F31" s="16">
        <f>IF(SUMIFS('Costos corrientes'!F$3:F$169,'Costos corrientes'!$A$3:$A$169,'Costos costantes 2020'!$A31,'Costos corrientes'!$B$3:$B$169,'Costos costantes 2020'!$B31,'Costos corrientes'!$C$3:$C$169,'Costos costantes 2020'!$C31)&gt;0,SUMIFS('Costos corrientes'!F$3:F$169,'Costos corrientes'!$A$3:$A$169,'Costos costantes 2020'!$A31,'Costos corrientes'!$B$3:$B$169,'Costos costantes 2020'!$B31,'Costos corrientes'!$C$3:$C$169,'Costos costantes 2020'!$C31)/((1+$B$1)^($C31-$C$1)),NA())</f>
        <v>14.106577534060714</v>
      </c>
      <c r="G31" s="5"/>
      <c r="H31" s="5">
        <f>IFERROR(INDEX('2022'!$B$2:$P$30,MATCH('Costos costantes 2020'!$A28,'2022'!$A$2:$A$30,0),MATCH('Costos costantes 2020'!H$1,'2022'!$B$1:$P$1,0)),NA())</f>
        <v>2</v>
      </c>
    </row>
    <row r="32" spans="1:8" ht="15.75" thickBot="1" x14ac:dyDescent="0.3">
      <c r="A32" s="9" t="s">
        <v>101</v>
      </c>
      <c r="B32" s="9" t="s">
        <v>86</v>
      </c>
      <c r="C32" s="9">
        <v>2023</v>
      </c>
      <c r="D32" s="17">
        <f>IF(SUMIFS('Costos corrientes'!D$3:D$169,'Costos corrientes'!$A$3:$A$169,'Costos costantes 2020'!$A32,'Costos corrientes'!$B$3:$B$169,'Costos costantes 2020'!$B32,'Costos corrientes'!$C$3:$C$169,'Costos costantes 2020'!$C32)&gt;0,SUMIFS('Costos corrientes'!D$3:D$169,'Costos corrientes'!$A$3:$A$169,'Costos costantes 2020'!$A32,'Costos corrientes'!$B$3:$B$169,'Costos costantes 2020'!$B32,'Costos corrientes'!$C$3:$C$169,'Costos costantes 2020'!$C32)/((1+$B$1)^($C32-$C$1)),NA())</f>
        <v>1202.1085275799026</v>
      </c>
      <c r="E32" s="17" t="e">
        <f>IF(SUMIFS('Costos corrientes'!E$3:E$169,'Costos corrientes'!$A$3:$A$169,'Costos costantes 2020'!$A32,'Costos corrientes'!$B$3:$B$169,'Costos costantes 2020'!$B32,'Costos corrientes'!$C$3:$C$169,'Costos costantes 2020'!$C32)&gt;0,SUMIFS('Costos corrientes'!E$3:E$169,'Costos corrientes'!$A$3:$A$169,'Costos costantes 2020'!$A32,'Costos corrientes'!$B$3:$B$169,'Costos costantes 2020'!$B32,'Costos corrientes'!$C$3:$C$169,'Costos costantes 2020'!$C32)/((1+$B$1)^($C32-$C$1)),NA())</f>
        <v>#N/A</v>
      </c>
      <c r="F32" s="17">
        <f>IF(SUMIFS('Costos corrientes'!F$3:F$169,'Costos corrientes'!$A$3:$A$169,'Costos costantes 2020'!$A32,'Costos corrientes'!$B$3:$B$169,'Costos costantes 2020'!$B32,'Costos corrientes'!$C$3:$C$169,'Costos costantes 2020'!$C32)&gt;0,SUMIFS('Costos corrientes'!F$3:F$169,'Costos corrientes'!$A$3:$A$169,'Costos costantes 2020'!$A32,'Costos corrientes'!$B$3:$B$169,'Costos costantes 2020'!$B32,'Costos corrientes'!$C$3:$C$169,'Costos costantes 2020'!$C32)/((1+$B$1)^($C32-$C$1)),NA())</f>
        <v>14.245982274358512</v>
      </c>
      <c r="G32" s="9"/>
      <c r="H32" s="9">
        <f>IFERROR(INDEX('2022'!$B$2:$P$30,MATCH('Costos costantes 2020'!$A29,'2022'!$A$2:$A$30,0),MATCH('Costos costantes 2020'!H$1,'2022'!$B$1:$P$1,0)),NA())</f>
        <v>2</v>
      </c>
    </row>
    <row r="33" spans="1:8" ht="15.75" thickTop="1" x14ac:dyDescent="0.25">
      <c r="A33" s="8" t="s">
        <v>102</v>
      </c>
      <c r="B33" s="8" t="s">
        <v>87</v>
      </c>
      <c r="C33" s="8">
        <v>2018</v>
      </c>
      <c r="D33" s="15">
        <f>IF(SUMIFS('Costos corrientes'!D$3:D$169,'Costos corrientes'!$A$3:$A$169,'Costos costantes 2020'!$A33,'Costos corrientes'!$B$3:$B$169,'Costos costantes 2020'!$B33,'Costos corrientes'!$C$3:$C$169,'Costos costantes 2020'!$C33)&gt;0,SUMIFS('Costos corrientes'!D$3:D$169,'Costos corrientes'!$A$3:$A$169,'Costos costantes 2020'!$A33,'Costos corrientes'!$B$3:$B$169,'Costos costantes 2020'!$B33,'Costos corrientes'!$C$3:$C$169,'Costos costantes 2020'!$C33)/((1+$B$1)^($C33-$C$1)),NA())</f>
        <v>2095.5096960000005</v>
      </c>
      <c r="E33" s="15" t="e">
        <f>IF(SUMIFS('Costos corrientes'!E$3:E$169,'Costos corrientes'!$A$3:$A$169,'Costos costantes 2020'!$A33,'Costos corrientes'!$B$3:$B$169,'Costos costantes 2020'!$B33,'Costos corrientes'!$C$3:$C$169,'Costos costantes 2020'!$C33)&gt;0,SUMIFS('Costos corrientes'!E$3:E$169,'Costos corrientes'!$A$3:$A$169,'Costos costantes 2020'!$A33,'Costos corrientes'!$B$3:$B$169,'Costos costantes 2020'!$B33,'Costos corrientes'!$C$3:$C$169,'Costos costantes 2020'!$C33)/((1+$B$1)^($C33-$C$1)),NA())</f>
        <v>#N/A</v>
      </c>
      <c r="F33" s="15">
        <f>IF(SUMIFS('Costos corrientes'!F$3:F$169,'Costos corrientes'!$A$3:$A$169,'Costos costantes 2020'!$A33,'Costos corrientes'!$B$3:$B$169,'Costos costantes 2020'!$B33,'Costos corrientes'!$C$3:$C$169,'Costos costantes 2020'!$C33)&gt;0,SUMIFS('Costos corrientes'!F$3:F$169,'Costos corrientes'!$A$3:$A$169,'Costos costantes 2020'!$A33,'Costos corrientes'!$B$3:$B$169,'Costos costantes 2020'!$B33,'Costos corrientes'!$C$3:$C$169,'Costos costantes 2020'!$C33)/((1+$B$1)^($C33-$C$1)),NA())</f>
        <v>24.928753920000005</v>
      </c>
      <c r="G33" s="8"/>
      <c r="H33" s="8">
        <f>IFERROR(INDEX('2018'!$B$2:$P$30,MATCH('Costos costantes 2020'!$A33,'2018'!$A$2:$A$30,0),MATCH('Costos costantes 2020'!H$1,'2018'!$B$1:$P$1,0)),NA())</f>
        <v>2</v>
      </c>
    </row>
    <row r="34" spans="1:8" x14ac:dyDescent="0.25">
      <c r="A34" s="5" t="s">
        <v>102</v>
      </c>
      <c r="B34" s="5" t="s">
        <v>87</v>
      </c>
      <c r="C34" s="5">
        <v>2019</v>
      </c>
      <c r="D34" s="16">
        <f>IF(SUMIFS('Costos corrientes'!D$3:D$169,'Costos corrientes'!$A$3:$A$169,'Costos costantes 2020'!$A34,'Costos corrientes'!$B$3:$B$169,'Costos costantes 2020'!$B34,'Costos corrientes'!$C$3:$C$169,'Costos costantes 2020'!$C34)&gt;0,SUMIFS('Costos corrientes'!D$3:D$169,'Costos corrientes'!$A$3:$A$169,'Costos costantes 2020'!$A34,'Costos corrientes'!$B$3:$B$169,'Costos costantes 2020'!$B34,'Costos corrientes'!$C$3:$C$169,'Costos costantes 2020'!$C34)/((1+$B$1)^($C34-$C$1)),NA())</f>
        <v>1897.1120000000001</v>
      </c>
      <c r="E34" s="16" t="e">
        <f>IF(SUMIFS('Costos corrientes'!E$3:E$169,'Costos corrientes'!$A$3:$A$169,'Costos costantes 2020'!$A34,'Costos corrientes'!$B$3:$B$169,'Costos costantes 2020'!$B34,'Costos corrientes'!$C$3:$C$169,'Costos costantes 2020'!$C34)&gt;0,SUMIFS('Costos corrientes'!E$3:E$169,'Costos corrientes'!$A$3:$A$169,'Costos costantes 2020'!$A34,'Costos corrientes'!$B$3:$B$169,'Costos costantes 2020'!$B34,'Costos corrientes'!$C$3:$C$169,'Costos costantes 2020'!$C34)/((1+$B$1)^($C34-$C$1)),NA())</f>
        <v>#N/A</v>
      </c>
      <c r="F34" s="16">
        <f>IF(SUMIFS('Costos corrientes'!F$3:F$169,'Costos corrientes'!$A$3:$A$169,'Costos costantes 2020'!$A34,'Costos corrientes'!$B$3:$B$169,'Costos costantes 2020'!$B34,'Costos corrientes'!$C$3:$C$169,'Costos costantes 2020'!$C34)&gt;0,SUMIFS('Costos corrientes'!F$3:F$169,'Costos corrientes'!$A$3:$A$169,'Costos costantes 2020'!$A34,'Costos corrientes'!$B$3:$B$169,'Costos costantes 2020'!$B34,'Costos corrientes'!$C$3:$C$169,'Costos costantes 2020'!$C34)/((1+$B$1)^($C34-$C$1)),NA())</f>
        <v>23.89744</v>
      </c>
      <c r="G34" s="5"/>
      <c r="H34" s="5">
        <f>IFERROR(INDEX('2019'!$B$2:$P$30,MATCH('Costos costantes 2020'!$A34,'2019'!$A$2:$A$30,0),MATCH('Costos costantes 2020'!H$1,'2019'!$B$1:$P$1,0)),NA())</f>
        <v>2</v>
      </c>
    </row>
    <row r="35" spans="1:8" x14ac:dyDescent="0.25">
      <c r="A35" s="5" t="s">
        <v>102</v>
      </c>
      <c r="B35" s="5" t="s">
        <v>87</v>
      </c>
      <c r="C35" s="5">
        <v>2020</v>
      </c>
      <c r="D35" s="16" t="e">
        <f>IF(SUMIFS('Costos corrientes'!D$3:D$169,'Costos corrientes'!$A$3:$A$169,'Costos costantes 2020'!$A35,'Costos corrientes'!$B$3:$B$169,'Costos costantes 2020'!$B35,'Costos corrientes'!$C$3:$C$169,'Costos costantes 2020'!$C35)&gt;0,SUMIFS('Costos corrientes'!D$3:D$169,'Costos corrientes'!$A$3:$A$169,'Costos costantes 2020'!$A35,'Costos corrientes'!$B$3:$B$169,'Costos costantes 2020'!$B35,'Costos corrientes'!$C$3:$C$169,'Costos costantes 2020'!$C35)/((1+$B$1)^($C35-$C$1)),NA())</f>
        <v>#N/A</v>
      </c>
      <c r="E35" s="16" t="e">
        <f>IF(SUMIFS('Costos corrientes'!E$3:E$169,'Costos corrientes'!$A$3:$A$169,'Costos costantes 2020'!$A35,'Costos corrientes'!$B$3:$B$169,'Costos costantes 2020'!$B35,'Costos corrientes'!$C$3:$C$169,'Costos costantes 2020'!$C35)&gt;0,SUMIFS('Costos corrientes'!E$3:E$169,'Costos corrientes'!$A$3:$A$169,'Costos costantes 2020'!$A35,'Costos corrientes'!$B$3:$B$169,'Costos costantes 2020'!$B35,'Costos corrientes'!$C$3:$C$169,'Costos costantes 2020'!$C35)/((1+$B$1)^($C35-$C$1)),NA())</f>
        <v>#N/A</v>
      </c>
      <c r="F35" s="16" t="e">
        <f>IF(SUMIFS('Costos corrientes'!F$3:F$169,'Costos corrientes'!$A$3:$A$169,'Costos costantes 2020'!$A35,'Costos corrientes'!$B$3:$B$169,'Costos costantes 2020'!$B35,'Costos corrientes'!$C$3:$C$169,'Costos costantes 2020'!$C35)&gt;0,SUMIFS('Costos corrientes'!F$3:F$169,'Costos corrientes'!$A$3:$A$169,'Costos costantes 2020'!$A35,'Costos corrientes'!$B$3:$B$169,'Costos costantes 2020'!$B35,'Costos corrientes'!$C$3:$C$169,'Costos costantes 2020'!$C35)/((1+$B$1)^($C35-$C$1)),NA())</f>
        <v>#N/A</v>
      </c>
      <c r="G35" s="5"/>
      <c r="H35" s="5"/>
    </row>
    <row r="36" spans="1:8" x14ac:dyDescent="0.25">
      <c r="A36" s="5" t="s">
        <v>102</v>
      </c>
      <c r="B36" s="5" t="s">
        <v>87</v>
      </c>
      <c r="C36" s="5">
        <v>2021</v>
      </c>
      <c r="D36" s="16" t="e">
        <f>IF(SUMIFS('Costos corrientes'!D$3:D$169,'Costos corrientes'!$A$3:$A$169,'Costos costantes 2020'!$A36,'Costos corrientes'!$B$3:$B$169,'Costos costantes 2020'!$B36,'Costos corrientes'!$C$3:$C$169,'Costos costantes 2020'!$C36)&gt;0,SUMIFS('Costos corrientes'!D$3:D$169,'Costos corrientes'!$A$3:$A$169,'Costos costantes 2020'!$A36,'Costos corrientes'!$B$3:$B$169,'Costos costantes 2020'!$B36,'Costos corrientes'!$C$3:$C$169,'Costos costantes 2020'!$C36)/((1+$B$1)^($C36-$C$1)),NA())</f>
        <v>#N/A</v>
      </c>
      <c r="E36" s="16" t="e">
        <f>IF(SUMIFS('Costos corrientes'!E$3:E$169,'Costos corrientes'!$A$3:$A$169,'Costos costantes 2020'!$A36,'Costos corrientes'!$B$3:$B$169,'Costos costantes 2020'!$B36,'Costos corrientes'!$C$3:$C$169,'Costos costantes 2020'!$C36)&gt;0,SUMIFS('Costos corrientes'!E$3:E$169,'Costos corrientes'!$A$3:$A$169,'Costos costantes 2020'!$A36,'Costos corrientes'!$B$3:$B$169,'Costos costantes 2020'!$B36,'Costos corrientes'!$C$3:$C$169,'Costos costantes 2020'!$C36)/((1+$B$1)^($C36-$C$1)),NA())</f>
        <v>#N/A</v>
      </c>
      <c r="F36" s="16" t="e">
        <f>IF(SUMIFS('Costos corrientes'!F$3:F$169,'Costos corrientes'!$A$3:$A$169,'Costos costantes 2020'!$A36,'Costos corrientes'!$B$3:$B$169,'Costos costantes 2020'!$B36,'Costos corrientes'!$C$3:$C$169,'Costos costantes 2020'!$C36)&gt;0,SUMIFS('Costos corrientes'!F$3:F$169,'Costos corrientes'!$A$3:$A$169,'Costos costantes 2020'!$A36,'Costos corrientes'!$B$3:$B$169,'Costos costantes 2020'!$B36,'Costos corrientes'!$C$3:$C$169,'Costos costantes 2020'!$C36)/((1+$B$1)^($C36-$C$1)),NA())</f>
        <v>#N/A</v>
      </c>
      <c r="G36" s="5"/>
      <c r="H36" s="5"/>
    </row>
    <row r="37" spans="1:8" x14ac:dyDescent="0.25">
      <c r="A37" s="5" t="s">
        <v>102</v>
      </c>
      <c r="B37" s="5" t="s">
        <v>87</v>
      </c>
      <c r="C37" s="5">
        <v>2022</v>
      </c>
      <c r="D37" s="16" t="e">
        <f>IF(SUMIFS('Costos corrientes'!D$3:D$169,'Costos corrientes'!$A$3:$A$169,'Costos costantes 2020'!$A37,'Costos corrientes'!$B$3:$B$169,'Costos costantes 2020'!$B37,'Costos corrientes'!$C$3:$C$169,'Costos costantes 2020'!$C37)&gt;0,SUMIFS('Costos corrientes'!D$3:D$169,'Costos corrientes'!$A$3:$A$169,'Costos costantes 2020'!$A37,'Costos corrientes'!$B$3:$B$169,'Costos costantes 2020'!$B37,'Costos corrientes'!$C$3:$C$169,'Costos costantes 2020'!$C37)/((1+$B$1)^($C37-$C$1)),NA())</f>
        <v>#N/A</v>
      </c>
      <c r="E37" s="16" t="e">
        <f>IF(SUMIFS('Costos corrientes'!E$3:E$169,'Costos corrientes'!$A$3:$A$169,'Costos costantes 2020'!$A37,'Costos corrientes'!$B$3:$B$169,'Costos costantes 2020'!$B37,'Costos corrientes'!$C$3:$C$169,'Costos costantes 2020'!$C37)&gt;0,SUMIFS('Costos corrientes'!E$3:E$169,'Costos corrientes'!$A$3:$A$169,'Costos costantes 2020'!$A37,'Costos corrientes'!$B$3:$B$169,'Costos costantes 2020'!$B37,'Costos corrientes'!$C$3:$C$169,'Costos costantes 2020'!$C37)/((1+$B$1)^($C37-$C$1)),NA())</f>
        <v>#N/A</v>
      </c>
      <c r="F37" s="16" t="e">
        <f>IF(SUMIFS('Costos corrientes'!F$3:F$169,'Costos corrientes'!$A$3:$A$169,'Costos costantes 2020'!$A37,'Costos corrientes'!$B$3:$B$169,'Costos costantes 2020'!$B37,'Costos corrientes'!$C$3:$C$169,'Costos costantes 2020'!$C37)&gt;0,SUMIFS('Costos corrientes'!F$3:F$169,'Costos corrientes'!$A$3:$A$169,'Costos costantes 2020'!$A37,'Costos corrientes'!$B$3:$B$169,'Costos costantes 2020'!$B37,'Costos corrientes'!$C$3:$C$169,'Costos costantes 2020'!$C37)/((1+$B$1)^($C37-$C$1)),NA())</f>
        <v>#N/A</v>
      </c>
      <c r="G37" s="5"/>
      <c r="H37" s="5"/>
    </row>
    <row r="38" spans="1:8" ht="15.75" thickBot="1" x14ac:dyDescent="0.3">
      <c r="A38" s="9" t="s">
        <v>102</v>
      </c>
      <c r="B38" s="9" t="s">
        <v>87</v>
      </c>
      <c r="C38" s="9">
        <v>2023</v>
      </c>
      <c r="D38" s="17" t="e">
        <f>IF(SUMIFS('Costos corrientes'!D$3:D$169,'Costos corrientes'!$A$3:$A$169,'Costos costantes 2020'!$A38,'Costos corrientes'!$B$3:$B$169,'Costos costantes 2020'!$B38,'Costos corrientes'!$C$3:$C$169,'Costos costantes 2020'!$C38)&gt;0,SUMIFS('Costos corrientes'!D$3:D$169,'Costos corrientes'!$A$3:$A$169,'Costos costantes 2020'!$A38,'Costos corrientes'!$B$3:$B$169,'Costos costantes 2020'!$B38,'Costos corrientes'!$C$3:$C$169,'Costos costantes 2020'!$C38)/((1+$B$1)^($C38-$C$1)),NA())</f>
        <v>#N/A</v>
      </c>
      <c r="E38" s="17" t="e">
        <f>IF(SUMIFS('Costos corrientes'!E$3:E$169,'Costos corrientes'!$A$3:$A$169,'Costos costantes 2020'!$A38,'Costos corrientes'!$B$3:$B$169,'Costos costantes 2020'!$B38,'Costos corrientes'!$C$3:$C$169,'Costos costantes 2020'!$C38)&gt;0,SUMIFS('Costos corrientes'!E$3:E$169,'Costos corrientes'!$A$3:$A$169,'Costos costantes 2020'!$A38,'Costos corrientes'!$B$3:$B$169,'Costos costantes 2020'!$B38,'Costos corrientes'!$C$3:$C$169,'Costos costantes 2020'!$C38)/((1+$B$1)^($C38-$C$1)),NA())</f>
        <v>#N/A</v>
      </c>
      <c r="F38" s="17" t="e">
        <f>IF(SUMIFS('Costos corrientes'!F$3:F$169,'Costos corrientes'!$A$3:$A$169,'Costos costantes 2020'!$A38,'Costos corrientes'!$B$3:$B$169,'Costos costantes 2020'!$B38,'Costos corrientes'!$C$3:$C$169,'Costos costantes 2020'!$C38)&gt;0,SUMIFS('Costos corrientes'!F$3:F$169,'Costos corrientes'!$A$3:$A$169,'Costos costantes 2020'!$A38,'Costos corrientes'!$B$3:$B$169,'Costos costantes 2020'!$B38,'Costos corrientes'!$C$3:$C$169,'Costos costantes 2020'!$C38)/((1+$B$1)^($C38-$C$1)),NA())</f>
        <v>#N/A</v>
      </c>
      <c r="G38" s="9"/>
      <c r="H38" s="9"/>
    </row>
    <row r="39" spans="1:8" ht="15.75" thickTop="1" x14ac:dyDescent="0.25">
      <c r="A39" s="8" t="s">
        <v>103</v>
      </c>
      <c r="B39" s="8" t="s">
        <v>14</v>
      </c>
      <c r="C39" s="8">
        <v>2018</v>
      </c>
      <c r="D39" s="15" t="e">
        <f>IF(SUMIFS('Costos corrientes'!D$3:D$169,'Costos corrientes'!$A$3:$A$169,'Costos costantes 2020'!$A39,'Costos corrientes'!$B$3:$B$169,'Costos costantes 2020'!$B39,'Costos corrientes'!$C$3:$C$169,'Costos costantes 2020'!$C39)&gt;0,SUMIFS('Costos corrientes'!D$3:D$169,'Costos corrientes'!$A$3:$A$169,'Costos costantes 2020'!$A39,'Costos corrientes'!$B$3:$B$169,'Costos costantes 2020'!$B39,'Costos corrientes'!$C$3:$C$169,'Costos costantes 2020'!$C39)/((1+$B$1)^($C39-$C$1)),NA())</f>
        <v>#N/A</v>
      </c>
      <c r="E39" s="15" t="e">
        <f>IF(SUMIFS('Costos corrientes'!E$3:E$169,'Costos corrientes'!$A$3:$A$169,'Costos costantes 2020'!$A39,'Costos corrientes'!$B$3:$B$169,'Costos costantes 2020'!$B39,'Costos corrientes'!$C$3:$C$169,'Costos costantes 2020'!$C39)&gt;0,SUMIFS('Costos corrientes'!E$3:E$169,'Costos corrientes'!$A$3:$A$169,'Costos costantes 2020'!$A39,'Costos corrientes'!$B$3:$B$169,'Costos costantes 2020'!$B39,'Costos corrientes'!$C$3:$C$169,'Costos costantes 2020'!$C39)/((1+$B$1)^($C39-$C$1)),NA())</f>
        <v>#N/A</v>
      </c>
      <c r="F39" s="15" t="e">
        <f>IF(SUMIFS('Costos corrientes'!F$3:F$169,'Costos corrientes'!$A$3:$A$169,'Costos costantes 2020'!$A39,'Costos corrientes'!$B$3:$B$169,'Costos costantes 2020'!$B39,'Costos corrientes'!$C$3:$C$169,'Costos costantes 2020'!$C39)&gt;0,SUMIFS('Costos corrientes'!F$3:F$169,'Costos corrientes'!$A$3:$A$169,'Costos costantes 2020'!$A39,'Costos corrientes'!$B$3:$B$169,'Costos costantes 2020'!$B39,'Costos corrientes'!$C$3:$C$169,'Costos costantes 2020'!$C39)/((1+$B$1)^($C39-$C$1)),NA())</f>
        <v>#N/A</v>
      </c>
      <c r="G39" s="8"/>
      <c r="H39" s="8"/>
    </row>
    <row r="40" spans="1:8" x14ac:dyDescent="0.25">
      <c r="A40" s="5" t="s">
        <v>103</v>
      </c>
      <c r="B40" s="5" t="s">
        <v>14</v>
      </c>
      <c r="C40" s="5">
        <v>2019</v>
      </c>
      <c r="D40" s="16" t="e">
        <f>IF(SUMIFS('Costos corrientes'!D$3:D$169,'Costos corrientes'!$A$3:$A$169,'Costos costantes 2020'!$A40,'Costos corrientes'!$B$3:$B$169,'Costos costantes 2020'!$B40,'Costos corrientes'!$C$3:$C$169,'Costos costantes 2020'!$C40)&gt;0,SUMIFS('Costos corrientes'!D$3:D$169,'Costos corrientes'!$A$3:$A$169,'Costos costantes 2020'!$A40,'Costos corrientes'!$B$3:$B$169,'Costos costantes 2020'!$B40,'Costos corrientes'!$C$3:$C$169,'Costos costantes 2020'!$C40)/((1+$B$1)^($C40-$C$1)),NA())</f>
        <v>#N/A</v>
      </c>
      <c r="E40" s="16" t="e">
        <f>IF(SUMIFS('Costos corrientes'!E$3:E$169,'Costos corrientes'!$A$3:$A$169,'Costos costantes 2020'!$A40,'Costos corrientes'!$B$3:$B$169,'Costos costantes 2020'!$B40,'Costos corrientes'!$C$3:$C$169,'Costos costantes 2020'!$C40)&gt;0,SUMIFS('Costos corrientes'!E$3:E$169,'Costos corrientes'!$A$3:$A$169,'Costos costantes 2020'!$A40,'Costos corrientes'!$B$3:$B$169,'Costos costantes 2020'!$B40,'Costos corrientes'!$C$3:$C$169,'Costos costantes 2020'!$C40)/((1+$B$1)^($C40-$C$1)),NA())</f>
        <v>#N/A</v>
      </c>
      <c r="F40" s="16" t="e">
        <f>IF(SUMIFS('Costos corrientes'!F$3:F$169,'Costos corrientes'!$A$3:$A$169,'Costos costantes 2020'!$A40,'Costos corrientes'!$B$3:$B$169,'Costos costantes 2020'!$B40,'Costos corrientes'!$C$3:$C$169,'Costos costantes 2020'!$C40)&gt;0,SUMIFS('Costos corrientes'!F$3:F$169,'Costos corrientes'!$A$3:$A$169,'Costos costantes 2020'!$A40,'Costos corrientes'!$B$3:$B$169,'Costos costantes 2020'!$B40,'Costos corrientes'!$C$3:$C$169,'Costos costantes 2020'!$C40)/((1+$B$1)^($C40-$C$1)),NA())</f>
        <v>#N/A</v>
      </c>
      <c r="G40" s="5"/>
      <c r="H40" s="5"/>
    </row>
    <row r="41" spans="1:8" x14ac:dyDescent="0.25">
      <c r="A41" s="5" t="s">
        <v>103</v>
      </c>
      <c r="B41" s="5" t="s">
        <v>14</v>
      </c>
      <c r="C41" s="5">
        <v>2020</v>
      </c>
      <c r="D41" s="16" t="e">
        <f>IF(SUMIFS('Costos corrientes'!D$3:D$169,'Costos corrientes'!$A$3:$A$169,'Costos costantes 2020'!$A41,'Costos corrientes'!$B$3:$B$169,'Costos costantes 2020'!$B41,'Costos corrientes'!$C$3:$C$169,'Costos costantes 2020'!$C41)&gt;0,SUMIFS('Costos corrientes'!D$3:D$169,'Costos corrientes'!$A$3:$A$169,'Costos costantes 2020'!$A41,'Costos corrientes'!$B$3:$B$169,'Costos costantes 2020'!$B41,'Costos corrientes'!$C$3:$C$169,'Costos costantes 2020'!$C41)/((1+$B$1)^($C41-$C$1)),NA())</f>
        <v>#N/A</v>
      </c>
      <c r="E41" s="16" t="e">
        <f>IF(SUMIFS('Costos corrientes'!E$3:E$169,'Costos corrientes'!$A$3:$A$169,'Costos costantes 2020'!$A41,'Costos corrientes'!$B$3:$B$169,'Costos costantes 2020'!$B41,'Costos corrientes'!$C$3:$C$169,'Costos costantes 2020'!$C41)&gt;0,SUMIFS('Costos corrientes'!E$3:E$169,'Costos corrientes'!$A$3:$A$169,'Costos costantes 2020'!$A41,'Costos corrientes'!$B$3:$B$169,'Costos costantes 2020'!$B41,'Costos corrientes'!$C$3:$C$169,'Costos costantes 2020'!$C41)/((1+$B$1)^($C41-$C$1)),NA())</f>
        <v>#N/A</v>
      </c>
      <c r="F41" s="16" t="e">
        <f>IF(SUMIFS('Costos corrientes'!F$3:F$169,'Costos corrientes'!$A$3:$A$169,'Costos costantes 2020'!$A41,'Costos corrientes'!$B$3:$B$169,'Costos costantes 2020'!$B41,'Costos corrientes'!$C$3:$C$169,'Costos costantes 2020'!$C41)&gt;0,SUMIFS('Costos corrientes'!F$3:F$169,'Costos corrientes'!$A$3:$A$169,'Costos costantes 2020'!$A41,'Costos corrientes'!$B$3:$B$169,'Costos costantes 2020'!$B41,'Costos corrientes'!$C$3:$C$169,'Costos costantes 2020'!$C41)/((1+$B$1)^($C41-$C$1)),NA())</f>
        <v>#N/A</v>
      </c>
      <c r="G41" s="5"/>
      <c r="H41" s="5"/>
    </row>
    <row r="42" spans="1:8" x14ac:dyDescent="0.25">
      <c r="A42" s="5" t="s">
        <v>103</v>
      </c>
      <c r="B42" s="5" t="s">
        <v>14</v>
      </c>
      <c r="C42" s="5">
        <v>2021</v>
      </c>
      <c r="D42" s="16">
        <f>IF(SUMIFS('Costos corrientes'!D$3:D$169,'Costos corrientes'!$A$3:$A$169,'Costos costantes 2020'!$A42,'Costos corrientes'!$B$3:$B$169,'Costos costantes 2020'!$B42,'Costos corrientes'!$C$3:$C$169,'Costos costantes 2020'!$C42)&gt;0,SUMIFS('Costos corrientes'!D$3:D$169,'Costos corrientes'!$A$3:$A$169,'Costos costantes 2020'!$A42,'Costos corrientes'!$B$3:$B$169,'Costos costantes 2020'!$B42,'Costos corrientes'!$C$3:$C$169,'Costos costantes 2020'!$C42)/((1+$B$1)^($C42-$C$1)),NA())</f>
        <v>1515.0375939849623</v>
      </c>
      <c r="E42" s="16" t="e">
        <f>IF(SUMIFS('Costos corrientes'!E$3:E$169,'Costos corrientes'!$A$3:$A$169,'Costos costantes 2020'!$A42,'Costos corrientes'!$B$3:$B$169,'Costos costantes 2020'!$B42,'Costos corrientes'!$C$3:$C$169,'Costos costantes 2020'!$C42)&gt;0,SUMIFS('Costos corrientes'!E$3:E$169,'Costos corrientes'!$A$3:$A$169,'Costos costantes 2020'!$A42,'Costos corrientes'!$B$3:$B$169,'Costos costantes 2020'!$B42,'Costos corrientes'!$C$3:$C$169,'Costos costantes 2020'!$C42)/((1+$B$1)^($C42-$C$1)),NA())</f>
        <v>#N/A</v>
      </c>
      <c r="F42" s="16">
        <f>IF(SUMIFS('Costos corrientes'!F$3:F$169,'Costos corrientes'!$A$3:$A$169,'Costos costantes 2020'!$A42,'Costos corrientes'!$B$3:$B$169,'Costos costantes 2020'!$B42,'Costos corrientes'!$C$3:$C$169,'Costos costantes 2020'!$C42)&gt;0,SUMIFS('Costos corrientes'!F$3:F$169,'Costos corrientes'!$A$3:$A$169,'Costos costantes 2020'!$A42,'Costos corrientes'!$B$3:$B$169,'Costos costantes 2020'!$B42,'Costos corrientes'!$C$3:$C$169,'Costos costantes 2020'!$C42)/((1+$B$1)^($C42-$C$1)),NA())</f>
        <v>30.385338345864657</v>
      </c>
      <c r="G42" s="5"/>
      <c r="H42" s="5">
        <f>IFERROR(INDEX('2021'!$B$2:$P$30,MATCH('Costos costantes 2020'!$A40,'2021'!$A$2:$A$30,0),MATCH('Costos costantes 2020'!H$1,'2021'!$B$1:$P$1,0)),NA())</f>
        <v>2</v>
      </c>
    </row>
    <row r="43" spans="1:8" x14ac:dyDescent="0.25">
      <c r="A43" s="5" t="s">
        <v>103</v>
      </c>
      <c r="B43" s="5" t="s">
        <v>14</v>
      </c>
      <c r="C43" s="5">
        <v>2022</v>
      </c>
      <c r="D43" s="16">
        <f>IF(SUMIFS('Costos corrientes'!D$3:D$169,'Costos corrientes'!$A$3:$A$169,'Costos costantes 2020'!$A43,'Costos corrientes'!$B$3:$B$169,'Costos costantes 2020'!$B43,'Costos corrientes'!$C$3:$C$169,'Costos costantes 2020'!$C43)&gt;0,SUMIFS('Costos corrientes'!D$3:D$169,'Costos corrientes'!$A$3:$A$169,'Costos costantes 2020'!$A43,'Costos corrientes'!$B$3:$B$169,'Costos costantes 2020'!$B43,'Costos corrientes'!$C$3:$C$169,'Costos costantes 2020'!$C43)/((1+$B$1)^($C43-$C$1)),NA())</f>
        <v>1544.0386680988181</v>
      </c>
      <c r="E43" s="16" t="e">
        <f>IF(SUMIFS('Costos corrientes'!E$3:E$169,'Costos corrientes'!$A$3:$A$169,'Costos costantes 2020'!$A43,'Costos corrientes'!$B$3:$B$169,'Costos costantes 2020'!$B43,'Costos corrientes'!$C$3:$C$169,'Costos costantes 2020'!$C43)&gt;0,SUMIFS('Costos corrientes'!E$3:E$169,'Costos corrientes'!$A$3:$A$169,'Costos costantes 2020'!$A43,'Costos corrientes'!$B$3:$B$169,'Costos costantes 2020'!$B43,'Costos corrientes'!$C$3:$C$169,'Costos costantes 2020'!$C43)/((1+$B$1)^($C43-$C$1)),NA())</f>
        <v>#N/A</v>
      </c>
      <c r="F43" s="16">
        <f>IF(SUMIFS('Costos corrientes'!F$3:F$169,'Costos corrientes'!$A$3:$A$169,'Costos costantes 2020'!$A43,'Costos corrientes'!$B$3:$B$169,'Costos costantes 2020'!$B43,'Costos corrientes'!$C$3:$C$169,'Costos costantes 2020'!$C43)&gt;0,SUMIFS('Costos corrientes'!F$3:F$169,'Costos corrientes'!$A$3:$A$169,'Costos costantes 2020'!$A43,'Costos corrientes'!$B$3:$B$169,'Costos costantes 2020'!$B43,'Costos corrientes'!$C$3:$C$169,'Costos costantes 2020'!$C43)/((1+$B$1)^($C43-$C$1)),NA())</f>
        <v>29.741294024535019</v>
      </c>
      <c r="G43" s="5"/>
      <c r="H43" s="5">
        <f>IFERROR(INDEX('2022'!$B$2:$P$30,MATCH('Costos costantes 2020'!$A40,'2022'!$A$2:$A$30,0),MATCH('Costos costantes 2020'!H$1,'2022'!$B$1:$P$1,0)),NA())</f>
        <v>2</v>
      </c>
    </row>
    <row r="44" spans="1:8" ht="15.75" thickBot="1" x14ac:dyDescent="0.3">
      <c r="A44" s="9" t="s">
        <v>103</v>
      </c>
      <c r="B44" s="9" t="s">
        <v>14</v>
      </c>
      <c r="C44" s="9">
        <v>2023</v>
      </c>
      <c r="D44" s="17">
        <f>IF(SUMIFS('Costos corrientes'!D$3:D$169,'Costos corrientes'!$A$3:$A$169,'Costos costantes 2020'!$A44,'Costos corrientes'!$B$3:$B$169,'Costos costantes 2020'!$B44,'Costos corrientes'!$C$3:$C$169,'Costos costantes 2020'!$C44)&gt;0,SUMIFS('Costos corrientes'!D$3:D$169,'Costos corrientes'!$A$3:$A$169,'Costos costantes 2020'!$A44,'Costos corrientes'!$B$3:$B$169,'Costos costantes 2020'!$B44,'Costos corrientes'!$C$3:$C$169,'Costos costantes 2020'!$C44)/((1+$B$1)^($C44-$C$1)),NA())</f>
        <v>1500.9752885804307</v>
      </c>
      <c r="E44" s="17" t="e">
        <f>IF(SUMIFS('Costos corrientes'!E$3:E$169,'Costos corrientes'!$A$3:$A$169,'Costos costantes 2020'!$A44,'Costos corrientes'!$B$3:$B$169,'Costos costantes 2020'!$B44,'Costos corrientes'!$C$3:$C$169,'Costos costantes 2020'!$C44)&gt;0,SUMIFS('Costos corrientes'!E$3:E$169,'Costos corrientes'!$A$3:$A$169,'Costos costantes 2020'!$A44,'Costos corrientes'!$B$3:$B$169,'Costos costantes 2020'!$B44,'Costos corrientes'!$C$3:$C$169,'Costos costantes 2020'!$C44)/((1+$B$1)^($C44-$C$1)),NA())</f>
        <v>#N/A</v>
      </c>
      <c r="F44" s="17">
        <f>IF(SUMIFS('Costos corrientes'!F$3:F$169,'Costos corrientes'!$A$3:$A$169,'Costos costantes 2020'!$A44,'Costos corrientes'!$B$3:$B$169,'Costos costantes 2020'!$B44,'Costos corrientes'!$C$3:$C$169,'Costos costantes 2020'!$C44)&gt;0,SUMIFS('Costos corrientes'!F$3:F$169,'Costos corrientes'!$A$3:$A$169,'Costos costantes 2020'!$A44,'Costos corrientes'!$B$3:$B$169,'Costos costantes 2020'!$B44,'Costos corrientes'!$C$3:$C$169,'Costos costantes 2020'!$C44)/((1+$B$1)^($C44-$C$1)),NA())</f>
        <v>26.914612198992018</v>
      </c>
      <c r="G44" s="9"/>
      <c r="H44" s="9">
        <f>IFERROR(INDEX('2022'!$B$2:$P$30,MATCH('Costos costantes 2020'!$A41,'2022'!$A$2:$A$30,0),MATCH('Costos costantes 2020'!H$1,'2022'!$B$1:$P$1,0)),NA())</f>
        <v>2</v>
      </c>
    </row>
    <row r="45" spans="1:8" ht="15.75" thickTop="1" x14ac:dyDescent="0.25">
      <c r="A45" s="8" t="s">
        <v>104</v>
      </c>
      <c r="B45" s="8" t="s">
        <v>9</v>
      </c>
      <c r="C45" s="8">
        <v>2018</v>
      </c>
      <c r="D45" s="15">
        <f>IF(SUMIFS('Costos corrientes'!D$3:D$169,'Costos corrientes'!$A$3:$A$169,'Costos costantes 2020'!$A45,'Costos corrientes'!$B$3:$B$169,'Costos costantes 2020'!$B45,'Costos corrientes'!$C$3:$C$169,'Costos costantes 2020'!$C45)&gt;0,SUMIFS('Costos corrientes'!D$3:D$169,'Costos corrientes'!$A$3:$A$169,'Costos costantes 2020'!$A45,'Costos corrientes'!$B$3:$B$169,'Costos costantes 2020'!$B45,'Costos corrientes'!$C$3:$C$169,'Costos costantes 2020'!$C45)/((1+$B$1)^($C45-$C$1)),NA())</f>
        <v>3108.7356160000008</v>
      </c>
      <c r="E45" s="15" t="e">
        <f>IF(SUMIFS('Costos corrientes'!E$3:E$169,'Costos corrientes'!$A$3:$A$169,'Costos costantes 2020'!$A45,'Costos corrientes'!$B$3:$B$169,'Costos costantes 2020'!$B45,'Costos corrientes'!$C$3:$C$169,'Costos costantes 2020'!$C45)&gt;0,SUMIFS('Costos corrientes'!E$3:E$169,'Costos corrientes'!$A$3:$A$169,'Costos costantes 2020'!$A45,'Costos corrientes'!$B$3:$B$169,'Costos costantes 2020'!$B45,'Costos corrientes'!$C$3:$C$169,'Costos costantes 2020'!$C45)/((1+$B$1)^($C45-$C$1)),NA())</f>
        <v>#N/A</v>
      </c>
      <c r="F45" s="15">
        <f>IF(SUMIFS('Costos corrientes'!F$3:F$169,'Costos corrientes'!$A$3:$A$169,'Costos costantes 2020'!$A45,'Costos corrientes'!$B$3:$B$169,'Costos costantes 2020'!$B45,'Costos corrientes'!$C$3:$C$169,'Costos costantes 2020'!$C45)&gt;0,SUMIFS('Costos corrientes'!F$3:F$169,'Costos corrientes'!$A$3:$A$169,'Costos costantes 2020'!$A45,'Costos corrientes'!$B$3:$B$169,'Costos costantes 2020'!$B45,'Costos corrientes'!$C$3:$C$169,'Costos costantes 2020'!$C45)/((1+$B$1)^($C45-$C$1)),NA())</f>
        <v>135.70434752000003</v>
      </c>
      <c r="G45" s="8">
        <f>IFERROR(INDEX('2018'!$B$2:$P$30,MATCH('Costos costantes 2020'!$A45,'2018'!$A$2:$A$30,0),MATCH('Costos costantes 2020'!G$1,'2018'!$B$1:$P$1,0)),NA())</f>
        <v>9271</v>
      </c>
      <c r="H45" s="8">
        <f>IFERROR(INDEX('2018'!$B$2:$P$30,MATCH('Costos costantes 2020'!$A45,'2018'!$A$2:$A$30,0),MATCH('Costos costantes 2020'!H$1,'2018'!$B$1:$P$1,0)),NA())</f>
        <v>4</v>
      </c>
    </row>
    <row r="46" spans="1:8" x14ac:dyDescent="0.25">
      <c r="A46" s="5" t="s">
        <v>104</v>
      </c>
      <c r="B46" s="5" t="s">
        <v>9</v>
      </c>
      <c r="C46" s="5">
        <v>2019</v>
      </c>
      <c r="D46" s="16">
        <f>IF(SUMIFS('Costos corrientes'!D$3:D$169,'Costos corrientes'!$A$3:$A$169,'Costos costantes 2020'!$A46,'Costos corrientes'!$B$3:$B$169,'Costos costantes 2020'!$B46,'Costos corrientes'!$C$3:$C$169,'Costos costantes 2020'!$C46)&gt;0,SUMIFS('Costos corrientes'!D$3:D$169,'Costos corrientes'!$A$3:$A$169,'Costos costantes 2020'!$A46,'Costos corrientes'!$B$3:$B$169,'Costos costantes 2020'!$B46,'Costos corrientes'!$C$3:$C$169,'Costos costantes 2020'!$C46)/((1+$B$1)^($C46-$C$1)),NA())</f>
        <v>2965.3679999999999</v>
      </c>
      <c r="E46" s="16" t="e">
        <f>IF(SUMIFS('Costos corrientes'!E$3:E$169,'Costos corrientes'!$A$3:$A$169,'Costos costantes 2020'!$A46,'Costos corrientes'!$B$3:$B$169,'Costos costantes 2020'!$B46,'Costos corrientes'!$C$3:$C$169,'Costos costantes 2020'!$C46)&gt;0,SUMIFS('Costos corrientes'!E$3:E$169,'Costos corrientes'!$A$3:$A$169,'Costos costantes 2020'!$A46,'Costos corrientes'!$B$3:$B$169,'Costos costantes 2020'!$B46,'Costos corrientes'!$C$3:$C$169,'Costos costantes 2020'!$C46)/((1+$B$1)^($C46-$C$1)),NA())</f>
        <v>#N/A</v>
      </c>
      <c r="F46" s="16">
        <f>IF(SUMIFS('Costos corrientes'!F$3:F$169,'Costos corrientes'!$A$3:$A$169,'Costos costantes 2020'!$A46,'Costos corrientes'!$B$3:$B$169,'Costos costantes 2020'!$B46,'Costos corrientes'!$C$3:$C$169,'Costos costantes 2020'!$C46)&gt;0,SUMIFS('Costos corrientes'!F$3:F$169,'Costos corrientes'!$A$3:$A$169,'Costos costantes 2020'!$A46,'Costos corrientes'!$B$3:$B$169,'Costos costantes 2020'!$B46,'Costos corrientes'!$C$3:$C$169,'Costos costantes 2020'!$C46)/((1+$B$1)^($C46-$C$1)),NA())</f>
        <v>130.10592</v>
      </c>
      <c r="G46" s="5" t="str">
        <f>IFERROR(INDEX('2019'!$B$2:$P$30,MATCH('Costos costantes 2020'!$A46,'2019'!$A$2:$A$30,0),MATCH('Costos costantes 2020'!G$1,'2019'!$B$1:$P$1,0)),NA())</f>
        <v>NA</v>
      </c>
      <c r="H46" s="5">
        <f>IFERROR(INDEX('2019'!$B$2:$P$30,MATCH('Costos costantes 2020'!$A46,'2019'!$A$2:$A$30,0),MATCH('Costos costantes 2020'!H$1,'2019'!$B$1:$P$1,0)),NA())</f>
        <v>4</v>
      </c>
    </row>
    <row r="47" spans="1:8" x14ac:dyDescent="0.25">
      <c r="A47" s="5" t="s">
        <v>104</v>
      </c>
      <c r="B47" s="5" t="s">
        <v>9</v>
      </c>
      <c r="C47" s="5">
        <v>2020</v>
      </c>
      <c r="D47" s="16">
        <f>IF(SUMIFS('Costos corrientes'!D$3:D$169,'Costos corrientes'!$A$3:$A$169,'Costos costantes 2020'!$A47,'Costos corrientes'!$B$3:$B$169,'Costos costantes 2020'!$B47,'Costos corrientes'!$C$3:$C$169,'Costos costantes 2020'!$C47)&gt;0,SUMIFS('Costos corrientes'!D$3:D$169,'Costos corrientes'!$A$3:$A$169,'Costos costantes 2020'!$A47,'Costos corrientes'!$B$3:$B$169,'Costos costantes 2020'!$B47,'Costos corrientes'!$C$3:$C$169,'Costos costantes 2020'!$C47)/((1+$B$1)^($C47-$C$1)),NA())</f>
        <v>2680</v>
      </c>
      <c r="E47" s="16">
        <f>IF(SUMIFS('Costos corrientes'!E$3:E$169,'Costos corrientes'!$A$3:$A$169,'Costos costantes 2020'!$A47,'Costos corrientes'!$B$3:$B$169,'Costos costantes 2020'!$B47,'Costos corrientes'!$C$3:$C$169,'Costos costantes 2020'!$C47)&gt;0,SUMIFS('Costos corrientes'!E$3:E$169,'Costos corrientes'!$A$3:$A$169,'Costos costantes 2020'!$A47,'Costos corrientes'!$B$3:$B$169,'Costos costantes 2020'!$B47,'Costos corrientes'!$C$3:$C$169,'Costos costantes 2020'!$C47)/((1+$B$1)^($C47-$C$1)),NA())</f>
        <v>1.1599999999999999</v>
      </c>
      <c r="F47" s="16">
        <f>IF(SUMIFS('Costos corrientes'!F$3:F$169,'Costos corrientes'!$A$3:$A$169,'Costos costantes 2020'!$A47,'Costos corrientes'!$B$3:$B$169,'Costos costantes 2020'!$B47,'Costos corrientes'!$C$3:$C$169,'Costos costantes 2020'!$C47)&gt;0,SUMIFS('Costos corrientes'!F$3:F$169,'Costos corrientes'!$A$3:$A$169,'Costos costantes 2020'!$A47,'Costos corrientes'!$B$3:$B$169,'Costos costantes 2020'!$B47,'Costos corrientes'!$C$3:$C$169,'Costos costantes 2020'!$C47)/((1+$B$1)^($C47-$C$1)),NA())</f>
        <v>113.29</v>
      </c>
      <c r="G47" s="5">
        <f>IFERROR(INDEX('2020'!$B$2:$P$30,MATCH('Costos costantes 2020'!$A46,'2020'!$A$2:$A$30,0),MATCH('Costos costantes 2020'!G$1,'2020'!$B$1:$P$1,0)),NA())</f>
        <v>9156</v>
      </c>
      <c r="H47" s="5">
        <f>IFERROR(INDEX('2020'!$B$2:$P$30,MATCH('Costos costantes 2020'!$A46,'2020'!$A$2:$A$30,0),MATCH('Costos costantes 2020'!H$1,'2020'!$B$1:$P$1,0)),NA())</f>
        <v>4</v>
      </c>
    </row>
    <row r="48" spans="1:8" x14ac:dyDescent="0.25">
      <c r="A48" s="5" t="s">
        <v>104</v>
      </c>
      <c r="B48" s="5" t="s">
        <v>9</v>
      </c>
      <c r="C48" s="5">
        <v>2021</v>
      </c>
      <c r="D48" s="16">
        <f>IF(SUMIFS('Costos corrientes'!D$3:D$169,'Costos corrientes'!$A$3:$A$169,'Costos costantes 2020'!$A48,'Costos corrientes'!$B$3:$B$169,'Costos costantes 2020'!$B48,'Costos corrientes'!$C$3:$C$169,'Costos costantes 2020'!$C48)&gt;0,SUMIFS('Costos corrientes'!D$3:D$169,'Costos corrientes'!$A$3:$A$169,'Costos costantes 2020'!$A48,'Costos corrientes'!$B$3:$B$169,'Costos costantes 2020'!$B48,'Costos corrientes'!$C$3:$C$169,'Costos costantes 2020'!$C48)/((1+$B$1)^($C48-$C$1)),NA())</f>
        <v>2605.2631578947367</v>
      </c>
      <c r="E48" s="16">
        <f>IF(SUMIFS('Costos corrientes'!E$3:E$169,'Costos corrientes'!$A$3:$A$169,'Costos costantes 2020'!$A48,'Costos corrientes'!$B$3:$B$169,'Costos costantes 2020'!$B48,'Costos corrientes'!$C$3:$C$169,'Costos costantes 2020'!$C48)&gt;0,SUMIFS('Costos corrientes'!E$3:E$169,'Costos corrientes'!$A$3:$A$169,'Costos costantes 2020'!$A48,'Costos corrientes'!$B$3:$B$169,'Costos costantes 2020'!$B48,'Costos corrientes'!$C$3:$C$169,'Costos costantes 2020'!$C48)/((1+$B$1)^($C48-$C$1)),NA())</f>
        <v>1.0996240601503757</v>
      </c>
      <c r="F48" s="16">
        <f>IF(SUMIFS('Costos corrientes'!F$3:F$169,'Costos corrientes'!$A$3:$A$169,'Costos costantes 2020'!$A48,'Costos corrientes'!$B$3:$B$169,'Costos costantes 2020'!$B48,'Costos corrientes'!$C$3:$C$169,'Costos costantes 2020'!$C48)&gt;0,SUMIFS('Costos corrientes'!F$3:F$169,'Costos corrientes'!$A$3:$A$169,'Costos costantes 2020'!$A48,'Costos corrientes'!$B$3:$B$169,'Costos costantes 2020'!$B48,'Costos corrientes'!$C$3:$C$169,'Costos costantes 2020'!$C48)/((1+$B$1)^($C48-$C$1)),NA())</f>
        <v>129.22932330827066</v>
      </c>
      <c r="G48" s="5">
        <f>IFERROR(INDEX('2021'!$B$2:$P$30,MATCH('Costos costantes 2020'!$A46,'2021'!$A$2:$A$30,0),MATCH('Costos costantes 2020'!G$1,'2021'!$B$1:$P$1,0)),NA())</f>
        <v>8946</v>
      </c>
      <c r="H48" s="5">
        <f>IFERROR(INDEX('2021'!$B$2:$P$30,MATCH('Costos costantes 2020'!$A46,'2021'!$A$2:$A$30,0),MATCH('Costos costantes 2020'!H$1,'2021'!$B$1:$P$1,0)),NA())</f>
        <v>4</v>
      </c>
    </row>
    <row r="49" spans="1:8" x14ac:dyDescent="0.25">
      <c r="A49" s="5" t="s">
        <v>104</v>
      </c>
      <c r="B49" s="5" t="s">
        <v>9</v>
      </c>
      <c r="C49" s="5">
        <v>2022</v>
      </c>
      <c r="D49" s="16">
        <f>IF(SUMIFS('Costos corrientes'!D$3:D$169,'Costos corrientes'!$A$3:$A$169,'Costos costantes 2020'!$A49,'Costos corrientes'!$B$3:$B$169,'Costos costantes 2020'!$B49,'Costos corrientes'!$C$3:$C$169,'Costos costantes 2020'!$C49)&gt;0,SUMIFS('Costos corrientes'!D$3:D$169,'Costos corrientes'!$A$3:$A$169,'Costos costantes 2020'!$A49,'Costos corrientes'!$B$3:$B$169,'Costos costantes 2020'!$B49,'Costos corrientes'!$C$3:$C$169,'Costos costantes 2020'!$C49)/((1+$B$1)^($C49-$C$1)),NA())</f>
        <v>2717.0840635423137</v>
      </c>
      <c r="E49" s="16">
        <f>IF(SUMIFS('Costos corrientes'!E$3:E$169,'Costos corrientes'!$A$3:$A$169,'Costos costantes 2020'!$A49,'Costos corrientes'!$B$3:$B$169,'Costos costantes 2020'!$B49,'Costos corrientes'!$C$3:$C$169,'Costos costantes 2020'!$C49)&gt;0,SUMIFS('Costos corrientes'!E$3:E$169,'Costos corrientes'!$A$3:$A$169,'Costos costantes 2020'!$A49,'Costos corrientes'!$B$3:$B$169,'Costos costantes 2020'!$B49,'Costos corrientes'!$C$3:$C$169,'Costos costantes 2020'!$C49)/((1+$B$1)^($C49-$C$1)),NA())</f>
        <v>1.068813952173667</v>
      </c>
      <c r="F49" s="16">
        <f>IF(SUMIFS('Costos corrientes'!F$3:F$169,'Costos corrientes'!$A$3:$A$169,'Costos costantes 2020'!$A49,'Costos corrientes'!$B$3:$B$169,'Costos costantes 2020'!$B49,'Costos corrientes'!$C$3:$C$169,'Costos costantes 2020'!$C49)&gt;0,SUMIFS('Costos corrientes'!F$3:F$169,'Costos corrientes'!$A$3:$A$169,'Costos costantes 2020'!$A49,'Costos corrientes'!$B$3:$B$169,'Costos costantes 2020'!$B49,'Costos corrientes'!$C$3:$C$169,'Costos costantes 2020'!$C49)/((1+$B$1)^($C49-$C$1)),NA())</f>
        <v>126.50870597546495</v>
      </c>
      <c r="G49" s="5">
        <f>IFERROR(INDEX('2022'!$B$2:$P$30,MATCH('Costos costantes 2020'!$A46,'2022'!$A$2:$A$30,0),MATCH('Costos costantes 2020'!G$1,'2022'!$B$1:$P$1,0)),NA())</f>
        <v>8813</v>
      </c>
      <c r="H49" s="5">
        <f>IFERROR(INDEX('2022'!$B$2:$P$30,MATCH('Costos costantes 2020'!$A46,'2022'!$A$2:$A$30,0),MATCH('Costos costantes 2020'!H$1,'2022'!$B$1:$P$1,0)),NA())</f>
        <v>4</v>
      </c>
    </row>
    <row r="50" spans="1:8" ht="15.75" thickBot="1" x14ac:dyDescent="0.3">
      <c r="A50" s="9" t="s">
        <v>104</v>
      </c>
      <c r="B50" s="9" t="s">
        <v>9</v>
      </c>
      <c r="C50" s="9">
        <v>2023</v>
      </c>
      <c r="D50" s="17">
        <f>IF(SUMIFS('Costos corrientes'!D$3:D$169,'Costos corrientes'!$A$3:$A$169,'Costos costantes 2020'!$A50,'Costos corrientes'!$B$3:$B$169,'Costos costantes 2020'!$B50,'Costos corrientes'!$C$3:$C$169,'Costos costantes 2020'!$C50)&gt;0,SUMIFS('Costos corrientes'!D$3:D$169,'Costos corrientes'!$A$3:$A$169,'Costos costantes 2020'!$A50,'Costos corrientes'!$B$3:$B$169,'Costos costantes 2020'!$B50,'Costos corrientes'!$C$3:$C$169,'Costos costantes 2020'!$C50)/((1+$B$1)^($C50-$C$1)),NA())</f>
        <v>2825.1210769022155</v>
      </c>
      <c r="E50" s="17">
        <f>IF(SUMIFS('Costos corrientes'!E$3:E$169,'Costos corrientes'!$A$3:$A$169,'Costos costantes 2020'!$A50,'Costos corrientes'!$B$3:$B$169,'Costos costantes 2020'!$B50,'Costos corrientes'!$C$3:$C$169,'Costos costantes 2020'!$C50)&gt;0,SUMIFS('Costos corrientes'!E$3:E$169,'Costos corrientes'!$A$3:$A$169,'Costos costantes 2020'!$A50,'Costos corrientes'!$B$3:$B$169,'Costos costantes 2020'!$B50,'Costos corrientes'!$C$3:$C$169,'Costos costantes 2020'!$C50)/((1+$B$1)^($C50-$C$1)),NA())</f>
        <v>1.0875429358630333</v>
      </c>
      <c r="F50" s="17">
        <f>IF(SUMIFS('Costos corrientes'!F$3:F$169,'Costos corrientes'!$A$3:$A$169,'Costos costantes 2020'!$A50,'Costos corrientes'!$B$3:$B$169,'Costos costantes 2020'!$B50,'Costos corrientes'!$C$3:$C$169,'Costos costantes 2020'!$C50)&gt;0,SUMIFS('Costos corrientes'!F$3:F$169,'Costos corrientes'!$A$3:$A$169,'Costos costantes 2020'!$A50,'Costos corrientes'!$B$3:$B$169,'Costos costantes 2020'!$B50,'Costos corrientes'!$C$3:$C$169,'Costos costantes 2020'!$C50)/((1+$B$1)^($C50-$C$1)),NA())</f>
        <v>127.83195516350371</v>
      </c>
      <c r="G50" s="9">
        <f>IFERROR(INDEX('2022'!$B$2:$P$30,MATCH('Costos costantes 2020'!$A47,'2022'!$A$2:$A$30,0),MATCH('Costos costantes 2020'!G$1,'2022'!$B$1:$P$1,0)),NA())</f>
        <v>8813</v>
      </c>
      <c r="H50" s="9">
        <f>IFERROR(INDEX('2022'!$B$2:$P$30,MATCH('Costos costantes 2020'!$A47,'2022'!$A$2:$A$30,0),MATCH('Costos costantes 2020'!H$1,'2022'!$B$1:$P$1,0)),NA())</f>
        <v>4</v>
      </c>
    </row>
    <row r="51" spans="1:8" ht="15.75" thickTop="1" x14ac:dyDescent="0.25">
      <c r="A51" s="8" t="s">
        <v>105</v>
      </c>
      <c r="B51" s="8" t="s">
        <v>40</v>
      </c>
      <c r="C51" s="8">
        <v>2018</v>
      </c>
      <c r="D51" s="15">
        <f>IF(SUMIFS('Costos corrientes'!D$3:D$169,'Costos corrientes'!$A$3:$A$169,'Costos costantes 2020'!$A51,'Costos corrientes'!$B$3:$B$169,'Costos costantes 2020'!$B51,'Costos corrientes'!$C$3:$C$169,'Costos costantes 2020'!$C51)&gt;0,SUMIFS('Costos corrientes'!D$3:D$169,'Costos corrientes'!$A$3:$A$169,'Costos costantes 2020'!$A51,'Costos corrientes'!$B$3:$B$169,'Costos costantes 2020'!$B51,'Costos corrientes'!$C$3:$C$169,'Costos costantes 2020'!$C51)/((1+$B$1)^($C51-$C$1)),NA())</f>
        <v>9896.7832320000016</v>
      </c>
      <c r="E51" s="15">
        <f>IF(SUMIFS('Costos corrientes'!E$3:E$169,'Costos corrientes'!$A$3:$A$169,'Costos costantes 2020'!$A51,'Costos corrientes'!$B$3:$B$169,'Costos costantes 2020'!$B51,'Costos corrientes'!$C$3:$C$169,'Costos costantes 2020'!$C51)&gt;0,SUMIFS('Costos corrientes'!E$3:E$169,'Costos corrientes'!$A$3:$A$169,'Costos costantes 2020'!$A51,'Costos corrientes'!$B$3:$B$169,'Costos costantes 2020'!$B51,'Costos corrientes'!$C$3:$C$169,'Costos costantes 2020'!$C51)/((1+$B$1)^($C51-$C$1)),NA())</f>
        <v>10.517171840000001</v>
      </c>
      <c r="F51" s="15">
        <f>IF(SUMIFS('Costos corrientes'!F$3:F$169,'Costos corrientes'!$A$3:$A$169,'Costos costantes 2020'!$A51,'Costos corrientes'!$B$3:$B$169,'Costos costantes 2020'!$B51,'Costos corrientes'!$C$3:$C$169,'Costos costantes 2020'!$C51)&gt;0,SUMIFS('Costos corrientes'!F$3:F$169,'Costos corrientes'!$A$3:$A$169,'Costos costantes 2020'!$A51,'Costos corrientes'!$B$3:$B$169,'Costos costantes 2020'!$B51,'Costos corrientes'!$C$3:$C$169,'Costos costantes 2020'!$C51)/((1+$B$1)^($C51-$C$1)),NA())</f>
        <v>472.10667392000005</v>
      </c>
      <c r="G51" s="8">
        <f>IFERROR(INDEX('2018'!$B$2:$P$30,MATCH('Costos costantes 2020'!$A51,'2018'!$A$2:$A$30,0),MATCH('Costos costantes 2020'!G$1,'2018'!$B$1:$P$1,0)),NA())</f>
        <v>18000</v>
      </c>
      <c r="H51" s="8">
        <f>IFERROR(INDEX('2018'!$B$2:$P$30,MATCH('Costos costantes 2020'!$A51,'2018'!$A$2:$A$30,0),MATCH('Costos costantes 2020'!H$1,'2018'!$B$1:$P$1,0)),NA())</f>
        <v>3</v>
      </c>
    </row>
    <row r="52" spans="1:8" x14ac:dyDescent="0.25">
      <c r="A52" s="5" t="s">
        <v>105</v>
      </c>
      <c r="B52" s="5" t="s">
        <v>40</v>
      </c>
      <c r="C52" s="5">
        <v>2019</v>
      </c>
      <c r="D52" s="16">
        <f>IF(SUMIFS('Costos corrientes'!D$3:D$169,'Costos corrientes'!$A$3:$A$169,'Costos costantes 2020'!$A52,'Costos corrientes'!$B$3:$B$169,'Costos costantes 2020'!$B52,'Costos corrientes'!$C$3:$C$169,'Costos costantes 2020'!$C52)&gt;0,SUMIFS('Costos corrientes'!D$3:D$169,'Costos corrientes'!$A$3:$A$169,'Costos costantes 2020'!$A52,'Costos corrientes'!$B$3:$B$169,'Costos costantes 2020'!$B52,'Costos corrientes'!$C$3:$C$169,'Costos costantes 2020'!$C52)/((1+$B$1)^($C52-$C$1)),NA())</f>
        <v>9464.2800000000007</v>
      </c>
      <c r="E52" s="16">
        <f>IF(SUMIFS('Costos corrientes'!E$3:E$169,'Costos corrientes'!$A$3:$A$169,'Costos costantes 2020'!$A52,'Costos corrientes'!$B$3:$B$169,'Costos costantes 2020'!$B52,'Costos corrientes'!$C$3:$C$169,'Costos costantes 2020'!$C52)&gt;0,SUMIFS('Costos corrientes'!E$3:E$169,'Costos corrientes'!$A$3:$A$169,'Costos costantes 2020'!$A52,'Costos corrientes'!$B$3:$B$169,'Costos costantes 2020'!$B52,'Costos corrientes'!$C$3:$C$169,'Costos costantes 2020'!$C52)/((1+$B$1)^($C52-$C$1)),NA())</f>
        <v>10.076080000000001</v>
      </c>
      <c r="F52" s="16">
        <f>IF(SUMIFS('Costos corrientes'!F$3:F$169,'Costos corrientes'!$A$3:$A$169,'Costos costantes 2020'!$A52,'Costos corrientes'!$B$3:$B$169,'Costos costantes 2020'!$B52,'Costos corrientes'!$C$3:$C$169,'Costos costantes 2020'!$C52)&gt;0,SUMIFS('Costos corrientes'!F$3:F$169,'Costos corrientes'!$A$3:$A$169,'Costos costantes 2020'!$A52,'Costos corrientes'!$B$3:$B$169,'Costos costantes 2020'!$B52,'Costos corrientes'!$C$3:$C$169,'Costos costantes 2020'!$C52)/((1+$B$1)^($C52-$C$1)),NA())</f>
        <v>452.60431999999997</v>
      </c>
      <c r="G52" s="5">
        <f>IFERROR(INDEX('2019'!$B$2:$P$30,MATCH('Costos costantes 2020'!$A52,'2019'!$A$2:$A$30,0),MATCH('Costos costantes 2020'!G$1,'2019'!$B$1:$P$1,0)),NA())</f>
        <v>18000</v>
      </c>
      <c r="H52" s="5">
        <f>IFERROR(INDEX('2019'!$B$2:$P$30,MATCH('Costos costantes 2020'!$A52,'2019'!$A$2:$A$30,0),MATCH('Costos costantes 2020'!H$1,'2019'!$B$1:$P$1,0)),NA())</f>
        <v>3</v>
      </c>
    </row>
    <row r="53" spans="1:8" x14ac:dyDescent="0.25">
      <c r="A53" s="5" t="s">
        <v>105</v>
      </c>
      <c r="B53" s="5" t="s">
        <v>40</v>
      </c>
      <c r="C53" s="5">
        <v>2020</v>
      </c>
      <c r="D53" s="16">
        <f>IF(SUMIFS('Costos corrientes'!D$3:D$169,'Costos corrientes'!$A$3:$A$169,'Costos costantes 2020'!$A53,'Costos corrientes'!$B$3:$B$169,'Costos costantes 2020'!$B53,'Costos corrientes'!$C$3:$C$169,'Costos costantes 2020'!$C53)&gt;0,SUMIFS('Costos corrientes'!D$3:D$169,'Costos corrientes'!$A$3:$A$169,'Costos costantes 2020'!$A53,'Costos corrientes'!$B$3:$B$169,'Costos costantes 2020'!$B53,'Costos corrientes'!$C$3:$C$169,'Costos costantes 2020'!$C53)/((1+$B$1)^($C53-$C$1)),NA())</f>
        <v>1557</v>
      </c>
      <c r="E53" s="16">
        <f>IF(SUMIFS('Costos corrientes'!E$3:E$169,'Costos corrientes'!$A$3:$A$169,'Costos costantes 2020'!$A53,'Costos corrientes'!$B$3:$B$169,'Costos costantes 2020'!$B53,'Costos corrientes'!$C$3:$C$169,'Costos costantes 2020'!$C53)&gt;0,SUMIFS('Costos corrientes'!E$3:E$169,'Costos corrientes'!$A$3:$A$169,'Costos costantes 2020'!$A53,'Costos corrientes'!$B$3:$B$169,'Costos costantes 2020'!$B53,'Costos corrientes'!$C$3:$C$169,'Costos costantes 2020'!$C53)/((1+$B$1)^($C53-$C$1)),NA())</f>
        <v>6.17</v>
      </c>
      <c r="F53" s="16">
        <f>IF(SUMIFS('Costos corrientes'!F$3:F$169,'Costos corrientes'!$A$3:$A$169,'Costos costantes 2020'!$A53,'Costos corrientes'!$B$3:$B$169,'Costos costantes 2020'!$B53,'Costos corrientes'!$C$3:$C$169,'Costos costantes 2020'!$C53)&gt;0,SUMIFS('Costos corrientes'!F$3:F$169,'Costos corrientes'!$A$3:$A$169,'Costos costantes 2020'!$A53,'Costos corrientes'!$B$3:$B$169,'Costos costantes 2020'!$B53,'Costos corrientes'!$C$3:$C$169,'Costos costantes 2020'!$C53)/((1+$B$1)^($C53-$C$1)),NA())</f>
        <v>20.02</v>
      </c>
      <c r="G53" s="5">
        <f>IFERROR(INDEX('2020'!$B$2:$P$30,MATCH('Costos costantes 2020'!$A52,'2020'!$A$2:$A$30,0),MATCH('Costos costantes 2020'!G$1,'2020'!$B$1:$P$1,0)),NA())</f>
        <v>8513</v>
      </c>
      <c r="H53" s="5">
        <f>IFERROR(INDEX('2020'!$B$2:$P$30,MATCH('Costos costantes 2020'!$A52,'2020'!$A$2:$A$30,0),MATCH('Costos costantes 2020'!H$1,'2020'!$B$1:$P$1,0)),NA())</f>
        <v>3</v>
      </c>
    </row>
    <row r="54" spans="1:8" x14ac:dyDescent="0.25">
      <c r="A54" s="5" t="s">
        <v>105</v>
      </c>
      <c r="B54" s="5" t="s">
        <v>40</v>
      </c>
      <c r="C54" s="5">
        <v>2021</v>
      </c>
      <c r="D54" s="16">
        <f>IF(SUMIFS('Costos corrientes'!D$3:D$169,'Costos corrientes'!$A$3:$A$169,'Costos costantes 2020'!$A54,'Costos corrientes'!$B$3:$B$169,'Costos costantes 2020'!$B54,'Costos corrientes'!$C$3:$C$169,'Costos costantes 2020'!$C54)&gt;0,SUMIFS('Costos corrientes'!D$3:D$169,'Costos corrientes'!$A$3:$A$169,'Costos costantes 2020'!$A54,'Costos corrientes'!$B$3:$B$169,'Costos costantes 2020'!$B54,'Costos corrientes'!$C$3:$C$169,'Costos costantes 2020'!$C54)/((1+$B$1)^($C54-$C$1)),NA())</f>
        <v>1471.8045112781954</v>
      </c>
      <c r="E54" s="16">
        <f>IF(SUMIFS('Costos corrientes'!E$3:E$169,'Costos corrientes'!$A$3:$A$169,'Costos costantes 2020'!$A54,'Costos corrientes'!$B$3:$B$169,'Costos costantes 2020'!$B54,'Costos corrientes'!$C$3:$C$169,'Costos costantes 2020'!$C54)&gt;0,SUMIFS('Costos corrientes'!E$3:E$169,'Costos corrientes'!$A$3:$A$169,'Costos costantes 2020'!$A54,'Costos corrientes'!$B$3:$B$169,'Costos costantes 2020'!$B54,'Costos corrientes'!$C$3:$C$169,'Costos costantes 2020'!$C54)/((1+$B$1)^($C54-$C$1)),NA())</f>
        <v>5.8552631578947372</v>
      </c>
      <c r="F54" s="16">
        <f>IF(SUMIFS('Costos corrientes'!F$3:F$169,'Costos corrientes'!$A$3:$A$169,'Costos costantes 2020'!$A54,'Costos corrientes'!$B$3:$B$169,'Costos costantes 2020'!$B54,'Costos corrientes'!$C$3:$C$169,'Costos costantes 2020'!$C54)&gt;0,SUMIFS('Costos corrientes'!F$3:F$169,'Costos corrientes'!$A$3:$A$169,'Costos costantes 2020'!$A54,'Costos corrientes'!$B$3:$B$169,'Costos costantes 2020'!$B54,'Costos corrientes'!$C$3:$C$169,'Costos costantes 2020'!$C54)/((1+$B$1)^($C54-$C$1)),NA())</f>
        <v>18.984962406015036</v>
      </c>
      <c r="G54" s="5">
        <f>IFERROR(INDEX('2021'!$B$2:$P$30,MATCH('Costos costantes 2020'!$A52,'2021'!$A$2:$A$30,0),MATCH('Costos costantes 2020'!G$1,'2021'!$B$1:$P$1,0)),NA())</f>
        <v>8513</v>
      </c>
      <c r="H54" s="5">
        <f>IFERROR(INDEX('2021'!$B$2:$P$30,MATCH('Costos costantes 2020'!$A52,'2021'!$A$2:$A$30,0),MATCH('Costos costantes 2020'!H$1,'2021'!$B$1:$P$1,0)),NA())</f>
        <v>3</v>
      </c>
    </row>
    <row r="55" spans="1:8" x14ac:dyDescent="0.25">
      <c r="A55" s="5" t="s">
        <v>105</v>
      </c>
      <c r="B55" s="5" t="s">
        <v>40</v>
      </c>
      <c r="C55" s="5">
        <v>2022</v>
      </c>
      <c r="D55" s="16" t="e">
        <f>IF(SUMIFS('Costos corrientes'!D$3:D$169,'Costos corrientes'!$A$3:$A$169,'Costos costantes 2020'!$A55,'Costos corrientes'!$B$3:$B$169,'Costos costantes 2020'!$B55,'Costos corrientes'!$C$3:$C$169,'Costos costantes 2020'!$C55)&gt;0,SUMIFS('Costos corrientes'!D$3:D$169,'Costos corrientes'!$A$3:$A$169,'Costos costantes 2020'!$A55,'Costos corrientes'!$B$3:$B$169,'Costos costantes 2020'!$B55,'Costos corrientes'!$C$3:$C$169,'Costos costantes 2020'!$C55)/((1+$B$1)^($C55-$C$1)),NA())</f>
        <v>#N/A</v>
      </c>
      <c r="E55" s="16" t="e">
        <f>IF(SUMIFS('Costos corrientes'!E$3:E$169,'Costos corrientes'!$A$3:$A$169,'Costos costantes 2020'!$A55,'Costos corrientes'!$B$3:$B$169,'Costos costantes 2020'!$B55,'Costos corrientes'!$C$3:$C$169,'Costos costantes 2020'!$C55)&gt;0,SUMIFS('Costos corrientes'!E$3:E$169,'Costos corrientes'!$A$3:$A$169,'Costos costantes 2020'!$A55,'Costos corrientes'!$B$3:$B$169,'Costos costantes 2020'!$B55,'Costos corrientes'!$C$3:$C$169,'Costos costantes 2020'!$C55)/((1+$B$1)^($C55-$C$1)),NA())</f>
        <v>#N/A</v>
      </c>
      <c r="F55" s="16" t="e">
        <f>IF(SUMIFS('Costos corrientes'!F$3:F$169,'Costos corrientes'!$A$3:$A$169,'Costos costantes 2020'!$A55,'Costos corrientes'!$B$3:$B$169,'Costos costantes 2020'!$B55,'Costos corrientes'!$C$3:$C$169,'Costos costantes 2020'!$C55)&gt;0,SUMIFS('Costos corrientes'!F$3:F$169,'Costos corrientes'!$A$3:$A$169,'Costos costantes 2020'!$A55,'Costos corrientes'!$B$3:$B$169,'Costos costantes 2020'!$B55,'Costos corrientes'!$C$3:$C$169,'Costos costantes 2020'!$C55)/((1+$B$1)^($C55-$C$1)),NA())</f>
        <v>#N/A</v>
      </c>
      <c r="G55" s="5"/>
      <c r="H55" s="5"/>
    </row>
    <row r="56" spans="1:8" ht="15.75" thickBot="1" x14ac:dyDescent="0.3">
      <c r="A56" s="9" t="s">
        <v>105</v>
      </c>
      <c r="B56" s="9" t="s">
        <v>40</v>
      </c>
      <c r="C56" s="9">
        <v>2023</v>
      </c>
      <c r="D56" s="17" t="e">
        <f>IF(SUMIFS('Costos corrientes'!D$3:D$169,'Costos corrientes'!$A$3:$A$169,'Costos costantes 2020'!$A56,'Costos corrientes'!$B$3:$B$169,'Costos costantes 2020'!$B56,'Costos corrientes'!$C$3:$C$169,'Costos costantes 2020'!$C56)&gt;0,SUMIFS('Costos corrientes'!D$3:D$169,'Costos corrientes'!$A$3:$A$169,'Costos costantes 2020'!$A56,'Costos corrientes'!$B$3:$B$169,'Costos costantes 2020'!$B56,'Costos corrientes'!$C$3:$C$169,'Costos costantes 2020'!$C56)/((1+$B$1)^($C56-$C$1)),NA())</f>
        <v>#N/A</v>
      </c>
      <c r="E56" s="17" t="e">
        <f>IF(SUMIFS('Costos corrientes'!E$3:E$169,'Costos corrientes'!$A$3:$A$169,'Costos costantes 2020'!$A56,'Costos corrientes'!$B$3:$B$169,'Costos costantes 2020'!$B56,'Costos corrientes'!$C$3:$C$169,'Costos costantes 2020'!$C56)&gt;0,SUMIFS('Costos corrientes'!E$3:E$169,'Costos corrientes'!$A$3:$A$169,'Costos costantes 2020'!$A56,'Costos corrientes'!$B$3:$B$169,'Costos costantes 2020'!$B56,'Costos corrientes'!$C$3:$C$169,'Costos costantes 2020'!$C56)/((1+$B$1)^($C56-$C$1)),NA())</f>
        <v>#N/A</v>
      </c>
      <c r="F56" s="17" t="e">
        <f>IF(SUMIFS('Costos corrientes'!F$3:F$169,'Costos corrientes'!$A$3:$A$169,'Costos costantes 2020'!$A56,'Costos corrientes'!$B$3:$B$169,'Costos costantes 2020'!$B56,'Costos corrientes'!$C$3:$C$169,'Costos costantes 2020'!$C56)&gt;0,SUMIFS('Costos corrientes'!F$3:F$169,'Costos corrientes'!$A$3:$A$169,'Costos costantes 2020'!$A56,'Costos corrientes'!$B$3:$B$169,'Costos costantes 2020'!$B56,'Costos corrientes'!$C$3:$C$169,'Costos costantes 2020'!$C56)/((1+$B$1)^($C56-$C$1)),NA())</f>
        <v>#N/A</v>
      </c>
      <c r="G56" s="9"/>
      <c r="H56" s="9"/>
    </row>
    <row r="57" spans="1:8" ht="15.75" thickTop="1" x14ac:dyDescent="0.25">
      <c r="A57" s="8" t="s">
        <v>106</v>
      </c>
      <c r="B57" s="8" t="s">
        <v>8</v>
      </c>
      <c r="C57" s="8">
        <v>2018</v>
      </c>
      <c r="D57" s="15">
        <f>IF(SUMIFS('Costos corrientes'!D$3:D$169,'Costos corrientes'!$A$3:$A$169,'Costos costantes 2020'!$A57,'Costos corrientes'!$B$3:$B$169,'Costos costantes 2020'!$B57,'Costos corrientes'!$C$3:$C$169,'Costos costantes 2020'!$C57)&gt;0,SUMIFS('Costos corrientes'!D$3:D$169,'Costos corrientes'!$A$3:$A$169,'Costos costantes 2020'!$A57,'Costos corrientes'!$B$3:$B$169,'Costos costantes 2020'!$B57,'Costos corrientes'!$C$3:$C$169,'Costos costantes 2020'!$C57)/((1+$B$1)^($C57-$C$1)),NA())</f>
        <v>4343.8523520000008</v>
      </c>
      <c r="E57" s="15">
        <f>IF(SUMIFS('Costos corrientes'!E$3:E$169,'Costos corrientes'!$A$3:$A$169,'Costos costantes 2020'!$A57,'Costos corrientes'!$B$3:$B$169,'Costos costantes 2020'!$B57,'Costos corrientes'!$C$3:$C$169,'Costos costantes 2020'!$C57)&gt;0,SUMIFS('Costos corrientes'!E$3:E$169,'Costos corrientes'!$A$3:$A$169,'Costos costantes 2020'!$A57,'Costos corrientes'!$B$3:$B$169,'Costos costantes 2020'!$B57,'Costos corrientes'!$C$3:$C$169,'Costos costantes 2020'!$C57)/((1+$B$1)^($C57-$C$1)),NA())</f>
        <v>6.3170956800000013</v>
      </c>
      <c r="F57" s="15">
        <f>IF(SUMIFS('Costos corrientes'!F$3:F$169,'Costos corrientes'!$A$3:$A$169,'Costos costantes 2020'!$A57,'Costos corrientes'!$B$3:$B$169,'Costos costantes 2020'!$B57,'Costos corrientes'!$C$3:$C$169,'Costos costantes 2020'!$C57)&gt;0,SUMIFS('Costos corrientes'!F$3:F$169,'Costos corrientes'!$A$3:$A$169,'Costos costantes 2020'!$A57,'Costos corrientes'!$B$3:$B$169,'Costos costantes 2020'!$B57,'Costos corrientes'!$C$3:$C$169,'Costos costantes 2020'!$C57)/((1+$B$1)^($C57-$C$1)),NA())</f>
        <v>126.96456640000004</v>
      </c>
      <c r="G57" s="8">
        <f>IFERROR(INDEX('2018'!$B$2:$P$30,MATCH('Costos costantes 2020'!$A57,'2018'!$A$2:$A$30,0),MATCH('Costos costantes 2020'!G$1,'2018'!$B$1:$P$1,0)),NA())</f>
        <v>13500</v>
      </c>
      <c r="H57" s="8">
        <f>IFERROR(INDEX('2018'!$B$2:$P$30,MATCH('Costos costantes 2020'!$A57,'2018'!$A$2:$A$30,0),MATCH('Costos costantes 2020'!H$1,'2018'!$B$1:$P$1,0)),NA())</f>
        <v>4</v>
      </c>
    </row>
    <row r="58" spans="1:8" x14ac:dyDescent="0.25">
      <c r="A58" s="5" t="s">
        <v>106</v>
      </c>
      <c r="B58" s="5" t="s">
        <v>8</v>
      </c>
      <c r="C58" s="5">
        <v>2019</v>
      </c>
      <c r="D58" s="16">
        <f>IF(SUMIFS('Costos corrientes'!D$3:D$169,'Costos corrientes'!$A$3:$A$169,'Costos costantes 2020'!$A58,'Costos corrientes'!$B$3:$B$169,'Costos costantes 2020'!$B58,'Costos corrientes'!$C$3:$C$169,'Costos costantes 2020'!$C58)&gt;0,SUMIFS('Costos corrientes'!D$3:D$169,'Costos corrientes'!$A$3:$A$169,'Costos costantes 2020'!$A58,'Costos corrientes'!$B$3:$B$169,'Costos costantes 2020'!$B58,'Costos corrientes'!$C$3:$C$169,'Costos costantes 2020'!$C58)/((1+$B$1)^($C58-$C$1)),NA())</f>
        <v>4149.6000000000004</v>
      </c>
      <c r="E58" s="16">
        <f>IF(SUMIFS('Costos corrientes'!E$3:E$169,'Costos corrientes'!$A$3:$A$169,'Costos costantes 2020'!$A58,'Costos corrientes'!$B$3:$B$169,'Costos costantes 2020'!$B58,'Costos corrientes'!$C$3:$C$169,'Costos costantes 2020'!$C58)&gt;0,SUMIFS('Costos corrientes'!E$3:E$169,'Costos corrientes'!$A$3:$A$169,'Costos costantes 2020'!$A58,'Costos corrientes'!$B$3:$B$169,'Costos costantes 2020'!$B58,'Costos corrientes'!$C$3:$C$169,'Costos costantes 2020'!$C58)/((1+$B$1)^($C58-$C$1)),NA())</f>
        <v>6.0648</v>
      </c>
      <c r="F58" s="16">
        <f>IF(SUMIFS('Costos corrientes'!F$3:F$169,'Costos corrientes'!$A$3:$A$169,'Costos costantes 2020'!$A58,'Costos corrientes'!$B$3:$B$169,'Costos costantes 2020'!$B58,'Costos corrientes'!$C$3:$C$169,'Costos costantes 2020'!$C58)&gt;0,SUMIFS('Costos corrientes'!F$3:F$169,'Costos corrientes'!$A$3:$A$169,'Costos costantes 2020'!$A58,'Costos corrientes'!$B$3:$B$169,'Costos costantes 2020'!$B58,'Costos corrientes'!$C$3:$C$169,'Costos costantes 2020'!$C58)/((1+$B$1)^($C58-$C$1)),NA())</f>
        <v>121.71096</v>
      </c>
      <c r="G58" s="5">
        <f>IFERROR(INDEX('2019'!$B$2:$P$30,MATCH('Costos costantes 2020'!$A58,'2019'!$A$2:$A$30,0),MATCH('Costos costantes 2020'!G$1,'2019'!$B$1:$P$1,0)),NA())</f>
        <v>13500</v>
      </c>
      <c r="H58" s="5">
        <f>IFERROR(INDEX('2019'!$B$2:$P$30,MATCH('Costos costantes 2020'!$A58,'2019'!$A$2:$A$30,0),MATCH('Costos costantes 2020'!H$1,'2019'!$B$1:$P$1,0)),NA())</f>
        <v>4</v>
      </c>
    </row>
    <row r="59" spans="1:8" x14ac:dyDescent="0.25">
      <c r="A59" s="5" t="s">
        <v>106</v>
      </c>
      <c r="B59" s="5" t="s">
        <v>8</v>
      </c>
      <c r="C59" s="5">
        <v>2020</v>
      </c>
      <c r="D59" s="16">
        <f>IF(SUMIFS('Costos corrientes'!D$3:D$169,'Costos corrientes'!$A$3:$A$169,'Costos costantes 2020'!$A59,'Costos corrientes'!$B$3:$B$169,'Costos costantes 2020'!$B59,'Costos corrientes'!$C$3:$C$169,'Costos costantes 2020'!$C59)&gt;0,SUMIFS('Costos corrientes'!D$3:D$169,'Costos corrientes'!$A$3:$A$169,'Costos costantes 2020'!$A59,'Costos corrientes'!$B$3:$B$169,'Costos costantes 2020'!$B59,'Costos corrientes'!$C$3:$C$169,'Costos costantes 2020'!$C59)/((1+$B$1)^($C59-$C$1)),NA())</f>
        <v>4104</v>
      </c>
      <c r="E59" s="16">
        <f>IF(SUMIFS('Costos corrientes'!E$3:E$169,'Costos corrientes'!$A$3:$A$169,'Costos costantes 2020'!$A59,'Costos corrientes'!$B$3:$B$169,'Costos costantes 2020'!$B59,'Costos corrientes'!$C$3:$C$169,'Costos costantes 2020'!$C59)&gt;0,SUMIFS('Costos corrientes'!E$3:E$169,'Costos corrientes'!$A$3:$A$169,'Costos costantes 2020'!$A59,'Costos corrientes'!$B$3:$B$169,'Costos costantes 2020'!$B59,'Costos corrientes'!$C$3:$C$169,'Costos costantes 2020'!$C59)/((1+$B$1)^($C59-$C$1)),NA())</f>
        <v>4.8099999999999996</v>
      </c>
      <c r="F59" s="16">
        <f>IF(SUMIFS('Costos corrientes'!F$3:F$169,'Costos corrientes'!$A$3:$A$169,'Costos costantes 2020'!$A59,'Costos corrientes'!$B$3:$B$169,'Costos costantes 2020'!$B59,'Costos corrientes'!$C$3:$C$169,'Costos costantes 2020'!$C59)&gt;0,SUMIFS('Costos corrientes'!F$3:F$169,'Costos corrientes'!$A$3:$A$169,'Costos costantes 2020'!$A59,'Costos corrientes'!$B$3:$B$169,'Costos costantes 2020'!$B59,'Costos corrientes'!$C$3:$C$169,'Costos costantes 2020'!$C59)/((1+$B$1)^($C59-$C$1)),NA())</f>
        <v>125.19</v>
      </c>
      <c r="G59" s="5">
        <f>IFERROR(INDEX('2020'!$B$2:$P$30,MATCH('Costos costantes 2020'!$A58,'2020'!$A$2:$A$30,0),MATCH('Costos costantes 2020'!G$1,'2020'!$B$1:$P$1,0)),NA())</f>
        <v>13500</v>
      </c>
      <c r="H59" s="5">
        <f>IFERROR(INDEX('2020'!$B$2:$P$30,MATCH('Costos costantes 2020'!$A58,'2020'!$A$2:$A$30,0),MATCH('Costos costantes 2020'!H$1,'2020'!$B$1:$P$1,0)),NA())</f>
        <v>4</v>
      </c>
    </row>
    <row r="60" spans="1:8" x14ac:dyDescent="0.25">
      <c r="A60" s="5" t="s">
        <v>106</v>
      </c>
      <c r="B60" s="5" t="s">
        <v>8</v>
      </c>
      <c r="C60" s="5">
        <v>2021</v>
      </c>
      <c r="D60" s="16">
        <f>IF(SUMIFS('Costos corrientes'!D$3:D$169,'Costos corrientes'!$A$3:$A$169,'Costos costantes 2020'!$A60,'Costos corrientes'!$B$3:$B$169,'Costos costantes 2020'!$B60,'Costos corrientes'!$C$3:$C$169,'Costos costantes 2020'!$C60)&gt;0,SUMIFS('Costos corrientes'!D$3:D$169,'Costos corrientes'!$A$3:$A$169,'Costos costantes 2020'!$A60,'Costos corrientes'!$B$3:$B$169,'Costos costantes 2020'!$B60,'Costos corrientes'!$C$3:$C$169,'Costos costantes 2020'!$C60)/((1+$B$1)^($C60-$C$1)),NA())</f>
        <v>3832.706766917293</v>
      </c>
      <c r="E60" s="16">
        <f>IF(SUMIFS('Costos corrientes'!E$3:E$169,'Costos corrientes'!$A$3:$A$169,'Costos costantes 2020'!$A60,'Costos corrientes'!$B$3:$B$169,'Costos costantes 2020'!$B60,'Costos corrientes'!$C$3:$C$169,'Costos costantes 2020'!$C60)&gt;0,SUMIFS('Costos corrientes'!E$3:E$169,'Costos corrientes'!$A$3:$A$169,'Costos costantes 2020'!$A60,'Costos corrientes'!$B$3:$B$169,'Costos costantes 2020'!$B60,'Costos corrientes'!$C$3:$C$169,'Costos costantes 2020'!$C60)/((1+$B$1)^($C60-$C$1)),NA())</f>
        <v>4.5582706766917287</v>
      </c>
      <c r="F60" s="16">
        <f>IF(SUMIFS('Costos corrientes'!F$3:F$169,'Costos corrientes'!$A$3:$A$169,'Costos costantes 2020'!$A60,'Costos corrientes'!$B$3:$B$169,'Costos costantes 2020'!$B60,'Costos corrientes'!$C$3:$C$169,'Costos costantes 2020'!$C60)&gt;0,SUMIFS('Costos corrientes'!F$3:F$169,'Costos corrientes'!$A$3:$A$169,'Costos costantes 2020'!$A60,'Costos corrientes'!$B$3:$B$169,'Costos costantes 2020'!$B60,'Costos corrientes'!$C$3:$C$169,'Costos costantes 2020'!$C60)/((1+$B$1)^($C60-$C$1)),NA())</f>
        <v>118.75939849624059</v>
      </c>
      <c r="G60" s="5">
        <f>IFERROR(INDEX('2021'!$B$2:$P$30,MATCH('Costos costantes 2020'!$A58,'2021'!$A$2:$A$30,0),MATCH('Costos costantes 2020'!G$1,'2021'!$B$1:$P$1,0)),NA())</f>
        <v>13500</v>
      </c>
      <c r="H60" s="5">
        <f>IFERROR(INDEX('2021'!$B$2:$P$30,MATCH('Costos costantes 2020'!$A58,'2021'!$A$2:$A$30,0),MATCH('Costos costantes 2020'!H$1,'2021'!$B$1:$P$1,0)),NA())</f>
        <v>4</v>
      </c>
    </row>
    <row r="61" spans="1:8" x14ac:dyDescent="0.25">
      <c r="A61" s="5" t="s">
        <v>106</v>
      </c>
      <c r="B61" s="5" t="s">
        <v>8</v>
      </c>
      <c r="C61" s="5">
        <v>2022</v>
      </c>
      <c r="D61" s="16">
        <f>IF(SUMIFS('Costos corrientes'!D$3:D$169,'Costos corrientes'!$A$3:$A$169,'Costos costantes 2020'!$A61,'Costos corrientes'!$B$3:$B$169,'Costos costantes 2020'!$B61,'Costos corrientes'!$C$3:$C$169,'Costos costantes 2020'!$C61)&gt;0,SUMIFS('Costos corrientes'!D$3:D$169,'Costos corrientes'!$A$3:$A$169,'Costos costantes 2020'!$A61,'Costos corrientes'!$B$3:$B$169,'Costos costantes 2020'!$B61,'Costos corrientes'!$C$3:$C$169,'Costos costantes 2020'!$C61)/((1+$B$1)^($C61-$C$1)),NA())</f>
        <v>3997.0108542031762</v>
      </c>
      <c r="E61" s="16">
        <f>IF(SUMIFS('Costos corrientes'!E$3:E$169,'Costos corrientes'!$A$3:$A$169,'Costos costantes 2020'!$A61,'Costos corrientes'!$B$3:$B$169,'Costos costantes 2020'!$B61,'Costos corrientes'!$C$3:$C$169,'Costos costantes 2020'!$C61)&gt;0,SUMIFS('Costos corrientes'!E$3:E$169,'Costos corrientes'!$A$3:$A$169,'Costos costantes 2020'!$A61,'Costos corrientes'!$B$3:$B$169,'Costos costantes 2020'!$B61,'Costos corrientes'!$C$3:$C$169,'Costos costantes 2020'!$C61)/((1+$B$1)^($C61-$C$1)),NA())</f>
        <v>4.4695856181807887</v>
      </c>
      <c r="F61" s="16">
        <f>IF(SUMIFS('Costos corrientes'!F$3:F$169,'Costos corrientes'!$A$3:$A$169,'Costos costantes 2020'!$A61,'Costos corrientes'!$B$3:$B$169,'Costos costantes 2020'!$B61,'Costos corrientes'!$C$3:$C$169,'Costos costantes 2020'!$C61)&gt;0,SUMIFS('Costos corrientes'!F$3:F$169,'Costos corrientes'!$A$3:$A$169,'Costos costantes 2020'!$A61,'Costos corrientes'!$B$3:$B$169,'Costos costantes 2020'!$B61,'Costos corrientes'!$C$3:$C$169,'Costos costantes 2020'!$C61)/((1+$B$1)^($C61-$C$1)),NA())</f>
        <v>116.26222511165129</v>
      </c>
      <c r="G61" s="5">
        <f>IFERROR(INDEX('2022'!$B$2:$P$30,MATCH('Costos costantes 2020'!$A58,'2022'!$A$2:$A$30,0),MATCH('Costos costantes 2020'!G$1,'2022'!$B$1:$P$1,0)),NA())</f>
        <v>13500</v>
      </c>
      <c r="H61" s="5">
        <f>IFERROR(INDEX('2022'!$B$2:$P$30,MATCH('Costos costantes 2020'!$A58,'2022'!$A$2:$A$30,0),MATCH('Costos costantes 2020'!H$1,'2022'!$B$1:$P$1,0)),NA())</f>
        <v>4</v>
      </c>
    </row>
    <row r="62" spans="1:8" ht="15.75" thickBot="1" x14ac:dyDescent="0.3">
      <c r="A62" s="9" t="s">
        <v>106</v>
      </c>
      <c r="B62" s="9" t="s">
        <v>8</v>
      </c>
      <c r="C62" s="9">
        <v>2023</v>
      </c>
      <c r="D62" s="17">
        <f>IF(SUMIFS('Costos corrientes'!D$3:D$169,'Costos corrientes'!$A$3:$A$169,'Costos costantes 2020'!$A62,'Costos corrientes'!$B$3:$B$169,'Costos costantes 2020'!$B62,'Costos corrientes'!$C$3:$C$169,'Costos costantes 2020'!$C62)&gt;0,SUMIFS('Costos corrientes'!D$3:D$169,'Costos corrientes'!$A$3:$A$169,'Costos costantes 2020'!$A62,'Costos corrientes'!$B$3:$B$169,'Costos costantes 2020'!$B62,'Costos corrientes'!$C$3:$C$169,'Costos costantes 2020'!$C62)/((1+$B$1)^($C62-$C$1)),NA())</f>
        <v>4149.2668652240009</v>
      </c>
      <c r="E62" s="17">
        <f>IF(SUMIFS('Costos corrientes'!E$3:E$169,'Costos corrientes'!$A$3:$A$169,'Costos costantes 2020'!$A62,'Costos corrientes'!$B$3:$B$169,'Costos costantes 2020'!$B62,'Costos corrientes'!$C$3:$C$169,'Costos costantes 2020'!$C62)&gt;0,SUMIFS('Costos corrientes'!E$3:E$169,'Costos corrientes'!$A$3:$A$169,'Costos costantes 2020'!$A62,'Costos corrientes'!$B$3:$B$169,'Costos costantes 2020'!$B62,'Costos corrientes'!$C$3:$C$169,'Costos costantes 2020'!$C62)/((1+$B$1)^($C62-$C$1)),NA())</f>
        <v>4.5162088328968713</v>
      </c>
      <c r="F62" s="17">
        <f>IF(SUMIFS('Costos corrientes'!F$3:F$169,'Costos corrientes'!$A$3:$A$169,'Costos costantes 2020'!$A62,'Costos corrientes'!$B$3:$B$169,'Costos costantes 2020'!$B62,'Costos corrientes'!$C$3:$C$169,'Costos costantes 2020'!$C62)&gt;0,SUMIFS('Costos corrientes'!F$3:F$169,'Costos corrientes'!$A$3:$A$169,'Costos costantes 2020'!$A62,'Costos corrientes'!$B$3:$B$169,'Costos costantes 2020'!$B62,'Costos corrientes'!$C$3:$C$169,'Costos costantes 2020'!$C62)/((1+$B$1)^($C62-$C$1)),NA())</f>
        <v>117.47124078215208</v>
      </c>
      <c r="G62" s="9">
        <f>IFERROR(INDEX('2022'!$B$2:$P$30,MATCH('Costos costantes 2020'!$A59,'2022'!$A$2:$A$30,0),MATCH('Costos costantes 2020'!G$1,'2022'!$B$1:$P$1,0)),NA())</f>
        <v>13500</v>
      </c>
      <c r="H62" s="9">
        <f>IFERROR(INDEX('2022'!$B$2:$P$30,MATCH('Costos costantes 2020'!$A59,'2022'!$A$2:$A$30,0),MATCH('Costos costantes 2020'!H$1,'2022'!$B$1:$P$1,0)),NA())</f>
        <v>4</v>
      </c>
    </row>
    <row r="63" spans="1:8" ht="15.75" thickTop="1" x14ac:dyDescent="0.25">
      <c r="A63" s="8" t="s">
        <v>107</v>
      </c>
      <c r="B63" s="8" t="s">
        <v>6</v>
      </c>
      <c r="C63" s="8">
        <v>2018</v>
      </c>
      <c r="D63" s="15">
        <f>IF(SUMIFS('Costos corrientes'!D$3:D$169,'Costos corrientes'!$A$3:$A$169,'Costos costantes 2020'!$A63,'Costos corrientes'!$B$3:$B$169,'Costos costantes 2020'!$B63,'Costos corrientes'!$C$3:$C$169,'Costos costantes 2020'!$C63)&gt;0,SUMIFS('Costos corrientes'!D$3:D$169,'Costos corrientes'!$A$3:$A$169,'Costos costantes 2020'!$A63,'Costos corrientes'!$B$3:$B$169,'Costos costantes 2020'!$B63,'Costos corrientes'!$C$3:$C$169,'Costos costantes 2020'!$C63)/((1+$B$1)^($C63-$C$1)),NA())</f>
        <v>2456.6483200000007</v>
      </c>
      <c r="E63" s="15">
        <f>IF(SUMIFS('Costos corrientes'!E$3:E$169,'Costos corrientes'!$A$3:$A$169,'Costos costantes 2020'!$A63,'Costos corrientes'!$B$3:$B$169,'Costos costantes 2020'!$B63,'Costos corrientes'!$C$3:$C$169,'Costos costantes 2020'!$C63)&gt;0,SUMIFS('Costos corrientes'!E$3:E$169,'Costos corrientes'!$A$3:$A$169,'Costos costantes 2020'!$A63,'Costos corrientes'!$B$3:$B$169,'Costos costantes 2020'!$B63,'Costos corrientes'!$C$3:$C$169,'Costos costantes 2020'!$C63)/((1+$B$1)^($C63-$C$1)),NA())</f>
        <v>8.0605235200000021</v>
      </c>
      <c r="F63" s="15">
        <f>IF(SUMIFS('Costos corrientes'!F$3:F$169,'Costos corrientes'!$A$3:$A$169,'Costos costantes 2020'!$A63,'Costos corrientes'!$B$3:$B$169,'Costos costantes 2020'!$B63,'Costos corrientes'!$C$3:$C$169,'Costos costantes 2020'!$C63)&gt;0,SUMIFS('Costos corrientes'!F$3:F$169,'Costos corrientes'!$A$3:$A$169,'Costos costantes 2020'!$A63,'Costos corrientes'!$B$3:$B$169,'Costos costantes 2020'!$B63,'Costos corrientes'!$C$3:$C$169,'Costos costantes 2020'!$C63)/((1+$B$1)^($C63-$C$1)),NA())</f>
        <v>40.302617600000012</v>
      </c>
      <c r="G63" s="8" t="str">
        <f>IFERROR(INDEX('2018'!$B$2:$P$30,MATCH('Costos costantes 2020'!$A63,'2018'!$A$2:$A$30,0),MATCH('Costos costantes 2020'!G$1,'2018'!$B$1:$P$1,0)),NA())</f>
        <v>N/A</v>
      </c>
      <c r="H63" s="8">
        <f>IFERROR(INDEX('2018'!$B$2:$P$30,MATCH('Costos costantes 2020'!$A63,'2018'!$A$2:$A$30,0),MATCH('Costos costantes 2020'!H$1,'2018'!$B$1:$P$1,0)),NA())</f>
        <v>1</v>
      </c>
    </row>
    <row r="64" spans="1:8" x14ac:dyDescent="0.25">
      <c r="A64" s="5" t="s">
        <v>107</v>
      </c>
      <c r="B64" s="5" t="s">
        <v>6</v>
      </c>
      <c r="C64" s="5">
        <v>2019</v>
      </c>
      <c r="D64" s="16">
        <f>IF(SUMIFS('Costos corrientes'!D$3:D$169,'Costos corrientes'!$A$3:$A$169,'Costos costantes 2020'!$A64,'Costos corrientes'!$B$3:$B$169,'Costos costantes 2020'!$B64,'Costos corrientes'!$C$3:$C$169,'Costos costantes 2020'!$C64)&gt;0,SUMIFS('Costos corrientes'!D$3:D$169,'Costos corrientes'!$A$3:$A$169,'Costos costantes 2020'!$A64,'Costos corrientes'!$B$3:$B$169,'Costos costantes 2020'!$B64,'Costos corrientes'!$C$3:$C$169,'Costos costantes 2020'!$C64)/((1+$B$1)^($C64-$C$1)),NA())</f>
        <v>2074.8000000000002</v>
      </c>
      <c r="E64" s="16">
        <f>IF(SUMIFS('Costos corrientes'!E$3:E$169,'Costos corrientes'!$A$3:$A$169,'Costos costantes 2020'!$A64,'Costos corrientes'!$B$3:$B$169,'Costos costantes 2020'!$B64,'Costos corrientes'!$C$3:$C$169,'Costos costantes 2020'!$C64)&gt;0,SUMIFS('Costos corrientes'!E$3:E$169,'Costos corrientes'!$A$3:$A$169,'Costos costantes 2020'!$A64,'Costos corrientes'!$B$3:$B$169,'Costos costantes 2020'!$B64,'Costos corrientes'!$C$3:$C$169,'Costos costantes 2020'!$C64)/((1+$B$1)^($C64-$C$1)),NA())</f>
        <v>7.72464</v>
      </c>
      <c r="F64" s="16">
        <f>IF(SUMIFS('Costos corrientes'!F$3:F$169,'Costos corrientes'!$A$3:$A$169,'Costos costantes 2020'!$A64,'Costos corrientes'!$B$3:$B$169,'Costos costantes 2020'!$B64,'Costos corrientes'!$C$3:$C$169,'Costos costantes 2020'!$C64)&gt;0,SUMIFS('Costos corrientes'!F$3:F$169,'Costos corrientes'!$A$3:$A$169,'Costos costantes 2020'!$A64,'Costos corrientes'!$B$3:$B$169,'Costos costantes 2020'!$B64,'Costos corrientes'!$C$3:$C$169,'Costos costantes 2020'!$C64)/((1+$B$1)^($C64-$C$1)),NA())</f>
        <v>38.644480000000001</v>
      </c>
      <c r="G64" s="5" t="str">
        <f>IFERROR(INDEX('2019'!$B$2:$P$30,MATCH('Costos costantes 2020'!$A64,'2019'!$A$2:$A$30,0),MATCH('Costos costantes 2020'!G$1,'2019'!$B$1:$P$1,0)),NA())</f>
        <v>NA</v>
      </c>
      <c r="H64" s="5">
        <f>IFERROR(INDEX('2019'!$B$2:$P$30,MATCH('Costos costantes 2020'!$A64,'2019'!$A$2:$A$30,0),MATCH('Costos costantes 2020'!H$1,'2019'!$B$1:$P$1,0)),NA())</f>
        <v>1</v>
      </c>
    </row>
    <row r="65" spans="1:8" x14ac:dyDescent="0.25">
      <c r="A65" s="5" t="s">
        <v>107</v>
      </c>
      <c r="B65" s="5" t="s">
        <v>6</v>
      </c>
      <c r="C65" s="5">
        <v>2020</v>
      </c>
      <c r="D65" s="16">
        <f>IF(SUMIFS('Costos corrientes'!D$3:D$169,'Costos corrientes'!$A$3:$A$169,'Costos costantes 2020'!$A65,'Costos corrientes'!$B$3:$B$169,'Costos costantes 2020'!$B65,'Costos corrientes'!$C$3:$C$169,'Costos costantes 2020'!$C65)&gt;0,SUMIFS('Costos corrientes'!D$3:D$169,'Costos corrientes'!$A$3:$A$169,'Costos costantes 2020'!$A65,'Costos corrientes'!$B$3:$B$169,'Costos costantes 2020'!$B65,'Costos corrientes'!$C$3:$C$169,'Costos costantes 2020'!$C65)/((1+$B$1)^($C65-$C$1)),NA())</f>
        <v>1383</v>
      </c>
      <c r="E65" s="16" t="e">
        <f>IF(SUMIFS('Costos corrientes'!E$3:E$169,'Costos corrientes'!$A$3:$A$169,'Costos costantes 2020'!$A65,'Costos corrientes'!$B$3:$B$169,'Costos costantes 2020'!$B65,'Costos corrientes'!$C$3:$C$169,'Costos costantes 2020'!$C65)&gt;0,SUMIFS('Costos corrientes'!E$3:E$169,'Costos corrientes'!$A$3:$A$169,'Costos costantes 2020'!$A65,'Costos corrientes'!$B$3:$B$169,'Costos costantes 2020'!$B65,'Costos corrientes'!$C$3:$C$169,'Costos costantes 2020'!$C65)/((1+$B$1)^($C65-$C$1)),NA())</f>
        <v>#N/A</v>
      </c>
      <c r="F65" s="16">
        <f>IF(SUMIFS('Costos corrientes'!F$3:F$169,'Costos corrientes'!$A$3:$A$169,'Costos costantes 2020'!$A65,'Costos corrientes'!$B$3:$B$169,'Costos costantes 2020'!$B65,'Costos corrientes'!$C$3:$C$169,'Costos costantes 2020'!$C65)&gt;0,SUMIFS('Costos corrientes'!F$3:F$169,'Costos corrientes'!$A$3:$A$169,'Costos costantes 2020'!$A65,'Costos corrientes'!$B$3:$B$169,'Costos costantes 2020'!$B65,'Costos corrientes'!$C$3:$C$169,'Costos costantes 2020'!$C65)/((1+$B$1)^($C65-$C$1)),NA())</f>
        <v>24.7</v>
      </c>
      <c r="G65" s="5" t="str">
        <f>IFERROR(INDEX('2020'!$B$2:$P$30,MATCH('Costos costantes 2020'!$A64,'2020'!$A$2:$A$30,0),MATCH('Costos costantes 2020'!G$1,'2020'!$B$1:$P$1,0)),NA())</f>
        <v>NA</v>
      </c>
      <c r="H65" s="5">
        <f>IFERROR(INDEX('2020'!$B$2:$P$30,MATCH('Costos costantes 2020'!$A64,'2020'!$A$2:$A$30,0),MATCH('Costos costantes 2020'!H$1,'2020'!$B$1:$P$1,0)),NA())</f>
        <v>1</v>
      </c>
    </row>
    <row r="66" spans="1:8" x14ac:dyDescent="0.25">
      <c r="A66" s="5" t="s">
        <v>107</v>
      </c>
      <c r="B66" s="5" t="s">
        <v>6</v>
      </c>
      <c r="C66" s="5">
        <v>2021</v>
      </c>
      <c r="D66" s="16">
        <f>IF(SUMIFS('Costos corrientes'!D$3:D$169,'Costos corrientes'!$A$3:$A$169,'Costos costantes 2020'!$A66,'Costos corrientes'!$B$3:$B$169,'Costos costantes 2020'!$B66,'Costos corrientes'!$C$3:$C$169,'Costos costantes 2020'!$C66)&gt;0,SUMIFS('Costos corrientes'!D$3:D$169,'Costos corrientes'!$A$3:$A$169,'Costos costantes 2020'!$A66,'Costos corrientes'!$B$3:$B$169,'Costos costantes 2020'!$B66,'Costos corrientes'!$C$3:$C$169,'Costos costantes 2020'!$C66)/((1+$B$1)^($C66-$C$1)),NA())</f>
        <v>1094.9248120300751</v>
      </c>
      <c r="E66" s="16" t="e">
        <f>IF(SUMIFS('Costos corrientes'!E$3:E$169,'Costos corrientes'!$A$3:$A$169,'Costos costantes 2020'!$A66,'Costos corrientes'!$B$3:$B$169,'Costos costantes 2020'!$B66,'Costos corrientes'!$C$3:$C$169,'Costos costantes 2020'!$C66)&gt;0,SUMIFS('Costos corrientes'!E$3:E$169,'Costos corrientes'!$A$3:$A$169,'Costos costantes 2020'!$A66,'Costos corrientes'!$B$3:$B$169,'Costos costantes 2020'!$B66,'Costos corrientes'!$C$3:$C$169,'Costos costantes 2020'!$C66)/((1+$B$1)^($C66-$C$1)),NA())</f>
        <v>#N/A</v>
      </c>
      <c r="F66" s="16">
        <f>IF(SUMIFS('Costos corrientes'!F$3:F$169,'Costos corrientes'!$A$3:$A$169,'Costos costantes 2020'!$A66,'Costos corrientes'!$B$3:$B$169,'Costos costantes 2020'!$B66,'Costos corrientes'!$C$3:$C$169,'Costos costantes 2020'!$C66)&gt;0,SUMIFS('Costos corrientes'!F$3:F$169,'Costos corrientes'!$A$3:$A$169,'Costos costantes 2020'!$A66,'Costos corrientes'!$B$3:$B$169,'Costos costantes 2020'!$B66,'Costos corrientes'!$C$3:$C$169,'Costos costantes 2020'!$C66)/((1+$B$1)^($C66-$C$1)),NA())</f>
        <v>23.430451127819548</v>
      </c>
      <c r="G66" s="5" t="str">
        <f>IFERROR(INDEX('2021'!$B$2:$P$30,MATCH('Costos costantes 2020'!$A64,'2021'!$A$2:$A$30,0),MATCH('Costos costantes 2020'!G$1,'2021'!$B$1:$P$1,0)),NA())</f>
        <v>NA</v>
      </c>
      <c r="H66" s="5">
        <f>IFERROR(INDEX('2021'!$B$2:$P$30,MATCH('Costos costantes 2020'!$A64,'2021'!$A$2:$A$30,0),MATCH('Costos costantes 2020'!H$1,'2021'!$B$1:$P$1,0)),NA())</f>
        <v>1</v>
      </c>
    </row>
    <row r="67" spans="1:8" x14ac:dyDescent="0.25">
      <c r="A67" s="5" t="s">
        <v>107</v>
      </c>
      <c r="B67" s="5" t="s">
        <v>6</v>
      </c>
      <c r="C67" s="5">
        <v>2022</v>
      </c>
      <c r="D67" s="16">
        <f>IF(SUMIFS('Costos corrientes'!D$3:D$169,'Costos corrientes'!$A$3:$A$169,'Costos costantes 2020'!$A67,'Costos corrientes'!$B$3:$B$169,'Costos costantes 2020'!$B67,'Costos corrientes'!$C$3:$C$169,'Costos costantes 2020'!$C67)&gt;0,SUMIFS('Costos corrientes'!D$3:D$169,'Costos corrientes'!$A$3:$A$169,'Costos costantes 2020'!$A67,'Costos corrientes'!$B$3:$B$169,'Costos costantes 2020'!$B67,'Costos corrientes'!$C$3:$C$169,'Costos costantes 2020'!$C67)/((1+$B$1)^($C67-$C$1)),NA())</f>
        <v>1162.4455876533436</v>
      </c>
      <c r="E67" s="16" t="e">
        <f>IF(SUMIFS('Costos corrientes'!E$3:E$169,'Costos corrientes'!$A$3:$A$169,'Costos costantes 2020'!$A67,'Costos corrientes'!$B$3:$B$169,'Costos costantes 2020'!$B67,'Costos corrientes'!$C$3:$C$169,'Costos costantes 2020'!$C67)&gt;0,SUMIFS('Costos corrientes'!E$3:E$169,'Costos corrientes'!$A$3:$A$169,'Costos costantes 2020'!$A67,'Costos corrientes'!$B$3:$B$169,'Costos costantes 2020'!$B67,'Costos corrientes'!$C$3:$C$169,'Costos costantes 2020'!$C67)/((1+$B$1)^($C67-$C$1)),NA())</f>
        <v>#N/A</v>
      </c>
      <c r="F67" s="16">
        <f>IF(SUMIFS('Costos corrientes'!F$3:F$169,'Costos corrientes'!$A$3:$A$169,'Costos costantes 2020'!$A67,'Costos corrientes'!$B$3:$B$169,'Costos costantes 2020'!$B67,'Costos corrientes'!$C$3:$C$169,'Costos costantes 2020'!$C67)&gt;0,SUMIFS('Costos corrientes'!F$3:F$169,'Costos corrientes'!$A$3:$A$169,'Costos costantes 2020'!$A67,'Costos corrientes'!$B$3:$B$169,'Costos costantes 2020'!$B67,'Costos corrientes'!$C$3:$C$169,'Costos costantes 2020'!$C67)/((1+$B$1)^($C67-$C$1)),NA())</f>
        <v>22.93091751936231</v>
      </c>
      <c r="G67" s="5" t="str">
        <f>IFERROR(INDEX('2022'!$B$2:$P$30,MATCH('Costos costantes 2020'!$A64,'2022'!$A$2:$A$30,0),MATCH('Costos costantes 2020'!G$1,'2022'!$B$1:$P$1,0)),NA())</f>
        <v>NA</v>
      </c>
      <c r="H67" s="5">
        <f>IFERROR(INDEX('2022'!$B$2:$P$30,MATCH('Costos costantes 2020'!$A64,'2022'!$A$2:$A$30,0),MATCH('Costos costantes 2020'!H$1,'2022'!$B$1:$P$1,0)),NA())</f>
        <v>1</v>
      </c>
    </row>
    <row r="68" spans="1:8" ht="15.75" thickBot="1" x14ac:dyDescent="0.3">
      <c r="A68" s="9" t="s">
        <v>107</v>
      </c>
      <c r="B68" s="9" t="s">
        <v>6</v>
      </c>
      <c r="C68" s="9">
        <v>2023</v>
      </c>
      <c r="D68" s="17">
        <f>IF(SUMIFS('Costos corrientes'!D$3:D$169,'Costos corrientes'!$A$3:$A$169,'Costos costantes 2020'!$A68,'Costos corrientes'!$B$3:$B$169,'Costos costantes 2020'!$B68,'Costos corrientes'!$C$3:$C$169,'Costos costantes 2020'!$C68)&gt;0,SUMIFS('Costos corrientes'!D$3:D$169,'Costos corrientes'!$A$3:$A$169,'Costos costantes 2020'!$A68,'Costos corrientes'!$B$3:$B$169,'Costos costantes 2020'!$B68,'Costos corrientes'!$C$3:$C$169,'Costos costantes 2020'!$C68)/((1+$B$1)^($C68-$C$1)),NA())</f>
        <v>1054.3355179740859</v>
      </c>
      <c r="E68" s="17" t="e">
        <f>IF(SUMIFS('Costos corrientes'!E$3:E$169,'Costos corrientes'!$A$3:$A$169,'Costos costantes 2020'!$A68,'Costos corrientes'!$B$3:$B$169,'Costos costantes 2020'!$B68,'Costos corrientes'!$C$3:$C$169,'Costos costantes 2020'!$C68)&gt;0,SUMIFS('Costos corrientes'!E$3:E$169,'Costos corrientes'!$A$3:$A$169,'Costos costantes 2020'!$A68,'Costos corrientes'!$B$3:$B$169,'Costos costantes 2020'!$B68,'Costos corrientes'!$C$3:$C$169,'Costos costantes 2020'!$C68)/((1+$B$1)^($C68-$C$1)),NA())</f>
        <v>#N/A</v>
      </c>
      <c r="F68" s="17">
        <f>IF(SUMIFS('Costos corrientes'!F$3:F$169,'Costos corrientes'!$A$3:$A$169,'Costos costantes 2020'!$A68,'Costos corrientes'!$B$3:$B$169,'Costos costantes 2020'!$B68,'Costos corrientes'!$C$3:$C$169,'Costos costantes 2020'!$C68)&gt;0,SUMIFS('Costos corrientes'!F$3:F$169,'Costos corrientes'!$A$3:$A$169,'Costos costantes 2020'!$A68,'Costos corrientes'!$B$3:$B$169,'Costos costantes 2020'!$B68,'Costos corrientes'!$C$3:$C$169,'Costos costantes 2020'!$C68)/((1+$B$1)^($C68-$C$1)),NA())</f>
        <v>37.989286064956033</v>
      </c>
      <c r="G68" s="9" t="str">
        <f>IFERROR(INDEX('2022'!$B$2:$P$30,MATCH('Costos costantes 2020'!$A65,'2022'!$A$2:$A$30,0),MATCH('Costos costantes 2020'!G$1,'2022'!$B$1:$P$1,0)),NA())</f>
        <v>NA</v>
      </c>
      <c r="H68" s="9">
        <f>IFERROR(INDEX('2022'!$B$2:$P$30,MATCH('Costos costantes 2020'!$A65,'2022'!$A$2:$A$30,0),MATCH('Costos costantes 2020'!H$1,'2022'!$B$1:$P$1,0)),NA())</f>
        <v>1</v>
      </c>
    </row>
    <row r="69" spans="1:8" ht="15.75" thickTop="1" x14ac:dyDescent="0.25">
      <c r="A69" s="8" t="s">
        <v>108</v>
      </c>
      <c r="B69" s="8" t="s">
        <v>39</v>
      </c>
      <c r="C69" s="8">
        <v>2018</v>
      </c>
      <c r="D69" s="15">
        <f>IF(SUMIFS('Costos corrientes'!D$3:D$169,'Costos corrientes'!$A$3:$A$169,'Costos costantes 2020'!$A69,'Costos corrientes'!$B$3:$B$169,'Costos costantes 2020'!$B69,'Costos corrientes'!$C$3:$C$169,'Costos costantes 2020'!$C69)&gt;0,SUMIFS('Costos corrientes'!D$3:D$169,'Costos corrientes'!$A$3:$A$169,'Costos costantes 2020'!$A69,'Costos corrientes'!$B$3:$B$169,'Costos costantes 2020'!$B69,'Costos corrientes'!$C$3:$C$169,'Costos costantes 2020'!$C69)/((1+$B$1)^($C69-$C$1)),NA())</f>
        <v>2112.4911360000006</v>
      </c>
      <c r="E69" s="15">
        <f>IF(SUMIFS('Costos corrientes'!E$3:E$169,'Costos corrientes'!$A$3:$A$169,'Costos costantes 2020'!$A69,'Costos corrientes'!$B$3:$B$169,'Costos costantes 2020'!$B69,'Costos corrientes'!$C$3:$C$169,'Costos costantes 2020'!$C69)&gt;0,SUMIFS('Costos corrientes'!E$3:E$169,'Costos corrientes'!$A$3:$A$169,'Costos costantes 2020'!$A69,'Costos corrientes'!$B$3:$B$169,'Costos costantes 2020'!$B69,'Costos corrientes'!$C$3:$C$169,'Costos costantes 2020'!$C69)/((1+$B$1)^($C69-$C$1)),NA())</f>
        <v>9.3171500800000029</v>
      </c>
      <c r="F69" s="15">
        <f>IF(SUMIFS('Costos corrientes'!F$3:F$169,'Costos corrientes'!$A$3:$A$169,'Costos costantes 2020'!$A69,'Costos corrientes'!$B$3:$B$169,'Costos costantes 2020'!$B69,'Costos corrientes'!$C$3:$C$169,'Costos costantes 2020'!$C69)&gt;0,SUMIFS('Costos corrientes'!F$3:F$169,'Costos corrientes'!$A$3:$A$169,'Costos costantes 2020'!$A69,'Costos corrientes'!$B$3:$B$169,'Costos costantes 2020'!$B69,'Costos corrientes'!$C$3:$C$169,'Costos costantes 2020'!$C69)/((1+$B$1)^($C69-$C$1)),NA())</f>
        <v>20.966417920000005</v>
      </c>
      <c r="G69" s="8">
        <f>IFERROR(INDEX('2018'!$B$2:$P$30,MATCH('Costos costantes 2020'!$A69,'2018'!$A$2:$A$30,0),MATCH('Costos costantes 2020'!G$1,'2018'!$B$1:$P$1,0)),NA())</f>
        <v>9961</v>
      </c>
      <c r="H69" s="8">
        <f>IFERROR(INDEX('2018'!$B$2:$P$30,MATCH('Costos costantes 2020'!$A69,'2018'!$A$2:$A$30,0),MATCH('Costos costantes 2020'!H$1,'2018'!$B$1:$P$1,0)),NA())</f>
        <v>2</v>
      </c>
    </row>
    <row r="70" spans="1:8" x14ac:dyDescent="0.25">
      <c r="A70" s="5" t="s">
        <v>108</v>
      </c>
      <c r="B70" s="5" t="s">
        <v>39</v>
      </c>
      <c r="C70" s="5">
        <v>2019</v>
      </c>
      <c r="D70" s="16">
        <f>IF(SUMIFS('Costos corrientes'!D$3:D$169,'Costos corrientes'!$A$3:$A$169,'Costos costantes 2020'!$A70,'Costos corrientes'!$B$3:$B$169,'Costos costantes 2020'!$B70,'Costos corrientes'!$C$3:$C$169,'Costos costantes 2020'!$C70)&gt;0,SUMIFS('Costos corrientes'!D$3:D$169,'Costos corrientes'!$A$3:$A$169,'Costos costantes 2020'!$A70,'Costos corrientes'!$B$3:$B$169,'Costos costantes 2020'!$B70,'Costos corrientes'!$C$3:$C$169,'Costos costantes 2020'!$C70)/((1+$B$1)^($C70-$C$1)),NA())</f>
        <v>2015.2159999999999</v>
      </c>
      <c r="E70" s="16">
        <f>IF(SUMIFS('Costos corrientes'!E$3:E$169,'Costos corrientes'!$A$3:$A$169,'Costos costantes 2020'!$A70,'Costos corrientes'!$B$3:$B$169,'Costos costantes 2020'!$B70,'Costos corrientes'!$C$3:$C$169,'Costos costantes 2020'!$C70)&gt;0,SUMIFS('Costos corrientes'!E$3:E$169,'Costos corrientes'!$A$3:$A$169,'Costos costantes 2020'!$A70,'Costos corrientes'!$B$3:$B$169,'Costos costantes 2020'!$B70,'Costos corrientes'!$C$3:$C$169,'Costos costantes 2020'!$C70)/((1+$B$1)^($C70-$C$1)),NA())</f>
        <v>8.9375999999999998</v>
      </c>
      <c r="F70" s="16">
        <f>IF(SUMIFS('Costos corrientes'!F$3:F$169,'Costos corrientes'!$A$3:$A$169,'Costos costantes 2020'!$A70,'Costos corrientes'!$B$3:$B$169,'Costos costantes 2020'!$B70,'Costos corrientes'!$C$3:$C$169,'Costos costantes 2020'!$C70)&gt;0,SUMIFS('Costos corrientes'!F$3:F$169,'Costos corrientes'!$A$3:$A$169,'Costos costantes 2020'!$A70,'Costos corrientes'!$B$3:$B$169,'Costos costantes 2020'!$B70,'Costos corrientes'!$C$3:$C$169,'Costos costantes 2020'!$C70)/((1+$B$1)^($C70-$C$1)),NA())</f>
        <v>20.109599999999997</v>
      </c>
      <c r="G70" s="5">
        <f>IFERROR(INDEX('2019'!$B$2:$P$30,MATCH('Costos costantes 2020'!$A70,'2019'!$A$2:$A$30,0),MATCH('Costos costantes 2020'!G$1,'2019'!$B$1:$P$1,0)),NA())</f>
        <v>9948</v>
      </c>
      <c r="H70" s="5">
        <f>IFERROR(INDEX('2019'!$B$2:$P$30,MATCH('Costos costantes 2020'!$A70,'2019'!$A$2:$A$30,0),MATCH('Costos costantes 2020'!H$1,'2019'!$B$1:$P$1,0)),NA())</f>
        <v>2</v>
      </c>
    </row>
    <row r="71" spans="1:8" x14ac:dyDescent="0.25">
      <c r="A71" s="5" t="s">
        <v>108</v>
      </c>
      <c r="B71" s="5" t="s">
        <v>39</v>
      </c>
      <c r="C71" s="5">
        <v>2020</v>
      </c>
      <c r="D71" s="16">
        <f>IF(SUMIFS('Costos corrientes'!D$3:D$169,'Costos corrientes'!$A$3:$A$169,'Costos costantes 2020'!$A71,'Costos corrientes'!$B$3:$B$169,'Costos costantes 2020'!$B71,'Costos corrientes'!$C$3:$C$169,'Costos costantes 2020'!$C71)&gt;0,SUMIFS('Costos corrientes'!D$3:D$169,'Costos corrientes'!$A$3:$A$169,'Costos costantes 2020'!$A71,'Costos corrientes'!$B$3:$B$169,'Costos costantes 2020'!$B71,'Costos corrientes'!$C$3:$C$169,'Costos costantes 2020'!$C71)/((1+$B$1)^($C71-$C$1)),NA())</f>
        <v>1868</v>
      </c>
      <c r="E71" s="16">
        <f>IF(SUMIFS('Costos corrientes'!E$3:E$169,'Costos corrientes'!$A$3:$A$169,'Costos costantes 2020'!$A71,'Costos corrientes'!$B$3:$B$169,'Costos costantes 2020'!$B71,'Costos corrientes'!$C$3:$C$169,'Costos costantes 2020'!$C71)&gt;0,SUMIFS('Costos corrientes'!E$3:E$169,'Costos corrientes'!$A$3:$A$169,'Costos costantes 2020'!$A71,'Costos corrientes'!$B$3:$B$169,'Costos costantes 2020'!$B71,'Costos corrientes'!$C$3:$C$169,'Costos costantes 2020'!$C71)/((1+$B$1)^($C71-$C$1)),NA())</f>
        <v>8.57</v>
      </c>
      <c r="F71" s="16">
        <f>IF(SUMIFS('Costos corrientes'!F$3:F$169,'Costos corrientes'!$A$3:$A$169,'Costos costantes 2020'!$A71,'Costos corrientes'!$B$3:$B$169,'Costos costantes 2020'!$B71,'Costos corrientes'!$C$3:$C$169,'Costos costantes 2020'!$C71)&gt;0,SUMIFS('Costos corrientes'!F$3:F$169,'Costos corrientes'!$A$3:$A$169,'Costos costantes 2020'!$A71,'Costos corrientes'!$B$3:$B$169,'Costos costantes 2020'!$B71,'Costos corrientes'!$C$3:$C$169,'Costos costantes 2020'!$C71)/((1+$B$1)^($C71-$C$1)),NA())</f>
        <v>19.28</v>
      </c>
      <c r="G71" s="5">
        <f>IFERROR(INDEX('2020'!$B$2:$P$30,MATCH('Costos costantes 2020'!$A70,'2020'!$A$2:$A$30,0),MATCH('Costos costantes 2020'!G$1,'2020'!$B$1:$P$1,0)),NA())</f>
        <v>9934</v>
      </c>
      <c r="H71" s="5">
        <f>IFERROR(INDEX('2020'!$B$2:$P$30,MATCH('Costos costantes 2020'!$A70,'2020'!$A$2:$A$30,0),MATCH('Costos costantes 2020'!H$1,'2020'!$B$1:$P$1,0)),NA())</f>
        <v>2</v>
      </c>
    </row>
    <row r="72" spans="1:8" x14ac:dyDescent="0.25">
      <c r="A72" s="5" t="s">
        <v>108</v>
      </c>
      <c r="B72" s="5" t="s">
        <v>39</v>
      </c>
      <c r="C72" s="5">
        <v>2021</v>
      </c>
      <c r="D72" s="16">
        <f>IF(SUMIFS('Costos corrientes'!D$3:D$169,'Costos corrientes'!$A$3:$A$169,'Costos costantes 2020'!$A72,'Costos corrientes'!$B$3:$B$169,'Costos costantes 2020'!$B72,'Costos corrientes'!$C$3:$C$169,'Costos costantes 2020'!$C72)&gt;0,SUMIFS('Costos corrientes'!D$3:D$169,'Costos corrientes'!$A$3:$A$169,'Costos costantes 2020'!$A72,'Costos corrientes'!$B$3:$B$169,'Costos costantes 2020'!$B72,'Costos corrientes'!$C$3:$C$169,'Costos costantes 2020'!$C72)/((1+$B$1)^($C72-$C$1)),NA())</f>
        <v>1761.2781954887216</v>
      </c>
      <c r="E72" s="16">
        <f>IF(SUMIFS('Costos corrientes'!E$3:E$169,'Costos corrientes'!$A$3:$A$169,'Costos costantes 2020'!$A72,'Costos corrientes'!$B$3:$B$169,'Costos costantes 2020'!$B72,'Costos corrientes'!$C$3:$C$169,'Costos costantes 2020'!$C72)&gt;0,SUMIFS('Costos corrientes'!E$3:E$169,'Costos corrientes'!$A$3:$A$169,'Costos costantes 2020'!$A72,'Costos corrientes'!$B$3:$B$169,'Costos costantes 2020'!$B72,'Costos corrientes'!$C$3:$C$169,'Costos costantes 2020'!$C72)/((1+$B$1)^($C72-$C$1)),NA())</f>
        <v>8.1296992481202999</v>
      </c>
      <c r="F72" s="16">
        <f>IF(SUMIFS('Costos corrientes'!F$3:F$169,'Costos corrientes'!$A$3:$A$169,'Costos costantes 2020'!$A72,'Costos corrientes'!$B$3:$B$169,'Costos costantes 2020'!$B72,'Costos corrientes'!$C$3:$C$169,'Costos costantes 2020'!$C72)&gt;0,SUMIFS('Costos corrientes'!F$3:F$169,'Costos corrientes'!$A$3:$A$169,'Costos costantes 2020'!$A72,'Costos corrientes'!$B$3:$B$169,'Costos costantes 2020'!$B72,'Costos corrientes'!$C$3:$C$169,'Costos costantes 2020'!$C72)/((1+$B$1)^($C72-$C$1)),NA())</f>
        <v>18.289473684210527</v>
      </c>
      <c r="G72" s="5">
        <f>IFERROR(INDEX('2021'!$B$2:$P$30,MATCH('Costos costantes 2020'!$A70,'2021'!$A$2:$A$30,0),MATCH('Costos costantes 2020'!G$1,'2021'!$B$1:$P$1,0)),NA())</f>
        <v>9921</v>
      </c>
      <c r="H72" s="5">
        <f>IFERROR(INDEX('2021'!$B$2:$P$30,MATCH('Costos costantes 2020'!$A70,'2021'!$A$2:$A$30,0),MATCH('Costos costantes 2020'!H$1,'2021'!$B$1:$P$1,0)),NA())</f>
        <v>2</v>
      </c>
    </row>
    <row r="73" spans="1:8" x14ac:dyDescent="0.25">
      <c r="A73" s="5" t="s">
        <v>108</v>
      </c>
      <c r="B73" s="5" t="s">
        <v>39</v>
      </c>
      <c r="C73" s="5">
        <v>2022</v>
      </c>
      <c r="D73" s="16">
        <f>IF(SUMIFS('Costos corrientes'!D$3:D$169,'Costos corrientes'!$A$3:$A$169,'Costos costantes 2020'!$A73,'Costos corrientes'!$B$3:$B$169,'Costos costantes 2020'!$B73,'Costos corrientes'!$C$3:$C$169,'Costos costantes 2020'!$C73)&gt;0,SUMIFS('Costos corrientes'!D$3:D$169,'Costos corrientes'!$A$3:$A$169,'Costos costantes 2020'!$A73,'Costos corrientes'!$B$3:$B$169,'Costos costantes 2020'!$B73,'Costos corrientes'!$C$3:$C$169,'Costos costantes 2020'!$C73)/((1+$B$1)^($C73-$C$1)),NA())</f>
        <v>1836.4166996438462</v>
      </c>
      <c r="E73" s="16">
        <f>IF(SUMIFS('Costos corrientes'!E$3:E$169,'Costos corrientes'!$A$3:$A$169,'Costos costantes 2020'!$A73,'Costos corrientes'!$B$3:$B$169,'Costos costantes 2020'!$B73,'Costos corrientes'!$C$3:$C$169,'Costos costantes 2020'!$C73)&gt;0,SUMIFS('Costos corrientes'!E$3:E$169,'Costos corrientes'!$A$3:$A$169,'Costos costantes 2020'!$A73,'Costos corrientes'!$B$3:$B$169,'Costos costantes 2020'!$B73,'Costos corrientes'!$C$3:$C$169,'Costos costantes 2020'!$C73)/((1+$B$1)^($C73-$C$1)),NA())</f>
        <v>7.9586890157725119</v>
      </c>
      <c r="F73" s="16">
        <f>IF(SUMIFS('Costos corrientes'!F$3:F$169,'Costos corrientes'!$A$3:$A$169,'Costos costantes 2020'!$A73,'Costos corrientes'!$B$3:$B$169,'Costos costantes 2020'!$B73,'Costos corrientes'!$C$3:$C$169,'Costos costantes 2020'!$C73)&gt;0,SUMIFS('Costos corrientes'!F$3:F$169,'Costos corrientes'!$A$3:$A$169,'Costos costantes 2020'!$A73,'Costos corrientes'!$B$3:$B$169,'Costos costantes 2020'!$B73,'Costos corrientes'!$C$3:$C$169,'Costos costantes 2020'!$C73)/((1+$B$1)^($C73-$C$1)),NA())</f>
        <v>17.904841992198538</v>
      </c>
      <c r="G73" s="5">
        <f>IFERROR(INDEX('2022'!$B$2:$P$30,MATCH('Costos costantes 2020'!$A70,'2022'!$A$2:$A$30,0),MATCH('Costos costantes 2020'!G$1,'2022'!$B$1:$P$1,0)),NA())</f>
        <v>9907</v>
      </c>
      <c r="H73" s="5">
        <f>IFERROR(INDEX('2022'!$B$2:$P$30,MATCH('Costos costantes 2020'!$A70,'2022'!$A$2:$A$30,0),MATCH('Costos costantes 2020'!H$1,'2022'!$B$1:$P$1,0)),NA())</f>
        <v>2</v>
      </c>
    </row>
    <row r="74" spans="1:8" ht="15.75" thickBot="1" x14ac:dyDescent="0.3">
      <c r="A74" s="9" t="s">
        <v>108</v>
      </c>
      <c r="B74" s="9" t="s">
        <v>39</v>
      </c>
      <c r="C74" s="9">
        <v>2023</v>
      </c>
      <c r="D74" s="17">
        <f>IF(SUMIFS('Costos corrientes'!D$3:D$169,'Costos corrientes'!$A$3:$A$169,'Costos costantes 2020'!$A74,'Costos corrientes'!$B$3:$B$169,'Costos costantes 2020'!$B74,'Costos corrientes'!$C$3:$C$169,'Costos costantes 2020'!$C74)&gt;0,SUMIFS('Costos corrientes'!D$3:D$169,'Costos corrientes'!$A$3:$A$169,'Costos costantes 2020'!$A74,'Costos corrientes'!$B$3:$B$169,'Costos costantes 2020'!$B74,'Costos corrientes'!$C$3:$C$169,'Costos costantes 2020'!$C74)/((1+$B$1)^($C74-$C$1)),NA())</f>
        <v>1909.426528614486</v>
      </c>
      <c r="E74" s="17">
        <f>IF(SUMIFS('Costos corrientes'!E$3:E$169,'Costos corrientes'!$A$3:$A$169,'Costos costantes 2020'!$A74,'Costos corrientes'!$B$3:$B$169,'Costos costantes 2020'!$B74,'Costos corrientes'!$C$3:$C$169,'Costos costantes 2020'!$C74)&gt;0,SUMIFS('Costos corrientes'!E$3:E$169,'Costos corrientes'!$A$3:$A$169,'Costos costantes 2020'!$A74,'Costos corrientes'!$B$3:$B$169,'Costos costantes 2020'!$B74,'Costos corrientes'!$C$3:$C$169,'Costos costantes 2020'!$C74)/((1+$B$1)^($C74-$C$1)),NA())</f>
        <v>8.0444969835975524</v>
      </c>
      <c r="F74" s="17">
        <f>IF(SUMIFS('Costos corrientes'!F$3:F$169,'Costos corrientes'!$A$3:$A$169,'Costos costantes 2020'!$A74,'Costos corrientes'!$B$3:$B$169,'Costos costantes 2020'!$B74,'Costos corrientes'!$C$3:$C$169,'Costos costantes 2020'!$C74)&gt;0,SUMIFS('Costos corrientes'!F$3:F$169,'Costos corrientes'!$A$3:$A$169,'Costos costantes 2020'!$A74,'Costos corrientes'!$B$3:$B$169,'Costos costantes 2020'!$B74,'Costos corrientes'!$C$3:$C$169,'Costos costantes 2020'!$C74)/((1+$B$1)^($C74-$C$1)),NA())</f>
        <v>18.089740895004194</v>
      </c>
      <c r="G74" s="9">
        <f>IFERROR(INDEX('2022'!$B$2:$P$30,MATCH('Costos costantes 2020'!$A71,'2022'!$A$2:$A$30,0),MATCH('Costos costantes 2020'!G$1,'2022'!$B$1:$P$1,0)),NA())</f>
        <v>9907</v>
      </c>
      <c r="H74" s="9">
        <f>IFERROR(INDEX('2022'!$B$2:$P$30,MATCH('Costos costantes 2020'!$A71,'2022'!$A$2:$A$30,0),MATCH('Costos costantes 2020'!H$1,'2022'!$B$1:$P$1,0)),NA())</f>
        <v>2</v>
      </c>
    </row>
    <row r="75" spans="1:8" ht="15.75" thickTop="1" x14ac:dyDescent="0.25">
      <c r="A75" s="8" t="s">
        <v>97</v>
      </c>
      <c r="B75" s="8" t="s">
        <v>38</v>
      </c>
      <c r="C75" s="8">
        <v>2018</v>
      </c>
      <c r="D75" s="15">
        <f>IF(SUMIFS('Costos corrientes'!D$3:D$169,'Costos corrientes'!$A$3:$A$169,'Costos costantes 2020'!$A75,'Costos corrientes'!$B$3:$B$169,'Costos costantes 2020'!$B75,'Costos corrientes'!$C$3:$C$169,'Costos costantes 2020'!$C75)&gt;0,SUMIFS('Costos corrientes'!D$3:D$169,'Costos corrientes'!$A$3:$A$169,'Costos costantes 2020'!$A75,'Costos corrientes'!$B$3:$B$169,'Costos costantes 2020'!$B75,'Costos corrientes'!$C$3:$C$169,'Costos costantes 2020'!$C75)/((1+$B$1)^($C75-$C$1)),NA())</f>
        <v>1758.1450880000004</v>
      </c>
      <c r="E75" s="15">
        <f>IF(SUMIFS('Costos corrientes'!E$3:E$169,'Costos corrientes'!$A$3:$A$169,'Costos costantes 2020'!$A75,'Costos corrientes'!$B$3:$B$169,'Costos costantes 2020'!$B75,'Costos corrientes'!$C$3:$C$169,'Costos costantes 2020'!$C75)&gt;0,SUMIFS('Costos corrientes'!E$3:E$169,'Costos corrientes'!$A$3:$A$169,'Costos costantes 2020'!$A75,'Costos corrientes'!$B$3:$B$169,'Costos costantes 2020'!$B75,'Costos corrientes'!$C$3:$C$169,'Costos costantes 2020'!$C75)/((1+$B$1)^($C75-$C$1)),NA())</f>
        <v>9.3171500800000029</v>
      </c>
      <c r="F75" s="15">
        <f>IF(SUMIFS('Costos corrientes'!F$3:F$169,'Costos corrientes'!$A$3:$A$169,'Costos costantes 2020'!$A75,'Costos corrientes'!$B$3:$B$169,'Costos costantes 2020'!$B75,'Costos corrientes'!$C$3:$C$169,'Costos costantes 2020'!$C75)&gt;0,SUMIFS('Costos corrientes'!F$3:F$169,'Costos corrientes'!$A$3:$A$169,'Costos costantes 2020'!$A75,'Costos corrientes'!$B$3:$B$169,'Costos costantes 2020'!$B75,'Costos corrientes'!$C$3:$C$169,'Costos costantes 2020'!$C75)/((1+$B$1)^($C75-$C$1)),NA())</f>
        <v>20.966417920000005</v>
      </c>
      <c r="G75" s="8">
        <f>IFERROR(INDEX('2018'!$B$2:$P$30,MATCH('Costos costantes 2020'!$A75,'2018'!$A$2:$A$30,0),MATCH('Costos costantes 2020'!G$1,'2018'!$B$1:$P$1,0)),NA())</f>
        <v>8969</v>
      </c>
      <c r="H75" s="8">
        <f>IFERROR(INDEX('2018'!$B$2:$P$30,MATCH('Costos costantes 2020'!$A75,'2018'!$A$2:$A$30,0),MATCH('Costos costantes 2020'!H$1,'2018'!$B$1:$P$1,0)),NA())</f>
        <v>3</v>
      </c>
    </row>
    <row r="76" spans="1:8" x14ac:dyDescent="0.25">
      <c r="A76" s="5" t="s">
        <v>97</v>
      </c>
      <c r="B76" s="5" t="s">
        <v>38</v>
      </c>
      <c r="C76" s="5">
        <v>2019</v>
      </c>
      <c r="D76" s="16">
        <f>IF(SUMIFS('Costos corrientes'!D$3:D$169,'Costos corrientes'!$A$3:$A$169,'Costos costantes 2020'!$A76,'Costos corrientes'!$B$3:$B$169,'Costos costantes 2020'!$B76,'Costos corrientes'!$C$3:$C$169,'Costos costantes 2020'!$C76)&gt;0,SUMIFS('Costos corrientes'!D$3:D$169,'Costos corrientes'!$A$3:$A$169,'Costos costantes 2020'!$A76,'Costos corrientes'!$B$3:$B$169,'Costos costantes 2020'!$B76,'Costos corrientes'!$C$3:$C$169,'Costos costantes 2020'!$C76)/((1+$B$1)^($C76-$C$1)),NA())</f>
        <v>1676.864</v>
      </c>
      <c r="E76" s="16">
        <f>IF(SUMIFS('Costos corrientes'!E$3:E$169,'Costos corrientes'!$A$3:$A$169,'Costos costantes 2020'!$A76,'Costos corrientes'!$B$3:$B$169,'Costos costantes 2020'!$B76,'Costos corrientes'!$C$3:$C$169,'Costos costantes 2020'!$C76)&gt;0,SUMIFS('Costos corrientes'!E$3:E$169,'Costos corrientes'!$A$3:$A$169,'Costos costantes 2020'!$A76,'Costos corrientes'!$B$3:$B$169,'Costos costantes 2020'!$B76,'Costos corrientes'!$C$3:$C$169,'Costos costantes 2020'!$C76)/((1+$B$1)^($C76-$C$1)),NA())</f>
        <v>8.9375999999999998</v>
      </c>
      <c r="F76" s="16">
        <f>IF(SUMIFS('Costos corrientes'!F$3:F$169,'Costos corrientes'!$A$3:$A$169,'Costos costantes 2020'!$A76,'Costos corrientes'!$B$3:$B$169,'Costos costantes 2020'!$B76,'Costos corrientes'!$C$3:$C$169,'Costos costantes 2020'!$C76)&gt;0,SUMIFS('Costos corrientes'!F$3:F$169,'Costos corrientes'!$A$3:$A$169,'Costos costantes 2020'!$A76,'Costos corrientes'!$B$3:$B$169,'Costos costantes 2020'!$B76,'Costos corrientes'!$C$3:$C$169,'Costos costantes 2020'!$C76)/((1+$B$1)^($C76-$C$1)),NA())</f>
        <v>20.109599999999997</v>
      </c>
      <c r="G76" s="5">
        <f>IFERROR(INDEX('2019'!$B$2:$P$30,MATCH('Costos costantes 2020'!$A76,'2019'!$A$2:$A$30,0),MATCH('Costos costantes 2020'!G$1,'2019'!$B$1:$P$1,0)),NA())</f>
        <v>8958</v>
      </c>
      <c r="H76" s="5">
        <f>IFERROR(INDEX('2019'!$B$2:$P$30,MATCH('Costos costantes 2020'!$A76,'2019'!$A$2:$A$30,0),MATCH('Costos costantes 2020'!H$1,'2019'!$B$1:$P$1,0)),NA())</f>
        <v>3</v>
      </c>
    </row>
    <row r="77" spans="1:8" x14ac:dyDescent="0.25">
      <c r="A77" s="5" t="s">
        <v>97</v>
      </c>
      <c r="B77" s="5" t="s">
        <v>38</v>
      </c>
      <c r="C77" s="5">
        <v>2020</v>
      </c>
      <c r="D77" s="16">
        <f>IF(SUMIFS('Costos corrientes'!D$3:D$169,'Costos corrientes'!$A$3:$A$169,'Costos costantes 2020'!$A77,'Costos corrientes'!$B$3:$B$169,'Costos costantes 2020'!$B77,'Costos corrientes'!$C$3:$C$169,'Costos costantes 2020'!$C77)&gt;0,SUMIFS('Costos corrientes'!D$3:D$169,'Costos corrientes'!$A$3:$A$169,'Costos costantes 2020'!$A77,'Costos corrientes'!$B$3:$B$169,'Costos costantes 2020'!$B77,'Costos corrientes'!$C$3:$C$169,'Costos costantes 2020'!$C77)/((1+$B$1)^($C77-$C$1)),NA())</f>
        <v>1555</v>
      </c>
      <c r="E77" s="16">
        <f>IF(SUMIFS('Costos corrientes'!E$3:E$169,'Costos corrientes'!$A$3:$A$169,'Costos costantes 2020'!$A77,'Costos corrientes'!$B$3:$B$169,'Costos costantes 2020'!$B77,'Costos corrientes'!$C$3:$C$169,'Costos costantes 2020'!$C77)&gt;0,SUMIFS('Costos corrientes'!E$3:E$169,'Costos corrientes'!$A$3:$A$169,'Costos costantes 2020'!$A77,'Costos corrientes'!$B$3:$B$169,'Costos costantes 2020'!$B77,'Costos corrientes'!$C$3:$C$169,'Costos costantes 2020'!$C77)/((1+$B$1)^($C77-$C$1)),NA())</f>
        <v>8.57</v>
      </c>
      <c r="F77" s="16">
        <f>IF(SUMIFS('Costos corrientes'!F$3:F$169,'Costos corrientes'!$A$3:$A$169,'Costos costantes 2020'!$A77,'Costos corrientes'!$B$3:$B$169,'Costos costantes 2020'!$B77,'Costos corrientes'!$C$3:$C$169,'Costos costantes 2020'!$C77)&gt;0,SUMIFS('Costos corrientes'!F$3:F$169,'Costos corrientes'!$A$3:$A$169,'Costos costantes 2020'!$A77,'Costos corrientes'!$B$3:$B$169,'Costos costantes 2020'!$B77,'Costos corrientes'!$C$3:$C$169,'Costos costantes 2020'!$C77)/((1+$B$1)^($C77-$C$1)),NA())</f>
        <v>19.28</v>
      </c>
      <c r="G77" s="5">
        <f>IFERROR(INDEX('2020'!$B$2:$P$30,MATCH('Costos costantes 2020'!$A76,'2020'!$A$2:$A$30,0),MATCH('Costos costantes 2020'!G$1,'2020'!$B$1:$P$1,0)),NA())</f>
        <v>8946</v>
      </c>
      <c r="H77" s="5">
        <f>IFERROR(INDEX('2020'!$B$2:$P$30,MATCH('Costos costantes 2020'!$A76,'2020'!$A$2:$A$30,0),MATCH('Costos costantes 2020'!H$1,'2020'!$B$1:$P$1,0)),NA())</f>
        <v>3</v>
      </c>
    </row>
    <row r="78" spans="1:8" x14ac:dyDescent="0.25">
      <c r="A78" s="5" t="s">
        <v>97</v>
      </c>
      <c r="B78" s="5" t="s">
        <v>38</v>
      </c>
      <c r="C78" s="5">
        <v>2021</v>
      </c>
      <c r="D78" s="16">
        <f>IF(SUMIFS('Costos corrientes'!D$3:D$169,'Costos corrientes'!$A$3:$A$169,'Costos costantes 2020'!$A78,'Costos corrientes'!$B$3:$B$169,'Costos costantes 2020'!$B78,'Costos corrientes'!$C$3:$C$169,'Costos costantes 2020'!$C78)&gt;0,SUMIFS('Costos corrientes'!D$3:D$169,'Costos corrientes'!$A$3:$A$169,'Costos costantes 2020'!$A78,'Costos corrientes'!$B$3:$B$169,'Costos costantes 2020'!$B78,'Costos corrientes'!$C$3:$C$169,'Costos costantes 2020'!$C78)/((1+$B$1)^($C78-$C$1)),NA())</f>
        <v>1466.1654135338345</v>
      </c>
      <c r="E78" s="16">
        <f>IF(SUMIFS('Costos corrientes'!E$3:E$169,'Costos corrientes'!$A$3:$A$169,'Costos costantes 2020'!$A78,'Costos corrientes'!$B$3:$B$169,'Costos costantes 2020'!$B78,'Costos corrientes'!$C$3:$C$169,'Costos costantes 2020'!$C78)&gt;0,SUMIFS('Costos corrientes'!E$3:E$169,'Costos corrientes'!$A$3:$A$169,'Costos costantes 2020'!$A78,'Costos corrientes'!$B$3:$B$169,'Costos costantes 2020'!$B78,'Costos corrientes'!$C$3:$C$169,'Costos costantes 2020'!$C78)/((1+$B$1)^($C78-$C$1)),NA())</f>
        <v>8.1296992481202999</v>
      </c>
      <c r="F78" s="16">
        <f>IF(SUMIFS('Costos corrientes'!F$3:F$169,'Costos corrientes'!$A$3:$A$169,'Costos costantes 2020'!$A78,'Costos corrientes'!$B$3:$B$169,'Costos costantes 2020'!$B78,'Costos corrientes'!$C$3:$C$169,'Costos costantes 2020'!$C78)&gt;0,SUMIFS('Costos corrientes'!F$3:F$169,'Costos corrientes'!$A$3:$A$169,'Costos costantes 2020'!$A78,'Costos corrientes'!$B$3:$B$169,'Costos costantes 2020'!$B78,'Costos corrientes'!$C$3:$C$169,'Costos costantes 2020'!$C78)/((1+$B$1)^($C78-$C$1)),NA())</f>
        <v>18.289473684210527</v>
      </c>
      <c r="G78" s="5">
        <f>IFERROR(INDEX('2021'!$B$2:$P$30,MATCH('Costos costantes 2020'!$A76,'2021'!$A$2:$A$30,0),MATCH('Costos costantes 2020'!G$1,'2021'!$B$1:$P$1,0)),NA())</f>
        <v>8935</v>
      </c>
      <c r="H78" s="5">
        <f>IFERROR(INDEX('2021'!$B$2:$P$30,MATCH('Costos costantes 2020'!$A76,'2021'!$A$2:$A$30,0),MATCH('Costos costantes 2020'!H$1,'2021'!$B$1:$P$1,0)),NA())</f>
        <v>3</v>
      </c>
    </row>
    <row r="79" spans="1:8" x14ac:dyDescent="0.25">
      <c r="A79" s="5" t="s">
        <v>97</v>
      </c>
      <c r="B79" s="5" t="s">
        <v>38</v>
      </c>
      <c r="C79" s="5">
        <v>2022</v>
      </c>
      <c r="D79" s="16">
        <f>IF(SUMIFS('Costos corrientes'!D$3:D$169,'Costos corrientes'!$A$3:$A$169,'Costos costantes 2020'!$A79,'Costos corrientes'!$B$3:$B$169,'Costos costantes 2020'!$B79,'Costos corrientes'!$C$3:$C$169,'Costos costantes 2020'!$C79)&gt;0,SUMIFS('Costos corrientes'!D$3:D$169,'Costos corrientes'!$A$3:$A$169,'Costos costantes 2020'!$A79,'Costos corrientes'!$B$3:$B$169,'Costos costantes 2020'!$B79,'Costos corrientes'!$C$3:$C$169,'Costos costantes 2020'!$C79)/((1+$B$1)^($C79-$C$1)),NA())</f>
        <v>1529.0222737294362</v>
      </c>
      <c r="E79" s="16">
        <f>IF(SUMIFS('Costos corrientes'!E$3:E$169,'Costos corrientes'!$A$3:$A$169,'Costos costantes 2020'!$A79,'Costos corrientes'!$B$3:$B$169,'Costos costantes 2020'!$B79,'Costos corrientes'!$C$3:$C$169,'Costos costantes 2020'!$C79)&gt;0,SUMIFS('Costos corrientes'!E$3:E$169,'Costos corrientes'!$A$3:$A$169,'Costos costantes 2020'!$A79,'Costos corrientes'!$B$3:$B$169,'Costos costantes 2020'!$B79,'Costos corrientes'!$C$3:$C$169,'Costos costantes 2020'!$C79)/((1+$B$1)^($C79-$C$1)),NA())</f>
        <v>7.9586890157725119</v>
      </c>
      <c r="F79" s="16">
        <f>IF(SUMIFS('Costos corrientes'!F$3:F$169,'Costos corrientes'!$A$3:$A$169,'Costos costantes 2020'!$A79,'Costos corrientes'!$B$3:$B$169,'Costos costantes 2020'!$B79,'Costos corrientes'!$C$3:$C$169,'Costos costantes 2020'!$C79)&gt;0,SUMIFS('Costos corrientes'!F$3:F$169,'Costos corrientes'!$A$3:$A$169,'Costos costantes 2020'!$A79,'Costos corrientes'!$B$3:$B$169,'Costos costantes 2020'!$B79,'Costos corrientes'!$C$3:$C$169,'Costos costantes 2020'!$C79)/((1+$B$1)^($C79-$C$1)),NA())</f>
        <v>17.904841992198538</v>
      </c>
      <c r="G79" s="5">
        <f>IFERROR(INDEX('2022'!$B$2:$P$30,MATCH('Costos costantes 2020'!$A76,'2022'!$A$2:$A$30,0),MATCH('Costos costantes 2020'!G$1,'2022'!$B$1:$P$1,0)),NA())</f>
        <v>8923</v>
      </c>
      <c r="H79" s="5">
        <f>IFERROR(INDEX('2022'!$B$2:$P$30,MATCH('Costos costantes 2020'!$A76,'2022'!$A$2:$A$30,0),MATCH('Costos costantes 2020'!H$1,'2022'!$B$1:$P$1,0)),NA())</f>
        <v>3</v>
      </c>
    </row>
    <row r="80" spans="1:8" ht="15.75" thickBot="1" x14ac:dyDescent="0.3">
      <c r="A80" s="9" t="s">
        <v>97</v>
      </c>
      <c r="B80" s="9" t="s">
        <v>38</v>
      </c>
      <c r="C80" s="9">
        <v>2023</v>
      </c>
      <c r="D80" s="17">
        <f>IF(SUMIFS('Costos corrientes'!D$3:D$169,'Costos corrientes'!$A$3:$A$169,'Costos costantes 2020'!$A80,'Costos corrientes'!$B$3:$B$169,'Costos costantes 2020'!$B80,'Costos corrientes'!$C$3:$C$169,'Costos costantes 2020'!$C80)&gt;0,SUMIFS('Costos corrientes'!D$3:D$169,'Costos corrientes'!$A$3:$A$169,'Costos costantes 2020'!$A80,'Costos corrientes'!$B$3:$B$169,'Costos costantes 2020'!$B80,'Costos corrientes'!$C$3:$C$169,'Costos costantes 2020'!$C80)/((1+$B$1)^($C80-$C$1)),NA())</f>
        <v>1589.8051314333657</v>
      </c>
      <c r="E80" s="17">
        <f>IF(SUMIFS('Costos corrientes'!E$3:E$169,'Costos corrientes'!$A$3:$A$169,'Costos costantes 2020'!$A80,'Costos corrientes'!$B$3:$B$169,'Costos costantes 2020'!$B80,'Costos corrientes'!$C$3:$C$169,'Costos costantes 2020'!$C80)&gt;0,SUMIFS('Costos corrientes'!E$3:E$169,'Costos corrientes'!$A$3:$A$169,'Costos costantes 2020'!$A80,'Costos corrientes'!$B$3:$B$169,'Costos costantes 2020'!$B80,'Costos corrientes'!$C$3:$C$169,'Costos costantes 2020'!$C80)/((1+$B$1)^($C80-$C$1)),NA())</f>
        <v>8.0444969835975524</v>
      </c>
      <c r="F80" s="17">
        <f>IF(SUMIFS('Costos corrientes'!F$3:F$169,'Costos corrientes'!$A$3:$A$169,'Costos costantes 2020'!$A80,'Costos corrientes'!$B$3:$B$169,'Costos costantes 2020'!$B80,'Costos corrientes'!$C$3:$C$169,'Costos costantes 2020'!$C80)&gt;0,SUMIFS('Costos corrientes'!F$3:F$169,'Costos corrientes'!$A$3:$A$169,'Costos costantes 2020'!$A80,'Costos corrientes'!$B$3:$B$169,'Costos costantes 2020'!$B80,'Costos corrientes'!$C$3:$C$169,'Costos costantes 2020'!$C80)/((1+$B$1)^($C80-$C$1)),NA())</f>
        <v>18.089740895004194</v>
      </c>
      <c r="G80" s="9">
        <f>IFERROR(INDEX('2022'!$B$2:$P$30,MATCH('Costos costantes 2020'!$A77,'2022'!$A$2:$A$30,0),MATCH('Costos costantes 2020'!G$1,'2022'!$B$1:$P$1,0)),NA())</f>
        <v>8923</v>
      </c>
      <c r="H80" s="9">
        <f>IFERROR(INDEX('2022'!$B$2:$P$30,MATCH('Costos costantes 2020'!$A77,'2022'!$A$2:$A$30,0),MATCH('Costos costantes 2020'!H$1,'2022'!$B$1:$P$1,0)),NA())</f>
        <v>3</v>
      </c>
    </row>
    <row r="81" spans="1:8" ht="15.75" thickTop="1" x14ac:dyDescent="0.25">
      <c r="A81" s="8" t="s">
        <v>109</v>
      </c>
      <c r="B81" s="8" t="s">
        <v>79</v>
      </c>
      <c r="C81" s="8">
        <v>2018</v>
      </c>
      <c r="D81" s="15">
        <f>IF(SUMIFS('Costos corrientes'!D$3:D$169,'Costos corrientes'!$A$3:$A$169,'Costos costantes 2020'!$A81,'Costos corrientes'!$B$3:$B$169,'Costos costantes 2020'!$B81,'Costos corrientes'!$C$3:$C$169,'Costos costantes 2020'!$C81)&gt;0,SUMIFS('Costos corrientes'!D$3:D$169,'Costos corrientes'!$A$3:$A$169,'Costos costantes 2020'!$A81,'Costos corrientes'!$B$3:$B$169,'Costos costantes 2020'!$B81,'Costos corrientes'!$C$3:$C$169,'Costos costantes 2020'!$C81)/((1+$B$1)^($C81-$C$1)),NA())</f>
        <v>6731.4428160000016</v>
      </c>
      <c r="E81" s="15">
        <f>IF(SUMIFS('Costos corrientes'!E$3:E$169,'Costos corrientes'!$A$3:$A$169,'Costos costantes 2020'!$A81,'Costos corrientes'!$B$3:$B$169,'Costos costantes 2020'!$B81,'Costos corrientes'!$C$3:$C$169,'Costos costantes 2020'!$C81)&gt;0,SUMIFS('Costos corrientes'!E$3:E$169,'Costos corrientes'!$A$3:$A$169,'Costos costantes 2020'!$A81,'Costos corrientes'!$B$3:$B$169,'Costos costantes 2020'!$B81,'Costos corrientes'!$C$3:$C$169,'Costos costantes 2020'!$C81)/((1+$B$1)^($C81-$C$1)),NA())</f>
        <v>2.6264627200000001</v>
      </c>
      <c r="F81" s="15">
        <f>IF(SUMIFS('Costos corrientes'!F$3:F$169,'Costos corrientes'!$A$3:$A$169,'Costos costantes 2020'!$A81,'Costos corrientes'!$B$3:$B$169,'Costos costantes 2020'!$B81,'Costos corrientes'!$C$3:$C$169,'Costos costantes 2020'!$C81)&gt;0,SUMIFS('Costos corrientes'!F$3:F$169,'Costos corrientes'!$A$3:$A$169,'Costos costantes 2020'!$A81,'Costos corrientes'!$B$3:$B$169,'Costos costantes 2020'!$B81,'Costos corrientes'!$C$3:$C$169,'Costos costantes 2020'!$C81)/((1+$B$1)^($C81-$C$1)),NA())</f>
        <v>114.65868288000003</v>
      </c>
      <c r="G81" s="8">
        <f>IFERROR(INDEX('2018'!$B$2:$P$30,MATCH('Costos costantes 2020'!$A81,'2018'!$A$2:$A$30,0),MATCH('Costos costantes 2020'!G$1,'2018'!$B$1:$P$1,0)),NA())</f>
        <v>10460</v>
      </c>
      <c r="H81" s="8">
        <f>IFERROR(INDEX('2018'!$B$2:$P$30,MATCH('Costos costantes 2020'!$A81,'2018'!$A$2:$A$30,0),MATCH('Costos costantes 2020'!H$1,'2018'!$B$1:$P$1,0)),NA())</f>
        <v>6</v>
      </c>
    </row>
    <row r="82" spans="1:8" x14ac:dyDescent="0.25">
      <c r="A82" s="5" t="s">
        <v>109</v>
      </c>
      <c r="B82" s="5" t="s">
        <v>79</v>
      </c>
      <c r="C82" s="5">
        <v>2019</v>
      </c>
      <c r="D82" s="16">
        <f>IF(SUMIFS('Costos corrientes'!D$3:D$169,'Costos corrientes'!$A$3:$A$169,'Costos costantes 2020'!$A82,'Costos corrientes'!$B$3:$B$169,'Costos costantes 2020'!$B82,'Costos corrientes'!$C$3:$C$169,'Costos costantes 2020'!$C82)&gt;0,SUMIFS('Costos corrientes'!D$3:D$169,'Costos corrientes'!$A$3:$A$169,'Costos costantes 2020'!$A82,'Costos corrientes'!$B$3:$B$169,'Costos costantes 2020'!$B82,'Costos corrientes'!$C$3:$C$169,'Costos costantes 2020'!$C82)/((1+$B$1)^($C82-$C$1)),NA())</f>
        <v>6420.1760000000004</v>
      </c>
      <c r="E82" s="16">
        <f>IF(SUMIFS('Costos corrientes'!E$3:E$169,'Costos corrientes'!$A$3:$A$169,'Costos costantes 2020'!$A82,'Costos corrientes'!$B$3:$B$169,'Costos costantes 2020'!$B82,'Costos corrientes'!$C$3:$C$169,'Costos costantes 2020'!$C82)&gt;0,SUMIFS('Costos corrientes'!E$3:E$169,'Costos corrientes'!$A$3:$A$169,'Costos costantes 2020'!$A82,'Costos corrientes'!$B$3:$B$169,'Costos costantes 2020'!$B82,'Costos corrientes'!$C$3:$C$169,'Costos costantes 2020'!$C82)/((1+$B$1)^($C82-$C$1)),NA())</f>
        <v>2.5216799999999999</v>
      </c>
      <c r="F82" s="16">
        <f>IF(SUMIFS('Costos corrientes'!F$3:F$169,'Costos corrientes'!$A$3:$A$169,'Costos costantes 2020'!$A82,'Costos corrientes'!$B$3:$B$169,'Costos costantes 2020'!$B82,'Costos corrientes'!$C$3:$C$169,'Costos costantes 2020'!$C82)&gt;0,SUMIFS('Costos corrientes'!F$3:F$169,'Costos corrientes'!$A$3:$A$169,'Costos costantes 2020'!$A82,'Costos corrientes'!$B$3:$B$169,'Costos costantes 2020'!$B82,'Costos corrientes'!$C$3:$C$169,'Costos costantes 2020'!$C82)/((1+$B$1)^($C82-$C$1)),NA())</f>
        <v>109.92184</v>
      </c>
      <c r="G82" s="5">
        <f>IFERROR(INDEX('2019'!$B$2:$P$30,MATCH('Costos costantes 2020'!$A82,'2019'!$A$2:$A$30,0),MATCH('Costos costantes 2020'!G$1,'2019'!$B$1:$P$1,0)),NA())</f>
        <v>10461</v>
      </c>
      <c r="H82" s="5">
        <f>IFERROR(INDEX('2019'!$B$2:$P$30,MATCH('Costos costantes 2020'!$A82,'2019'!$A$2:$A$30,0),MATCH('Costos costantes 2020'!H$1,'2019'!$B$1:$P$1,0)),NA())</f>
        <v>6</v>
      </c>
    </row>
    <row r="83" spans="1:8" x14ac:dyDescent="0.25">
      <c r="A83" s="5" t="s">
        <v>109</v>
      </c>
      <c r="B83" s="5" t="s">
        <v>79</v>
      </c>
      <c r="C83" s="5">
        <v>2020</v>
      </c>
      <c r="D83" s="16">
        <f>IF(SUMIFS('Costos corrientes'!D$3:D$169,'Costos corrientes'!$A$3:$A$169,'Costos costantes 2020'!$A83,'Costos corrientes'!$B$3:$B$169,'Costos costantes 2020'!$B83,'Costos corrientes'!$C$3:$C$169,'Costos costantes 2020'!$C83)&gt;0,SUMIFS('Costos corrientes'!D$3:D$169,'Costos corrientes'!$A$3:$A$169,'Costos costantes 2020'!$A83,'Costos corrientes'!$B$3:$B$169,'Costos costantes 2020'!$B83,'Costos corrientes'!$C$3:$C$169,'Costos costantes 2020'!$C83)/((1+$B$1)^($C83-$C$1)),NA())</f>
        <v>6317</v>
      </c>
      <c r="E83" s="16">
        <f>IF(SUMIFS('Costos corrientes'!E$3:E$169,'Costos corrientes'!$A$3:$A$169,'Costos costantes 2020'!$A83,'Costos corrientes'!$B$3:$B$169,'Costos costantes 2020'!$B83,'Costos corrientes'!$C$3:$C$169,'Costos costantes 2020'!$C83)&gt;0,SUMIFS('Costos corrientes'!E$3:E$169,'Costos corrientes'!$A$3:$A$169,'Costos costantes 2020'!$A83,'Costos corrientes'!$B$3:$B$169,'Costos costantes 2020'!$B83,'Costos corrientes'!$C$3:$C$169,'Costos costantes 2020'!$C83)/((1+$B$1)^($C83-$C$1)),NA())</f>
        <v>2.36</v>
      </c>
      <c r="F83" s="16">
        <f>IF(SUMIFS('Costos corrientes'!F$3:F$169,'Costos corrientes'!$A$3:$A$169,'Costos costantes 2020'!$A83,'Costos corrientes'!$B$3:$B$169,'Costos costantes 2020'!$B83,'Costos corrientes'!$C$3:$C$169,'Costos costantes 2020'!$C83)&gt;0,SUMIFS('Costos corrientes'!F$3:F$169,'Costos corrientes'!$A$3:$A$169,'Costos costantes 2020'!$A83,'Costos corrientes'!$B$3:$B$169,'Costos costantes 2020'!$B83,'Costos corrientes'!$C$3:$C$169,'Costos costantes 2020'!$C83)/((1+$B$1)^($C83-$C$1)),NA())</f>
        <v>121.13</v>
      </c>
      <c r="G83" s="5">
        <f>IFERROR(INDEX('2020'!$B$2:$P$30,MATCH('Costos costantes 2020'!$A82,'2020'!$A$2:$A$30,0),MATCH('Costos costantes 2020'!G$1,'2020'!$B$1:$P$1,0)),NA())</f>
        <v>10461</v>
      </c>
      <c r="H83" s="5">
        <f>IFERROR(INDEX('2020'!$B$2:$P$30,MATCH('Costos costantes 2020'!$A82,'2020'!$A$2:$A$30,0),MATCH('Costos costantes 2020'!H$1,'2020'!$B$1:$P$1,0)),NA())</f>
        <v>6</v>
      </c>
    </row>
    <row r="84" spans="1:8" x14ac:dyDescent="0.25">
      <c r="A84" s="5" t="s">
        <v>109</v>
      </c>
      <c r="B84" s="5" t="s">
        <v>79</v>
      </c>
      <c r="C84" s="5">
        <v>2021</v>
      </c>
      <c r="D84" s="16" t="e">
        <f>IF(SUMIFS('Costos corrientes'!D$3:D$169,'Costos corrientes'!$A$3:$A$169,'Costos costantes 2020'!$A84,'Costos corrientes'!$B$3:$B$169,'Costos costantes 2020'!$B84,'Costos corrientes'!$C$3:$C$169,'Costos costantes 2020'!$C84)&gt;0,SUMIFS('Costos corrientes'!D$3:D$169,'Costos corrientes'!$A$3:$A$169,'Costos costantes 2020'!$A84,'Costos corrientes'!$B$3:$B$169,'Costos costantes 2020'!$B84,'Costos corrientes'!$C$3:$C$169,'Costos costantes 2020'!$C84)/((1+$B$1)^($C84-$C$1)),NA())</f>
        <v>#N/A</v>
      </c>
      <c r="E84" s="16" t="e">
        <f>IF(SUMIFS('Costos corrientes'!E$3:E$169,'Costos corrientes'!$A$3:$A$169,'Costos costantes 2020'!$A84,'Costos corrientes'!$B$3:$B$169,'Costos costantes 2020'!$B84,'Costos corrientes'!$C$3:$C$169,'Costos costantes 2020'!$C84)&gt;0,SUMIFS('Costos corrientes'!E$3:E$169,'Costos corrientes'!$A$3:$A$169,'Costos costantes 2020'!$A84,'Costos corrientes'!$B$3:$B$169,'Costos costantes 2020'!$B84,'Costos corrientes'!$C$3:$C$169,'Costos costantes 2020'!$C84)/((1+$B$1)^($C84-$C$1)),NA())</f>
        <v>#N/A</v>
      </c>
      <c r="F84" s="16" t="e">
        <f>IF(SUMIFS('Costos corrientes'!F$3:F$169,'Costos corrientes'!$A$3:$A$169,'Costos costantes 2020'!$A84,'Costos corrientes'!$B$3:$B$169,'Costos costantes 2020'!$B84,'Costos corrientes'!$C$3:$C$169,'Costos costantes 2020'!$C84)&gt;0,SUMIFS('Costos corrientes'!F$3:F$169,'Costos corrientes'!$A$3:$A$169,'Costos costantes 2020'!$A84,'Costos corrientes'!$B$3:$B$169,'Costos costantes 2020'!$B84,'Costos corrientes'!$C$3:$C$169,'Costos costantes 2020'!$C84)/((1+$B$1)^($C84-$C$1)),NA())</f>
        <v>#N/A</v>
      </c>
      <c r="G84" s="5"/>
      <c r="H84" s="5"/>
    </row>
    <row r="85" spans="1:8" x14ac:dyDescent="0.25">
      <c r="A85" s="5" t="s">
        <v>109</v>
      </c>
      <c r="B85" s="5" t="s">
        <v>79</v>
      </c>
      <c r="C85" s="5">
        <v>2022</v>
      </c>
      <c r="D85" s="16" t="e">
        <f>IF(SUMIFS('Costos corrientes'!D$3:D$169,'Costos corrientes'!$A$3:$A$169,'Costos costantes 2020'!$A85,'Costos corrientes'!$B$3:$B$169,'Costos costantes 2020'!$B85,'Costos corrientes'!$C$3:$C$169,'Costos costantes 2020'!$C85)&gt;0,SUMIFS('Costos corrientes'!D$3:D$169,'Costos corrientes'!$A$3:$A$169,'Costos costantes 2020'!$A85,'Costos corrientes'!$B$3:$B$169,'Costos costantes 2020'!$B85,'Costos corrientes'!$C$3:$C$169,'Costos costantes 2020'!$C85)/((1+$B$1)^($C85-$C$1)),NA())</f>
        <v>#N/A</v>
      </c>
      <c r="E85" s="16" t="e">
        <f>IF(SUMIFS('Costos corrientes'!E$3:E$169,'Costos corrientes'!$A$3:$A$169,'Costos costantes 2020'!$A85,'Costos corrientes'!$B$3:$B$169,'Costos costantes 2020'!$B85,'Costos corrientes'!$C$3:$C$169,'Costos costantes 2020'!$C85)&gt;0,SUMIFS('Costos corrientes'!E$3:E$169,'Costos corrientes'!$A$3:$A$169,'Costos costantes 2020'!$A85,'Costos corrientes'!$B$3:$B$169,'Costos costantes 2020'!$B85,'Costos corrientes'!$C$3:$C$169,'Costos costantes 2020'!$C85)/((1+$B$1)^($C85-$C$1)),NA())</f>
        <v>#N/A</v>
      </c>
      <c r="F85" s="16" t="e">
        <f>IF(SUMIFS('Costos corrientes'!F$3:F$169,'Costos corrientes'!$A$3:$A$169,'Costos costantes 2020'!$A85,'Costos corrientes'!$B$3:$B$169,'Costos costantes 2020'!$B85,'Costos corrientes'!$C$3:$C$169,'Costos costantes 2020'!$C85)&gt;0,SUMIFS('Costos corrientes'!F$3:F$169,'Costos corrientes'!$A$3:$A$169,'Costos costantes 2020'!$A85,'Costos corrientes'!$B$3:$B$169,'Costos costantes 2020'!$B85,'Costos corrientes'!$C$3:$C$169,'Costos costantes 2020'!$C85)/((1+$B$1)^($C85-$C$1)),NA())</f>
        <v>#N/A</v>
      </c>
      <c r="G85" s="5"/>
      <c r="H85" s="5"/>
    </row>
    <row r="86" spans="1:8" ht="15.75" thickBot="1" x14ac:dyDescent="0.3">
      <c r="A86" s="9" t="s">
        <v>109</v>
      </c>
      <c r="B86" s="9" t="s">
        <v>79</v>
      </c>
      <c r="C86" s="9">
        <v>2023</v>
      </c>
      <c r="D86" s="17" t="e">
        <f>IF(SUMIFS('Costos corrientes'!D$3:D$169,'Costos corrientes'!$A$3:$A$169,'Costos costantes 2020'!$A86,'Costos corrientes'!$B$3:$B$169,'Costos costantes 2020'!$B86,'Costos corrientes'!$C$3:$C$169,'Costos costantes 2020'!$C86)&gt;0,SUMIFS('Costos corrientes'!D$3:D$169,'Costos corrientes'!$A$3:$A$169,'Costos costantes 2020'!$A86,'Costos corrientes'!$B$3:$B$169,'Costos costantes 2020'!$B86,'Costos corrientes'!$C$3:$C$169,'Costos costantes 2020'!$C86)/((1+$B$1)^($C86-$C$1)),NA())</f>
        <v>#N/A</v>
      </c>
      <c r="E86" s="17" t="e">
        <f>IF(SUMIFS('Costos corrientes'!E$3:E$169,'Costos corrientes'!$A$3:$A$169,'Costos costantes 2020'!$A86,'Costos corrientes'!$B$3:$B$169,'Costos costantes 2020'!$B86,'Costos corrientes'!$C$3:$C$169,'Costos costantes 2020'!$C86)&gt;0,SUMIFS('Costos corrientes'!E$3:E$169,'Costos corrientes'!$A$3:$A$169,'Costos costantes 2020'!$A86,'Costos corrientes'!$B$3:$B$169,'Costos costantes 2020'!$B86,'Costos corrientes'!$C$3:$C$169,'Costos costantes 2020'!$C86)/((1+$B$1)^($C86-$C$1)),NA())</f>
        <v>#N/A</v>
      </c>
      <c r="F86" s="17" t="e">
        <f>IF(SUMIFS('Costos corrientes'!F$3:F$169,'Costos corrientes'!$A$3:$A$169,'Costos costantes 2020'!$A86,'Costos corrientes'!$B$3:$B$169,'Costos costantes 2020'!$B86,'Costos corrientes'!$C$3:$C$169,'Costos costantes 2020'!$C86)&gt;0,SUMIFS('Costos corrientes'!F$3:F$169,'Costos corrientes'!$A$3:$A$169,'Costos costantes 2020'!$A86,'Costos corrientes'!$B$3:$B$169,'Costos costantes 2020'!$B86,'Costos corrientes'!$C$3:$C$169,'Costos costantes 2020'!$C86)/((1+$B$1)^($C86-$C$1)),NA())</f>
        <v>#N/A</v>
      </c>
      <c r="G86" s="9"/>
      <c r="H86" s="9"/>
    </row>
    <row r="87" spans="1:8" ht="15.75" thickTop="1" x14ac:dyDescent="0.25">
      <c r="A87" s="8" t="s">
        <v>96</v>
      </c>
      <c r="B87" s="8" t="s">
        <v>91</v>
      </c>
      <c r="C87" s="8">
        <v>2018</v>
      </c>
      <c r="D87" s="15" t="e">
        <f>IF(SUMIFS('Costos corrientes'!D$3:D$169,'Costos corrientes'!$A$3:$A$169,'Costos costantes 2020'!$A87,'Costos corrientes'!$B$3:$B$169,'Costos costantes 2020'!$B87,'Costos corrientes'!$C$3:$C$169,'Costos costantes 2020'!$C87)&gt;0,SUMIFS('Costos corrientes'!D$3:D$169,'Costos corrientes'!$A$3:$A$169,'Costos costantes 2020'!$A87,'Costos corrientes'!$B$3:$B$169,'Costos costantes 2020'!$B87,'Costos corrientes'!$C$3:$C$169,'Costos costantes 2020'!$C87)/((1+$B$1)^($C87-$C$1)),NA())</f>
        <v>#N/A</v>
      </c>
      <c r="E87" s="15" t="e">
        <f>IF(SUMIFS('Costos corrientes'!E$3:E$169,'Costos corrientes'!$A$3:$A$169,'Costos costantes 2020'!$A87,'Costos corrientes'!$B$3:$B$169,'Costos costantes 2020'!$B87,'Costos corrientes'!$C$3:$C$169,'Costos costantes 2020'!$C87)&gt;0,SUMIFS('Costos corrientes'!E$3:E$169,'Costos corrientes'!$A$3:$A$169,'Costos costantes 2020'!$A87,'Costos corrientes'!$B$3:$B$169,'Costos costantes 2020'!$B87,'Costos corrientes'!$C$3:$C$169,'Costos costantes 2020'!$C87)/((1+$B$1)^($C87-$C$1)),NA())</f>
        <v>#N/A</v>
      </c>
      <c r="F87" s="15" t="e">
        <f>IF(SUMIFS('Costos corrientes'!F$3:F$169,'Costos corrientes'!$A$3:$A$169,'Costos costantes 2020'!$A87,'Costos corrientes'!$B$3:$B$169,'Costos costantes 2020'!$B87,'Costos corrientes'!$C$3:$C$169,'Costos costantes 2020'!$C87)&gt;0,SUMIFS('Costos corrientes'!F$3:F$169,'Costos corrientes'!$A$3:$A$169,'Costos costantes 2020'!$A87,'Costos corrientes'!$B$3:$B$169,'Costos costantes 2020'!$B87,'Costos corrientes'!$C$3:$C$169,'Costos costantes 2020'!$C87)/((1+$B$1)^($C87-$C$1)),NA())</f>
        <v>#N/A</v>
      </c>
      <c r="G87" s="8"/>
      <c r="H87" s="8"/>
    </row>
    <row r="88" spans="1:8" x14ac:dyDescent="0.25">
      <c r="A88" s="5" t="s">
        <v>96</v>
      </c>
      <c r="B88" s="5" t="s">
        <v>91</v>
      </c>
      <c r="C88" s="5">
        <v>2019</v>
      </c>
      <c r="D88" s="16" t="e">
        <f>IF(SUMIFS('Costos corrientes'!D$3:D$169,'Costos corrientes'!$A$3:$A$169,'Costos costantes 2020'!$A88,'Costos corrientes'!$B$3:$B$169,'Costos costantes 2020'!$B88,'Costos corrientes'!$C$3:$C$169,'Costos costantes 2020'!$C88)&gt;0,SUMIFS('Costos corrientes'!D$3:D$169,'Costos corrientes'!$A$3:$A$169,'Costos costantes 2020'!$A88,'Costos corrientes'!$B$3:$B$169,'Costos costantes 2020'!$B88,'Costos corrientes'!$C$3:$C$169,'Costos costantes 2020'!$C88)/((1+$B$1)^($C88-$C$1)),NA())</f>
        <v>#N/A</v>
      </c>
      <c r="E88" s="16" t="e">
        <f>IF(SUMIFS('Costos corrientes'!E$3:E$169,'Costos corrientes'!$A$3:$A$169,'Costos costantes 2020'!$A88,'Costos corrientes'!$B$3:$B$169,'Costos costantes 2020'!$B88,'Costos corrientes'!$C$3:$C$169,'Costos costantes 2020'!$C88)&gt;0,SUMIFS('Costos corrientes'!E$3:E$169,'Costos corrientes'!$A$3:$A$169,'Costos costantes 2020'!$A88,'Costos corrientes'!$B$3:$B$169,'Costos costantes 2020'!$B88,'Costos corrientes'!$C$3:$C$169,'Costos costantes 2020'!$C88)/((1+$B$1)^($C88-$C$1)),NA())</f>
        <v>#N/A</v>
      </c>
      <c r="F88" s="16" t="e">
        <f>IF(SUMIFS('Costos corrientes'!F$3:F$169,'Costos corrientes'!$A$3:$A$169,'Costos costantes 2020'!$A88,'Costos corrientes'!$B$3:$B$169,'Costos costantes 2020'!$B88,'Costos corrientes'!$C$3:$C$169,'Costos costantes 2020'!$C88)&gt;0,SUMIFS('Costos corrientes'!F$3:F$169,'Costos corrientes'!$A$3:$A$169,'Costos costantes 2020'!$A88,'Costos corrientes'!$B$3:$B$169,'Costos costantes 2020'!$B88,'Costos corrientes'!$C$3:$C$169,'Costos costantes 2020'!$C88)/((1+$B$1)^($C88-$C$1)),NA())</f>
        <v>#N/A</v>
      </c>
      <c r="G88" s="5"/>
      <c r="H88" s="5"/>
    </row>
    <row r="89" spans="1:8" x14ac:dyDescent="0.25">
      <c r="A89" s="5" t="s">
        <v>96</v>
      </c>
      <c r="B89" s="5" t="s">
        <v>91</v>
      </c>
      <c r="C89" s="5">
        <v>2020</v>
      </c>
      <c r="D89" s="16" t="e">
        <f>IF(SUMIFS('Costos corrientes'!D$3:D$169,'Costos corrientes'!$A$3:$A$169,'Costos costantes 2020'!$A89,'Costos corrientes'!$B$3:$B$169,'Costos costantes 2020'!$B89,'Costos corrientes'!$C$3:$C$169,'Costos costantes 2020'!$C89)&gt;0,SUMIFS('Costos corrientes'!D$3:D$169,'Costos corrientes'!$A$3:$A$169,'Costos costantes 2020'!$A89,'Costos corrientes'!$B$3:$B$169,'Costos costantes 2020'!$B89,'Costos corrientes'!$C$3:$C$169,'Costos costantes 2020'!$C89)/((1+$B$1)^($C89-$C$1)),NA())</f>
        <v>#N/A</v>
      </c>
      <c r="E89" s="16" t="e">
        <f>IF(SUMIFS('Costos corrientes'!E$3:E$169,'Costos corrientes'!$A$3:$A$169,'Costos costantes 2020'!$A89,'Costos corrientes'!$B$3:$B$169,'Costos costantes 2020'!$B89,'Costos corrientes'!$C$3:$C$169,'Costos costantes 2020'!$C89)&gt;0,SUMIFS('Costos corrientes'!E$3:E$169,'Costos corrientes'!$A$3:$A$169,'Costos costantes 2020'!$A89,'Costos corrientes'!$B$3:$B$169,'Costos costantes 2020'!$B89,'Costos corrientes'!$C$3:$C$169,'Costos costantes 2020'!$C89)/((1+$B$1)^($C89-$C$1)),NA())</f>
        <v>#N/A</v>
      </c>
      <c r="F89" s="16" t="e">
        <f>IF(SUMIFS('Costos corrientes'!F$3:F$169,'Costos corrientes'!$A$3:$A$169,'Costos costantes 2020'!$A89,'Costos corrientes'!$B$3:$B$169,'Costos costantes 2020'!$B89,'Costos corrientes'!$C$3:$C$169,'Costos costantes 2020'!$C89)&gt;0,SUMIFS('Costos corrientes'!F$3:F$169,'Costos corrientes'!$A$3:$A$169,'Costos costantes 2020'!$A89,'Costos corrientes'!$B$3:$B$169,'Costos costantes 2020'!$B89,'Costos corrientes'!$C$3:$C$169,'Costos costantes 2020'!$C89)/((1+$B$1)^($C89-$C$1)),NA())</f>
        <v>#N/A</v>
      </c>
      <c r="G89" s="5"/>
      <c r="H89" s="5"/>
    </row>
    <row r="90" spans="1:8" x14ac:dyDescent="0.25">
      <c r="A90" s="5" t="s">
        <v>96</v>
      </c>
      <c r="B90" s="5" t="s">
        <v>91</v>
      </c>
      <c r="C90" s="5">
        <v>2021</v>
      </c>
      <c r="D90" s="16">
        <f>IF(SUMIFS('Costos corrientes'!D$3:D$169,'Costos corrientes'!$A$3:$A$169,'Costos costantes 2020'!$A90,'Costos corrientes'!$B$3:$B$169,'Costos costantes 2020'!$B90,'Costos corrientes'!$C$3:$C$169,'Costos costantes 2020'!$C90)&gt;0,SUMIFS('Costos corrientes'!D$3:D$169,'Costos corrientes'!$A$3:$A$169,'Costos costantes 2020'!$A90,'Costos corrientes'!$B$3:$B$169,'Costos costantes 2020'!$B90,'Costos corrientes'!$C$3:$C$169,'Costos costantes 2020'!$C90)/((1+$B$1)^($C90-$C$1)),NA())</f>
        <v>6392.8571428571422</v>
      </c>
      <c r="E90" s="16">
        <f>IF(SUMIFS('Costos corrientes'!E$3:E$169,'Costos corrientes'!$A$3:$A$169,'Costos costantes 2020'!$A90,'Costos corrientes'!$B$3:$B$169,'Costos costantes 2020'!$B90,'Costos corrientes'!$C$3:$C$169,'Costos costantes 2020'!$C90)&gt;0,SUMIFS('Costos corrientes'!E$3:E$169,'Costos corrientes'!$A$3:$A$169,'Costos costantes 2020'!$A90,'Costos corrientes'!$B$3:$B$169,'Costos costantes 2020'!$B90,'Costos corrientes'!$C$3:$C$169,'Costos costantes 2020'!$C90)/((1+$B$1)^($C90-$C$1)),NA())</f>
        <v>2.8383458646616542</v>
      </c>
      <c r="F90" s="16">
        <f>IF(SUMIFS('Costos corrientes'!F$3:F$169,'Costos corrientes'!$A$3:$A$169,'Costos costantes 2020'!$A90,'Costos corrientes'!$B$3:$B$169,'Costos costantes 2020'!$B90,'Costos corrientes'!$C$3:$C$169,'Costos costantes 2020'!$C90)&gt;0,SUMIFS('Costos corrientes'!F$3:F$169,'Costos corrientes'!$A$3:$A$169,'Costos costantes 2020'!$A90,'Costos corrientes'!$B$3:$B$169,'Costos costantes 2020'!$B90,'Costos corrientes'!$C$3:$C$169,'Costos costantes 2020'!$C90)/((1+$B$1)^($C90-$C$1)),NA())</f>
        <v>89.73684210526315</v>
      </c>
      <c r="G90" s="5">
        <f>IFERROR(INDEX('2021'!$B$2:$P$30,MATCH('Costos costantes 2020'!$A88,'2021'!$A$2:$A$30,0),MATCH('Costos costantes 2020'!G$1,'2021'!$B$1:$P$1,0)),NA())</f>
        <v>10455</v>
      </c>
      <c r="H90" s="5">
        <f>IFERROR(INDEX('2021'!$B$2:$P$30,MATCH('Costos costantes 2020'!$A88,'2021'!$A$2:$A$30,0),MATCH('Costos costantes 2020'!H$1,'2021'!$B$1:$P$1,0)),NA())</f>
        <v>6</v>
      </c>
    </row>
    <row r="91" spans="1:8" x14ac:dyDescent="0.25">
      <c r="A91" s="5" t="s">
        <v>96</v>
      </c>
      <c r="B91" s="26" t="s">
        <v>91</v>
      </c>
      <c r="C91" s="5">
        <v>2022</v>
      </c>
      <c r="D91" s="16">
        <f>IF(SUMIFS('Costos corrientes'!D$3:D$169,'Costos corrientes'!$A$3:$A$169,'Costos costantes 2020'!$A91,'Costos corrientes'!$B$3:$B$169,'Costos costantes 2020'!$B91,'Costos corrientes'!$C$3:$C$169,'Costos costantes 2020'!$C91)&gt;0,SUMIFS('Costos corrientes'!D$3:D$169,'Costos corrientes'!$A$3:$A$169,'Costos costantes 2020'!$A91,'Costos corrientes'!$B$3:$B$169,'Costos costantes 2020'!$B91,'Costos corrientes'!$C$3:$C$169,'Costos costantes 2020'!$C91)/((1+$B$1)^($C91-$C$1)),NA())</f>
        <v>6666.3957826898059</v>
      </c>
      <c r="E91" s="16">
        <f>IF(SUMIFS('Costos corrientes'!E$3:E$169,'Costos corrientes'!$A$3:$A$169,'Costos costantes 2020'!$A91,'Costos corrientes'!$B$3:$B$169,'Costos costantes 2020'!$B91,'Costos corrientes'!$C$3:$C$169,'Costos costantes 2020'!$C91)&gt;0,SUMIFS('Costos corrientes'!E$3:E$169,'Costos corrientes'!$A$3:$A$169,'Costos costantes 2020'!$A91,'Costos corrientes'!$B$3:$B$169,'Costos costantes 2020'!$B91,'Costos corrientes'!$C$3:$C$169,'Costos costantes 2020'!$C91)/((1+$B$1)^($C91-$C$1)),NA())</f>
        <v>2.7736163717564586</v>
      </c>
      <c r="F91" s="16">
        <f>IF(SUMIFS('Costos corrientes'!F$3:F$169,'Costos corrientes'!$A$3:$A$169,'Costos costantes 2020'!$A91,'Costos corrientes'!$B$3:$B$169,'Costos costantes 2020'!$B91,'Costos corrientes'!$C$3:$C$169,'Costos costantes 2020'!$C91)&gt;0,SUMIFS('Costos corrientes'!F$3:F$169,'Costos corrientes'!$A$3:$A$169,'Costos costantes 2020'!$A91,'Costos corrientes'!$B$3:$B$169,'Costos costantes 2020'!$B91,'Costos corrientes'!$C$3:$C$169,'Costos costantes 2020'!$C91)/((1+$B$1)^($C91-$C$1)),NA())</f>
        <v>87.854740234043732</v>
      </c>
      <c r="G91" s="5">
        <f>IFERROR(INDEX('2022'!$B$2:$P$30,MATCH('Costos costantes 2020'!$A88,'2022'!$A$2:$A$30,0),MATCH('Costos costantes 2020'!G$1,'2022'!$B$1:$P$1,0)),NA())</f>
        <v>10443</v>
      </c>
      <c r="H91" s="5">
        <f>IFERROR(INDEX('2022'!$B$2:$P$30,MATCH('Costos costantes 2020'!$A88,'2022'!$A$2:$A$30,0),MATCH('Costos costantes 2020'!H$1,'2022'!$B$1:$P$1,0)),NA())</f>
        <v>6</v>
      </c>
    </row>
    <row r="92" spans="1:8" ht="15.75" thickBot="1" x14ac:dyDescent="0.3">
      <c r="A92" s="9" t="s">
        <v>96</v>
      </c>
      <c r="B92" s="12" t="s">
        <v>91</v>
      </c>
      <c r="C92" s="9">
        <v>2023</v>
      </c>
      <c r="D92" s="17">
        <f>IF(SUMIFS('Costos corrientes'!D$3:D$169,'Costos corrientes'!$A$3:$A$169,'Costos costantes 2020'!$A92,'Costos corrientes'!$B$3:$B$169,'Costos costantes 2020'!$B92,'Costos corrientes'!$C$3:$C$169,'Costos costantes 2020'!$C92)&gt;0,SUMIFS('Costos corrientes'!D$3:D$169,'Costos corrientes'!$A$3:$A$169,'Costos costantes 2020'!$A92,'Costos corrientes'!$B$3:$B$169,'Costos costantes 2020'!$B92,'Costos corrientes'!$C$3:$C$169,'Costos costantes 2020'!$C92)/((1+$B$1)^($C92-$C$1)),NA())</f>
        <v>6931.2182988705845</v>
      </c>
      <c r="E92" s="17">
        <f>IF(SUMIFS('Costos corrientes'!E$3:E$169,'Costos corrientes'!$A$3:$A$169,'Costos costantes 2020'!$A92,'Costos corrientes'!$B$3:$B$169,'Costos costantes 2020'!$B92,'Costos corrientes'!$C$3:$C$169,'Costos costantes 2020'!$C92)&gt;0,SUMIFS('Costos corrientes'!E$3:E$169,'Costos corrientes'!$A$3:$A$169,'Costos costantes 2020'!$A92,'Costos corrientes'!$B$3:$B$169,'Costos costantes 2020'!$B92,'Costos corrientes'!$C$3:$C$169,'Costos costantes 2020'!$C92)/((1+$B$1)^($C92-$C$1)),NA())</f>
        <v>2.8060268116160705</v>
      </c>
      <c r="F92" s="17">
        <f>IF(SUMIFS('Costos corrientes'!F$3:F$169,'Costos corrientes'!$A$3:$A$169,'Costos costantes 2020'!$A92,'Costos corrientes'!$B$3:$B$169,'Costos costantes 2020'!$B92,'Costos corrientes'!$C$3:$C$169,'Costos costantes 2020'!$C92)&gt;0,SUMIFS('Costos corrientes'!F$3:F$169,'Costos corrientes'!$A$3:$A$169,'Costos costantes 2020'!$A92,'Costos corrientes'!$B$3:$B$169,'Costos costantes 2020'!$B92,'Costos corrientes'!$C$3:$C$169,'Costos costantes 2020'!$C92)/((1+$B$1)^($C92-$C$1)),NA())</f>
        <v>88.763428017156897</v>
      </c>
      <c r="G92" s="9">
        <f>IFERROR(INDEX('2022'!$B$2:$P$30,MATCH('Costos costantes 2020'!$A89,'2022'!$A$2:$A$30,0),MATCH('Costos costantes 2020'!G$1,'2022'!$B$1:$P$1,0)),NA())</f>
        <v>10443</v>
      </c>
      <c r="H92" s="9">
        <f>IFERROR(INDEX('2022'!$B$2:$P$30,MATCH('Costos costantes 2020'!$A89,'2022'!$A$2:$A$30,0),MATCH('Costos costantes 2020'!H$1,'2022'!$B$1:$P$1,0)),NA())</f>
        <v>6</v>
      </c>
    </row>
    <row r="93" spans="1:8" ht="15.75" thickTop="1" x14ac:dyDescent="0.25">
      <c r="A93" s="8" t="s">
        <v>110</v>
      </c>
      <c r="B93" s="8" t="s">
        <v>90</v>
      </c>
      <c r="C93" s="8">
        <v>2018</v>
      </c>
      <c r="D93" s="15" t="e">
        <f>IF(SUMIFS('Costos corrientes'!D$3:D$169,'Costos corrientes'!$A$3:$A$169,'Costos costantes 2020'!$A93,'Costos corrientes'!$B$3:$B$169,'Costos costantes 2020'!$B93,'Costos corrientes'!$C$3:$C$169,'Costos costantes 2020'!$C93)&gt;0,SUMIFS('Costos corrientes'!D$3:D$169,'Costos corrientes'!$A$3:$A$169,'Costos costantes 2020'!$A93,'Costos corrientes'!$B$3:$B$169,'Costos costantes 2020'!$B93,'Costos corrientes'!$C$3:$C$169,'Costos costantes 2020'!$C93)/((1+$B$1)^($C93-$C$1)),NA())</f>
        <v>#N/A</v>
      </c>
      <c r="E93" s="15" t="e">
        <f>IF(SUMIFS('Costos corrientes'!E$3:E$169,'Costos corrientes'!$A$3:$A$169,'Costos costantes 2020'!$A93,'Costos corrientes'!$B$3:$B$169,'Costos costantes 2020'!$B93,'Costos corrientes'!$C$3:$C$169,'Costos costantes 2020'!$C93)&gt;0,SUMIFS('Costos corrientes'!E$3:E$169,'Costos corrientes'!$A$3:$A$169,'Costos costantes 2020'!$A93,'Costos corrientes'!$B$3:$B$169,'Costos costantes 2020'!$B93,'Costos corrientes'!$C$3:$C$169,'Costos costantes 2020'!$C93)/((1+$B$1)^($C93-$C$1)),NA())</f>
        <v>#N/A</v>
      </c>
      <c r="F93" s="15" t="e">
        <f>IF(SUMIFS('Costos corrientes'!F$3:F$169,'Costos corrientes'!$A$3:$A$169,'Costos costantes 2020'!$A93,'Costos corrientes'!$B$3:$B$169,'Costos costantes 2020'!$B93,'Costos corrientes'!$C$3:$C$169,'Costos costantes 2020'!$C93)&gt;0,SUMIFS('Costos corrientes'!F$3:F$169,'Costos corrientes'!$A$3:$A$169,'Costos costantes 2020'!$A93,'Costos corrientes'!$B$3:$B$169,'Costos costantes 2020'!$B93,'Costos corrientes'!$C$3:$C$169,'Costos costantes 2020'!$C93)/((1+$B$1)^($C93-$C$1)),NA())</f>
        <v>#N/A</v>
      </c>
      <c r="G93" s="8"/>
      <c r="H93" s="8"/>
    </row>
    <row r="94" spans="1:8" x14ac:dyDescent="0.25">
      <c r="A94" s="5" t="s">
        <v>110</v>
      </c>
      <c r="B94" s="5" t="s">
        <v>90</v>
      </c>
      <c r="C94" s="5">
        <v>2019</v>
      </c>
      <c r="D94" s="16" t="e">
        <f>IF(SUMIFS('Costos corrientes'!D$3:D$169,'Costos corrientes'!$A$3:$A$169,'Costos costantes 2020'!$A94,'Costos corrientes'!$B$3:$B$169,'Costos costantes 2020'!$B94,'Costos corrientes'!$C$3:$C$169,'Costos costantes 2020'!$C94)&gt;0,SUMIFS('Costos corrientes'!D$3:D$169,'Costos corrientes'!$A$3:$A$169,'Costos costantes 2020'!$A94,'Costos corrientes'!$B$3:$B$169,'Costos costantes 2020'!$B94,'Costos corrientes'!$C$3:$C$169,'Costos costantes 2020'!$C94)/((1+$B$1)^($C94-$C$1)),NA())</f>
        <v>#N/A</v>
      </c>
      <c r="E94" s="16" t="e">
        <f>IF(SUMIFS('Costos corrientes'!E$3:E$169,'Costos corrientes'!$A$3:$A$169,'Costos costantes 2020'!$A94,'Costos corrientes'!$B$3:$B$169,'Costos costantes 2020'!$B94,'Costos corrientes'!$C$3:$C$169,'Costos costantes 2020'!$C94)&gt;0,SUMIFS('Costos corrientes'!E$3:E$169,'Costos corrientes'!$A$3:$A$169,'Costos costantes 2020'!$A94,'Costos corrientes'!$B$3:$B$169,'Costos costantes 2020'!$B94,'Costos corrientes'!$C$3:$C$169,'Costos costantes 2020'!$C94)/((1+$B$1)^($C94-$C$1)),NA())</f>
        <v>#N/A</v>
      </c>
      <c r="F94" s="16" t="e">
        <f>IF(SUMIFS('Costos corrientes'!F$3:F$169,'Costos corrientes'!$A$3:$A$169,'Costos costantes 2020'!$A94,'Costos corrientes'!$B$3:$B$169,'Costos costantes 2020'!$B94,'Costos corrientes'!$C$3:$C$169,'Costos costantes 2020'!$C94)&gt;0,SUMIFS('Costos corrientes'!F$3:F$169,'Costos corrientes'!$A$3:$A$169,'Costos costantes 2020'!$A94,'Costos corrientes'!$B$3:$B$169,'Costos costantes 2020'!$B94,'Costos corrientes'!$C$3:$C$169,'Costos costantes 2020'!$C94)/((1+$B$1)^($C94-$C$1)),NA())</f>
        <v>#N/A</v>
      </c>
      <c r="G94" s="5"/>
      <c r="H94" s="5"/>
    </row>
    <row r="95" spans="1:8" x14ac:dyDescent="0.25">
      <c r="A95" s="5" t="s">
        <v>110</v>
      </c>
      <c r="B95" s="5" t="s">
        <v>90</v>
      </c>
      <c r="C95" s="5">
        <v>2020</v>
      </c>
      <c r="D95" s="16" t="e">
        <f>IF(SUMIFS('Costos corrientes'!D$3:D$169,'Costos corrientes'!$A$3:$A$169,'Costos costantes 2020'!$A95,'Costos corrientes'!$B$3:$B$169,'Costos costantes 2020'!$B95,'Costos corrientes'!$C$3:$C$169,'Costos costantes 2020'!$C95)&gt;0,SUMIFS('Costos corrientes'!D$3:D$169,'Costos corrientes'!$A$3:$A$169,'Costos costantes 2020'!$A95,'Costos corrientes'!$B$3:$B$169,'Costos costantes 2020'!$B95,'Costos corrientes'!$C$3:$C$169,'Costos costantes 2020'!$C95)/((1+$B$1)^($C95-$C$1)),NA())</f>
        <v>#N/A</v>
      </c>
      <c r="E95" s="16" t="e">
        <f>IF(SUMIFS('Costos corrientes'!E$3:E$169,'Costos corrientes'!$A$3:$A$169,'Costos costantes 2020'!$A95,'Costos corrientes'!$B$3:$B$169,'Costos costantes 2020'!$B95,'Costos corrientes'!$C$3:$C$169,'Costos costantes 2020'!$C95)&gt;0,SUMIFS('Costos corrientes'!E$3:E$169,'Costos corrientes'!$A$3:$A$169,'Costos costantes 2020'!$A95,'Costos corrientes'!$B$3:$B$169,'Costos costantes 2020'!$B95,'Costos corrientes'!$C$3:$C$169,'Costos costantes 2020'!$C95)/((1+$B$1)^($C95-$C$1)),NA())</f>
        <v>#N/A</v>
      </c>
      <c r="F95" s="16" t="e">
        <f>IF(SUMIFS('Costos corrientes'!F$3:F$169,'Costos corrientes'!$A$3:$A$169,'Costos costantes 2020'!$A95,'Costos corrientes'!$B$3:$B$169,'Costos costantes 2020'!$B95,'Costos corrientes'!$C$3:$C$169,'Costos costantes 2020'!$C95)&gt;0,SUMIFS('Costos corrientes'!F$3:F$169,'Costos corrientes'!$A$3:$A$169,'Costos costantes 2020'!$A95,'Costos corrientes'!$B$3:$B$169,'Costos costantes 2020'!$B95,'Costos corrientes'!$C$3:$C$169,'Costos costantes 2020'!$C95)/((1+$B$1)^($C95-$C$1)),NA())</f>
        <v>#N/A</v>
      </c>
      <c r="G95" s="5"/>
      <c r="H95" s="5"/>
    </row>
    <row r="96" spans="1:8" x14ac:dyDescent="0.25">
      <c r="A96" s="5" t="s">
        <v>110</v>
      </c>
      <c r="B96" s="5" t="s">
        <v>90</v>
      </c>
      <c r="C96" s="5">
        <v>2021</v>
      </c>
      <c r="D96" s="16">
        <f>IF(SUMIFS('Costos corrientes'!D$3:D$169,'Costos corrientes'!$A$3:$A$169,'Costos costantes 2020'!$A96,'Costos corrientes'!$B$3:$B$169,'Costos costantes 2020'!$B96,'Costos corrientes'!$C$3:$C$169,'Costos costantes 2020'!$C96)&gt;0,SUMIFS('Costos corrientes'!D$3:D$169,'Costos corrientes'!$A$3:$A$169,'Costos costantes 2020'!$A96,'Costos corrientes'!$B$3:$B$169,'Costos costantes 2020'!$B96,'Costos corrientes'!$C$3:$C$169,'Costos costantes 2020'!$C96)/((1+$B$1)^($C96-$C$1)),NA())</f>
        <v>5954.8872180451126</v>
      </c>
      <c r="E96" s="16">
        <f>IF(SUMIFS('Costos corrientes'!E$3:E$169,'Costos corrientes'!$A$3:$A$169,'Costos costantes 2020'!$A96,'Costos corrientes'!$B$3:$B$169,'Costos costantes 2020'!$B96,'Costos corrientes'!$C$3:$C$169,'Costos costantes 2020'!$C96)&gt;0,SUMIFS('Costos corrientes'!E$3:E$169,'Costos corrientes'!$A$3:$A$169,'Costos costantes 2020'!$A96,'Costos corrientes'!$B$3:$B$169,'Costos costantes 2020'!$B96,'Costos corrientes'!$C$3:$C$169,'Costos costantes 2020'!$C96)/((1+$B$1)^($C96-$C$1)),NA())</f>
        <v>2.2368421052631575</v>
      </c>
      <c r="F96" s="16">
        <f>IF(SUMIFS('Costos corrientes'!F$3:F$169,'Costos corrientes'!$A$3:$A$169,'Costos costantes 2020'!$A96,'Costos corrientes'!$B$3:$B$169,'Costos costantes 2020'!$B96,'Costos corrientes'!$C$3:$C$169,'Costos costantes 2020'!$C96)&gt;0,SUMIFS('Costos corrientes'!F$3:F$169,'Costos corrientes'!$A$3:$A$169,'Costos costantes 2020'!$A96,'Costos corrientes'!$B$3:$B$169,'Costos costantes 2020'!$B96,'Costos corrientes'!$C$3:$C$169,'Costos costantes 2020'!$C96)/((1+$B$1)^($C96-$C$1)),NA())</f>
        <v>114.90601503759399</v>
      </c>
      <c r="G96" s="5">
        <f>IFERROR(INDEX('2021'!$B$2:$P$30,MATCH('Costos costantes 2020'!$A94,'2021'!$A$2:$A$30,0),MATCH('Costos costantes 2020'!G$1,'2021'!$B$1:$P$1,0)),NA())</f>
        <v>10455</v>
      </c>
      <c r="H96" s="5">
        <f>IFERROR(INDEX('2021'!$B$2:$P$30,MATCH('Costos costantes 2020'!$A94,'2021'!$A$2:$A$30,0),MATCH('Costos costantes 2020'!H$1,'2021'!$B$1:$P$1,0)),NA())</f>
        <v>6</v>
      </c>
    </row>
    <row r="97" spans="1:8" x14ac:dyDescent="0.25">
      <c r="A97" s="5" t="s">
        <v>110</v>
      </c>
      <c r="B97" s="5" t="s">
        <v>90</v>
      </c>
      <c r="C97" s="5">
        <v>2022</v>
      </c>
      <c r="D97" s="16">
        <f>IF(SUMIFS('Costos corrientes'!D$3:D$169,'Costos corrientes'!$A$3:$A$169,'Costos costantes 2020'!$A97,'Costos corrientes'!$B$3:$B$169,'Costos costantes 2020'!$B97,'Costos corrientes'!$C$3:$C$169,'Costos costantes 2020'!$C97)&gt;0,SUMIFS('Costos corrientes'!D$3:D$169,'Costos corrientes'!$A$3:$A$169,'Costos costantes 2020'!$A97,'Costos corrientes'!$B$3:$B$169,'Costos costantes 2020'!$B97,'Costos corrientes'!$C$3:$C$169,'Costos costantes 2020'!$C97)/((1+$B$1)^($C97-$C$1)),NA())</f>
        <v>6209.720730397421</v>
      </c>
      <c r="E97" s="16">
        <f>IF(SUMIFS('Costos corrientes'!E$3:E$169,'Costos corrientes'!$A$3:$A$169,'Costos costantes 2020'!$A97,'Costos corrientes'!$B$3:$B$169,'Costos costantes 2020'!$B97,'Costos corrientes'!$C$3:$C$169,'Costos costantes 2020'!$C97)&gt;0,SUMIFS('Costos corrientes'!E$3:E$169,'Costos corrientes'!$A$3:$A$169,'Costos costantes 2020'!$A97,'Costos corrientes'!$B$3:$B$169,'Costos costantes 2020'!$B97,'Costos corrientes'!$C$3:$C$169,'Costos costantes 2020'!$C97)/((1+$B$1)^($C97-$C$1)),NA())</f>
        <v>2.1906269432980943</v>
      </c>
      <c r="F97" s="16">
        <f>IF(SUMIFS('Costos corrientes'!F$3:F$169,'Costos corrientes'!$A$3:$A$169,'Costos costantes 2020'!$A97,'Costos corrientes'!$B$3:$B$169,'Costos costantes 2020'!$B97,'Costos corrientes'!$C$3:$C$169,'Costos costantes 2020'!$C97)&gt;0,SUMIFS('Costos corrientes'!F$3:F$169,'Costos corrientes'!$A$3:$A$169,'Costos costantes 2020'!$A97,'Costos corrientes'!$B$3:$B$169,'Costos costantes 2020'!$B97,'Costos corrientes'!$C$3:$C$169,'Costos costantes 2020'!$C97)/((1+$B$1)^($C97-$C$1)),NA())</f>
        <v>112.49046017298883</v>
      </c>
      <c r="G97" s="5">
        <f>IFERROR(INDEX('2022'!$B$2:$P$30,MATCH('Costos costantes 2020'!$A94,'2022'!$A$2:$A$30,0),MATCH('Costos costantes 2020'!G$1,'2022'!$B$1:$P$1,0)),NA())</f>
        <v>10443</v>
      </c>
      <c r="H97" s="5">
        <f>IFERROR(INDEX('2022'!$B$2:$P$30,MATCH('Costos costantes 2020'!$A94,'2022'!$A$2:$A$30,0),MATCH('Costos costantes 2020'!H$1,'2022'!$B$1:$P$1,0)),NA())</f>
        <v>6</v>
      </c>
    </row>
    <row r="98" spans="1:8" ht="15.75" thickBot="1" x14ac:dyDescent="0.3">
      <c r="A98" s="9" t="s">
        <v>110</v>
      </c>
      <c r="B98" s="9" t="s">
        <v>90</v>
      </c>
      <c r="C98" s="9">
        <v>2023</v>
      </c>
      <c r="D98" s="17">
        <f>IF(SUMIFS('Costos corrientes'!D$3:D$169,'Costos corrientes'!$A$3:$A$169,'Costos costantes 2020'!$A98,'Costos corrientes'!$B$3:$B$169,'Costos costantes 2020'!$B98,'Costos corrientes'!$C$3:$C$169,'Costos costantes 2020'!$C98)&gt;0,SUMIFS('Costos corrientes'!D$3:D$169,'Costos corrientes'!$A$3:$A$169,'Costos costantes 2020'!$A98,'Costos corrientes'!$B$3:$B$169,'Costos costantes 2020'!$B98,'Costos corrientes'!$C$3:$C$169,'Costos costantes 2020'!$C98)/((1+$B$1)^($C98-$C$1)),NA())</f>
        <v>6456.3522230586341</v>
      </c>
      <c r="E98" s="17">
        <f>IF(SUMIFS('Costos corrientes'!E$3:E$169,'Costos corrientes'!$A$3:$A$169,'Costos costantes 2020'!$A98,'Costos corrientes'!$B$3:$B$169,'Costos costantes 2020'!$B98,'Costos corrientes'!$C$3:$C$169,'Costos costantes 2020'!$C98)&gt;0,SUMIFS('Costos corrientes'!E$3:E$169,'Costos corrientes'!$A$3:$A$169,'Costos costantes 2020'!$A98,'Costos corrientes'!$B$3:$B$169,'Costos costantes 2020'!$B98,'Costos corrientes'!$C$3:$C$169,'Costos costantes 2020'!$C98)/((1+$B$1)^($C98-$C$1)),NA())</f>
        <v>2.2165951440872513</v>
      </c>
      <c r="F98" s="17">
        <f>IF(SUMIFS('Costos corrientes'!F$3:F$169,'Costos corrientes'!$A$3:$A$169,'Costos costantes 2020'!$A98,'Costos corrientes'!$B$3:$B$169,'Costos costantes 2020'!$B98,'Costos corrientes'!$C$3:$C$169,'Costos costantes 2020'!$C98)&gt;0,SUMIFS('Costos corrientes'!F$3:F$169,'Costos corrientes'!$A$3:$A$169,'Costos costantes 2020'!$A98,'Costos corrientes'!$B$3:$B$169,'Costos costantes 2020'!$B98,'Costos corrientes'!$C$3:$C$169,'Costos costantes 2020'!$C98)/((1+$B$1)^($C98-$C$1)),NA())</f>
        <v>113.66068957939534</v>
      </c>
      <c r="G98" s="9">
        <f>IFERROR(INDEX('2022'!$B$2:$P$30,MATCH('Costos costantes 2020'!$A95,'2022'!$A$2:$A$30,0),MATCH('Costos costantes 2020'!G$1,'2022'!$B$1:$P$1,0)),NA())</f>
        <v>10443</v>
      </c>
      <c r="H98" s="9">
        <f>IFERROR(INDEX('2022'!$B$2:$P$30,MATCH('Costos costantes 2020'!$A95,'2022'!$A$2:$A$30,0),MATCH('Costos costantes 2020'!H$1,'2022'!$B$1:$P$1,0)),NA())</f>
        <v>6</v>
      </c>
    </row>
    <row r="99" spans="1:8" ht="15.75" thickTop="1" x14ac:dyDescent="0.25">
      <c r="A99" s="8" t="s">
        <v>111</v>
      </c>
      <c r="B99" s="8" t="s">
        <v>78</v>
      </c>
      <c r="C99" s="8">
        <v>2018</v>
      </c>
      <c r="D99" s="15">
        <f>IF(SUMIFS('Costos corrientes'!D$3:D$169,'Costos corrientes'!$A$3:$A$169,'Costos costantes 2020'!$A99,'Costos corrientes'!$B$3:$B$169,'Costos costantes 2020'!$B99,'Costos corrientes'!$C$3:$C$169,'Costos costantes 2020'!$C99)&gt;0,SUMIFS('Costos corrientes'!D$3:D$169,'Costos corrientes'!$A$3:$A$169,'Costos costantes 2020'!$A99,'Costos corrientes'!$B$3:$B$169,'Costos costantes 2020'!$B99,'Costos corrientes'!$C$3:$C$169,'Costos costantes 2020'!$C99)/((1+$B$1)^($C99-$C$1)),NA())</f>
        <v>8074.1086720000012</v>
      </c>
      <c r="E99" s="15">
        <f>IF(SUMIFS('Costos corrientes'!E$3:E$169,'Costos corrientes'!$A$3:$A$169,'Costos costantes 2020'!$A99,'Costos corrientes'!$B$3:$B$169,'Costos costantes 2020'!$B99,'Costos corrientes'!$C$3:$C$169,'Costos costantes 2020'!$C99)&gt;0,SUMIFS('Costos corrientes'!E$3:E$169,'Costos corrientes'!$A$3:$A$169,'Costos costantes 2020'!$A99,'Costos corrientes'!$B$3:$B$169,'Costos costantes 2020'!$B99,'Costos corrientes'!$C$3:$C$169,'Costos costantes 2020'!$C99)/((1+$B$1)^($C99-$C$1)),NA())</f>
        <v>51.668861440000008</v>
      </c>
      <c r="F99" s="15" t="e">
        <f>IF(SUMIFS('Costos corrientes'!F$3:F$169,'Costos corrientes'!$A$3:$A$169,'Costos costantes 2020'!$A99,'Costos corrientes'!$B$3:$B$169,'Costos costantes 2020'!$B99,'Costos corrientes'!$C$3:$C$169,'Costos costantes 2020'!$C99)&gt;0,SUMIFS('Costos corrientes'!F$3:F$169,'Costos corrientes'!$A$3:$A$169,'Costos costantes 2020'!$A99,'Costos corrientes'!$B$3:$B$169,'Costos costantes 2020'!$B99,'Costos corrientes'!$C$3:$C$169,'Costos costantes 2020'!$C99)/((1+$B$1)^($C99-$C$1)),NA())</f>
        <v>#N/A</v>
      </c>
      <c r="G99" s="8">
        <f>IFERROR(INDEX('2018'!$B$2:$P$30,MATCH('Costos costantes 2020'!$A99,'2018'!$A$2:$A$30,0),MATCH('Costos costantes 2020'!G$1,'2018'!$B$1:$P$1,0)),NA())</f>
        <v>9500</v>
      </c>
      <c r="H99" s="8">
        <f>IFERROR(INDEX('2018'!$B$2:$P$30,MATCH('Costos costantes 2020'!$A99,'2018'!$A$2:$A$30,0),MATCH('Costos costantes 2020'!H$1,'2018'!$B$1:$P$1,0)),NA())</f>
        <v>3</v>
      </c>
    </row>
    <row r="100" spans="1:8" x14ac:dyDescent="0.25">
      <c r="A100" s="5" t="s">
        <v>111</v>
      </c>
      <c r="B100" s="5" t="s">
        <v>78</v>
      </c>
      <c r="C100" s="5">
        <v>2019</v>
      </c>
      <c r="D100" s="16">
        <f>IF(SUMIFS('Costos corrientes'!D$3:D$169,'Costos corrientes'!$A$3:$A$169,'Costos costantes 2020'!$A100,'Costos corrientes'!$B$3:$B$169,'Costos costantes 2020'!$B100,'Costos corrientes'!$C$3:$C$169,'Costos costantes 2020'!$C100)&gt;0,SUMIFS('Costos corrientes'!D$3:D$169,'Costos corrientes'!$A$3:$A$169,'Costos costantes 2020'!$A100,'Costos corrientes'!$B$3:$B$169,'Costos costantes 2020'!$B100,'Costos corrientes'!$C$3:$C$169,'Costos costantes 2020'!$C100)/((1+$B$1)^($C100-$C$1)),NA())</f>
        <v>7657.6080000000002</v>
      </c>
      <c r="E100" s="16">
        <f>IF(SUMIFS('Costos corrientes'!E$3:E$169,'Costos corrientes'!$A$3:$A$169,'Costos costantes 2020'!$A100,'Costos corrientes'!$B$3:$B$169,'Costos costantes 2020'!$B100,'Costos corrientes'!$C$3:$C$169,'Costos costantes 2020'!$C100)&gt;0,SUMIFS('Costos corrientes'!E$3:E$169,'Costos corrientes'!$A$3:$A$169,'Costos costantes 2020'!$A100,'Costos corrientes'!$B$3:$B$169,'Costos costantes 2020'!$B100,'Costos corrientes'!$C$3:$C$169,'Costos costantes 2020'!$C100)/((1+$B$1)^($C100-$C$1)),NA())</f>
        <v>49.539840000000005</v>
      </c>
      <c r="F100" s="16" t="e">
        <f>IF(SUMIFS('Costos corrientes'!F$3:F$169,'Costos corrientes'!$A$3:$A$169,'Costos costantes 2020'!$A100,'Costos corrientes'!$B$3:$B$169,'Costos costantes 2020'!$B100,'Costos corrientes'!$C$3:$C$169,'Costos costantes 2020'!$C100)&gt;0,SUMIFS('Costos corrientes'!F$3:F$169,'Costos corrientes'!$A$3:$A$169,'Costos costantes 2020'!$A100,'Costos corrientes'!$B$3:$B$169,'Costos costantes 2020'!$B100,'Costos corrientes'!$C$3:$C$169,'Costos costantes 2020'!$C100)/((1+$B$1)^($C100-$C$1)),NA())</f>
        <v>#N/A</v>
      </c>
      <c r="G100" s="5">
        <f>IFERROR(INDEX('2019'!$B$2:$P$30,MATCH('Costos costantes 2020'!$A100,'2019'!$A$2:$A$30,0),MATCH('Costos costantes 2020'!G$1,'2019'!$B$1:$P$1,0)),NA())</f>
        <v>9500</v>
      </c>
      <c r="H100" s="5">
        <f>IFERROR(INDEX('2019'!$B$2:$P$30,MATCH('Costos costantes 2020'!$A100,'2019'!$A$2:$A$30,0),MATCH('Costos costantes 2020'!H$1,'2019'!$B$1:$P$1,0)),NA())</f>
        <v>3</v>
      </c>
    </row>
    <row r="101" spans="1:8" x14ac:dyDescent="0.25">
      <c r="A101" s="5" t="s">
        <v>111</v>
      </c>
      <c r="B101" s="5" t="s">
        <v>78</v>
      </c>
      <c r="C101" s="5">
        <v>2020</v>
      </c>
      <c r="D101" s="16">
        <f>IF(SUMIFS('Costos corrientes'!D$3:D$169,'Costos corrientes'!$A$3:$A$169,'Costos costantes 2020'!$A101,'Costos corrientes'!$B$3:$B$169,'Costos costantes 2020'!$B101,'Costos corrientes'!$C$3:$C$169,'Costos costantes 2020'!$C101)&gt;0,SUMIFS('Costos corrientes'!D$3:D$169,'Costos corrientes'!$A$3:$A$169,'Costos costantes 2020'!$A101,'Costos corrientes'!$B$3:$B$169,'Costos costantes 2020'!$B101,'Costos corrientes'!$C$3:$C$169,'Costos costantes 2020'!$C101)/((1+$B$1)^($C101-$C$1)),NA())</f>
        <v>7339</v>
      </c>
      <c r="E101" s="16">
        <f>IF(SUMIFS('Costos corrientes'!E$3:E$169,'Costos corrientes'!$A$3:$A$169,'Costos costantes 2020'!$A101,'Costos corrientes'!$B$3:$B$169,'Costos costantes 2020'!$B101,'Costos corrientes'!$C$3:$C$169,'Costos costantes 2020'!$C101)&gt;0,SUMIFS('Costos corrientes'!E$3:E$169,'Costos corrientes'!$A$3:$A$169,'Costos costantes 2020'!$A101,'Costos corrientes'!$B$3:$B$169,'Costos costantes 2020'!$B101,'Costos corrientes'!$C$3:$C$169,'Costos costantes 2020'!$C101)/((1+$B$1)^($C101-$C$1)),NA())</f>
        <v>0.59</v>
      </c>
      <c r="F101" s="16">
        <f>IF(SUMIFS('Costos corrientes'!F$3:F$169,'Costos corrientes'!$A$3:$A$169,'Costos costantes 2020'!$A101,'Costos corrientes'!$B$3:$B$169,'Costos costantes 2020'!$B101,'Costos corrientes'!$C$3:$C$169,'Costos costantes 2020'!$C101)&gt;0,SUMIFS('Costos corrientes'!F$3:F$169,'Costos corrientes'!$A$3:$A$169,'Costos costantes 2020'!$A101,'Costos corrientes'!$B$3:$B$169,'Costos costantes 2020'!$B101,'Costos corrientes'!$C$3:$C$169,'Costos costantes 2020'!$C101)/((1+$B$1)^($C101-$C$1)),NA())</f>
        <v>30.65</v>
      </c>
      <c r="G101" s="5">
        <f>IFERROR(INDEX('2020'!$B$2:$P$30,MATCH('Costos costantes 2020'!$A100,'2020'!$A$2:$A$30,0),MATCH('Costos costantes 2020'!G$1,'2020'!$B$1:$P$1,0)),NA())</f>
        <v>6469</v>
      </c>
      <c r="H101" s="5">
        <f>IFERROR(INDEX('2020'!$B$2:$P$30,MATCH('Costos costantes 2020'!$A100,'2020'!$A$2:$A$30,0),MATCH('Costos costantes 2020'!H$1,'2020'!$B$1:$P$1,0)),NA())</f>
        <v>3</v>
      </c>
    </row>
    <row r="102" spans="1:8" x14ac:dyDescent="0.25">
      <c r="A102" s="5" t="s">
        <v>111</v>
      </c>
      <c r="B102" s="5" t="s">
        <v>78</v>
      </c>
      <c r="C102" s="5">
        <v>2021</v>
      </c>
      <c r="D102" s="16">
        <f>IF(SUMIFS('Costos corrientes'!D$3:D$169,'Costos corrientes'!$A$3:$A$169,'Costos costantes 2020'!$A102,'Costos corrientes'!$B$3:$B$169,'Costos costantes 2020'!$B102,'Costos corrientes'!$C$3:$C$169,'Costos costantes 2020'!$C102)&gt;0,SUMIFS('Costos corrientes'!D$3:D$169,'Costos corrientes'!$A$3:$A$169,'Costos costantes 2020'!$A102,'Costos corrientes'!$B$3:$B$169,'Costos costantes 2020'!$B102,'Costos corrientes'!$C$3:$C$169,'Costos costantes 2020'!$C102)/((1+$B$1)^($C102-$C$1)),NA())</f>
        <v>6453.0075187969924</v>
      </c>
      <c r="E102" s="16">
        <f>IF(SUMIFS('Costos corrientes'!E$3:E$169,'Costos corrientes'!$A$3:$A$169,'Costos costantes 2020'!$A102,'Costos corrientes'!$B$3:$B$169,'Costos costantes 2020'!$B102,'Costos corrientes'!$C$3:$C$169,'Costos costantes 2020'!$C102)&gt;0,SUMIFS('Costos corrientes'!E$3:E$169,'Costos corrientes'!$A$3:$A$169,'Costos costantes 2020'!$A102,'Costos corrientes'!$B$3:$B$169,'Costos costantes 2020'!$B102,'Costos corrientes'!$C$3:$C$169,'Costos costantes 2020'!$C102)/((1+$B$1)^($C102-$C$1)),NA())</f>
        <v>0.55451127819548862</v>
      </c>
      <c r="F102" s="16">
        <f>IF(SUMIFS('Costos corrientes'!F$3:F$169,'Costos corrientes'!$A$3:$A$169,'Costos costantes 2020'!$A102,'Costos corrientes'!$B$3:$B$169,'Costos costantes 2020'!$B102,'Costos corrientes'!$C$3:$C$169,'Costos costantes 2020'!$C102)&gt;0,SUMIFS('Costos corrientes'!F$3:F$169,'Costos corrientes'!$A$3:$A$169,'Costos costantes 2020'!$A102,'Costos corrientes'!$B$3:$B$169,'Costos costantes 2020'!$B102,'Costos corrientes'!$C$3:$C$169,'Costos costantes 2020'!$C102)/((1+$B$1)^($C102-$C$1)),NA())</f>
        <v>29.078947368421051</v>
      </c>
      <c r="G102" s="5">
        <f>IFERROR(INDEX('2021'!$B$2:$P$30,MATCH('Costos costantes 2020'!$A100,'2021'!$A$2:$A$30,0),MATCH('Costos costantes 2020'!G$1,'2021'!$B$1:$P$1,0)),NA())</f>
        <v>6469</v>
      </c>
      <c r="H102" s="5">
        <f>IFERROR(INDEX('2021'!$B$2:$P$30,MATCH('Costos costantes 2020'!$A100,'2021'!$A$2:$A$30,0),MATCH('Costos costantes 2020'!H$1,'2021'!$B$1:$P$1,0)),NA())</f>
        <v>3</v>
      </c>
    </row>
    <row r="103" spans="1:8" x14ac:dyDescent="0.25">
      <c r="A103" s="5" t="s">
        <v>111</v>
      </c>
      <c r="B103" s="5" t="s">
        <v>78</v>
      </c>
      <c r="C103" s="5">
        <v>2022</v>
      </c>
      <c r="D103" s="16">
        <f>IF(SUMIFS('Costos corrientes'!D$3:D$169,'Costos corrientes'!$A$3:$A$169,'Costos costantes 2020'!$A103,'Costos corrientes'!$B$3:$B$169,'Costos costantes 2020'!$B103,'Costos corrientes'!$C$3:$C$169,'Costos costantes 2020'!$C103)&gt;0,SUMIFS('Costos corrientes'!D$3:D$169,'Costos corrientes'!$A$3:$A$169,'Costos costantes 2020'!$A103,'Costos corrientes'!$B$3:$B$169,'Costos costantes 2020'!$B103,'Costos corrientes'!$C$3:$C$169,'Costos costantes 2020'!$C103)/((1+$B$1)^($C103-$C$1)),NA())</f>
        <v>6381.0842896715458</v>
      </c>
      <c r="E103" s="16">
        <f>IF(SUMIFS('Costos corrientes'!E$3:E$169,'Costos corrientes'!$A$3:$A$169,'Costos costantes 2020'!$A103,'Costos corrientes'!$B$3:$B$169,'Costos costantes 2020'!$B103,'Costos corrientes'!$C$3:$C$169,'Costos costantes 2020'!$C103)&gt;0,SUMIFS('Costos corrientes'!E$3:E$169,'Costos corrientes'!$A$3:$A$169,'Costos costantes 2020'!$A103,'Costos corrientes'!$B$3:$B$169,'Costos costantes 2020'!$B103,'Costos corrientes'!$C$3:$C$169,'Costos costantes 2020'!$C103)/((1+$B$1)^($C103-$C$1)),NA())</f>
        <v>0.54765673582452357</v>
      </c>
      <c r="F103" s="16">
        <f>IF(SUMIFS('Costos corrientes'!F$3:F$169,'Costos corrientes'!$A$3:$A$169,'Costos costantes 2020'!$A103,'Costos corrientes'!$B$3:$B$169,'Costos costantes 2020'!$B103,'Costos corrientes'!$C$3:$C$169,'Costos costantes 2020'!$C103)&gt;0,SUMIFS('Costos corrientes'!F$3:F$169,'Costos corrientes'!$A$3:$A$169,'Costos costantes 2020'!$A103,'Costos corrientes'!$B$3:$B$169,'Costos costantes 2020'!$B103,'Costos corrientes'!$C$3:$C$169,'Costos costantes 2020'!$C103)/((1+$B$1)^($C103-$C$1)),NA())</f>
        <v>28.469317089716764</v>
      </c>
      <c r="G103" s="5">
        <f>IFERROR(INDEX('2022'!$B$2:$P$30,MATCH('Costos costantes 2020'!$A100,'2022'!$A$2:$A$30,0),MATCH('Costos costantes 2020'!G$1,'2022'!$B$1:$P$1,0)),NA())</f>
        <v>6469</v>
      </c>
      <c r="H103" s="5">
        <f>IFERROR(INDEX('2022'!$B$2:$P$30,MATCH('Costos costantes 2020'!$A100,'2022'!$A$2:$A$30,0),MATCH('Costos costantes 2020'!H$1,'2022'!$B$1:$P$1,0)),NA())</f>
        <v>3</v>
      </c>
    </row>
    <row r="104" spans="1:8" ht="15.75" thickBot="1" x14ac:dyDescent="0.3">
      <c r="A104" s="9" t="s">
        <v>111</v>
      </c>
      <c r="B104" s="9" t="s">
        <v>78</v>
      </c>
      <c r="C104" s="9">
        <v>2023</v>
      </c>
      <c r="D104" s="17">
        <f>IF(SUMIFS('Costos corrientes'!D$3:D$169,'Costos corrientes'!$A$3:$A$169,'Costos costantes 2020'!$A104,'Costos corrientes'!$B$3:$B$169,'Costos costantes 2020'!$B104,'Costos corrientes'!$C$3:$C$169,'Costos costantes 2020'!$C104)&gt;0,SUMIFS('Costos corrientes'!D$3:D$169,'Costos corrientes'!$A$3:$A$169,'Costos costantes 2020'!$A104,'Costos corrientes'!$B$3:$B$169,'Costos costantes 2020'!$B104,'Costos corrientes'!$C$3:$C$169,'Costos costantes 2020'!$C104)/((1+$B$1)^($C104-$C$1)),NA())</f>
        <v>6052.8820957079206</v>
      </c>
      <c r="E104" s="17">
        <f>IF(SUMIFS('Costos corrientes'!E$3:E$169,'Costos corrientes'!$A$3:$A$169,'Costos costantes 2020'!$A104,'Costos corrientes'!$B$3:$B$169,'Costos costantes 2020'!$B104,'Costos corrientes'!$C$3:$C$169,'Costos costantes 2020'!$C104)&gt;0,SUMIFS('Costos corrientes'!E$3:E$169,'Costos corrientes'!$A$3:$A$169,'Costos costantes 2020'!$A104,'Costos corrientes'!$B$3:$B$169,'Costos costantes 2020'!$B104,'Costos corrientes'!$C$3:$C$169,'Costos costantes 2020'!$C104)/((1+$B$1)^($C104-$C$1)),NA())</f>
        <v>0.54792239516763519</v>
      </c>
      <c r="F104" s="17">
        <f>IF(SUMIFS('Costos corrientes'!F$3:F$169,'Costos corrientes'!$A$3:$A$169,'Costos costantes 2020'!$A104,'Costos corrientes'!$B$3:$B$169,'Costos costantes 2020'!$B104,'Costos corrientes'!$C$3:$C$169,'Costos costantes 2020'!$C104)&gt;0,SUMIFS('Costos corrientes'!F$3:F$169,'Costos corrientes'!$A$3:$A$169,'Costos costantes 2020'!$A104,'Costos corrientes'!$B$3:$B$169,'Costos costantes 2020'!$B104,'Costos corrientes'!$C$3:$C$169,'Costos costantes 2020'!$C104)/((1+$B$1)^($C104-$C$1)),NA())</f>
        <v>28.765925746300844</v>
      </c>
      <c r="G104" s="9">
        <f>IFERROR(INDEX('2022'!$B$2:$P$30,MATCH('Costos costantes 2020'!$A101,'2022'!$A$2:$A$30,0),MATCH('Costos costantes 2020'!G$1,'2022'!$B$1:$P$1,0)),NA())</f>
        <v>6469</v>
      </c>
      <c r="H104" s="9">
        <f>IFERROR(INDEX('2022'!$B$2:$P$30,MATCH('Costos costantes 2020'!$A101,'2022'!$A$2:$A$30,0),MATCH('Costos costantes 2020'!H$1,'2022'!$B$1:$P$1,0)),NA())</f>
        <v>3</v>
      </c>
    </row>
    <row r="105" spans="1:8" ht="15.75" thickTop="1" x14ac:dyDescent="0.25">
      <c r="A105" s="8" t="s">
        <v>114</v>
      </c>
      <c r="B105" s="8" t="s">
        <v>113</v>
      </c>
      <c r="C105" s="8">
        <v>2018</v>
      </c>
      <c r="D105" s="15">
        <f>IF(SUMIFS('Costos corrientes'!D$3:D$169,'Costos corrientes'!$A$3:$A$169,'Costos costantes 2020'!$A105,'Costos corrientes'!$B$3:$B$169,'Costos costantes 2020'!$B105,'Costos corrientes'!$C$3:$C$169,'Costos costantes 2020'!$C105)&gt;0,SUMIFS('Costos corrientes'!D$3:D$169,'Costos corrientes'!$A$3:$A$169,'Costos costantes 2020'!$A105,'Costos corrientes'!$B$3:$B$169,'Costos costantes 2020'!$B105,'Costos corrientes'!$C$3:$C$169,'Costos costantes 2020'!$C105)/((1+$B$1)^($C105-$C$1)),NA())</f>
        <v>1253.2302720000002</v>
      </c>
      <c r="E105" s="15">
        <f>IF(SUMIFS('Costos corrientes'!E$3:E$169,'Costos corrientes'!$A$3:$A$169,'Costos costantes 2020'!$A105,'Costos corrientes'!$B$3:$B$169,'Costos costantes 2020'!$B105,'Costos corrientes'!$C$3:$C$169,'Costos costantes 2020'!$C105)&gt;0,SUMIFS('Costos corrientes'!E$3:E$169,'Costos corrientes'!$A$3:$A$169,'Costos costantes 2020'!$A105,'Costos corrientes'!$B$3:$B$169,'Costos costantes 2020'!$B105,'Costos corrientes'!$C$3:$C$169,'Costos costantes 2020'!$C105)/((1+$B$1)^($C105-$C$1)),NA())</f>
        <v>4.0076198400000012</v>
      </c>
      <c r="F105" s="15">
        <f>IF(SUMIFS('Costos corrientes'!F$3:F$169,'Costos corrientes'!$A$3:$A$169,'Costos costantes 2020'!$A105,'Costos corrientes'!$B$3:$B$169,'Costos costantes 2020'!$B105,'Costos corrientes'!$C$3:$C$169,'Costos costantes 2020'!$C105)&gt;0,SUMIFS('Costos corrientes'!F$3:F$169,'Costos corrientes'!$A$3:$A$169,'Costos costantes 2020'!$A105,'Costos corrientes'!$B$3:$B$169,'Costos costantes 2020'!$B105,'Costos corrientes'!$C$3:$C$169,'Costos costantes 2020'!$C105)/((1+$B$1)^($C105-$C$1)),NA())</f>
        <v>20.004136320000008</v>
      </c>
      <c r="G105" s="8">
        <f>IFERROR(INDEX('2018'!$B$2:$P$30,MATCH('Costos costantes 2020'!$A105,'2018'!$A$2:$A$30,0),MATCH('Costos costantes 2020'!G$1,'2018'!$B$1:$P$1,0)),NA())</f>
        <v>9880</v>
      </c>
      <c r="H105" s="8">
        <f>IFERROR(INDEX('2018'!$B$2:$P$30,MATCH('Costos costantes 2020'!$A105,'2018'!$A$2:$A$30,0),MATCH('Costos costantes 2020'!H$1,'2018'!$B$1:$P$1,0)),NA())</f>
        <v>2</v>
      </c>
    </row>
    <row r="106" spans="1:8" x14ac:dyDescent="0.25">
      <c r="A106" s="5" t="s">
        <v>114</v>
      </c>
      <c r="B106" s="5" t="s">
        <v>113</v>
      </c>
      <c r="C106" s="5">
        <v>2019</v>
      </c>
      <c r="D106" s="16">
        <f>IF(SUMIFS('Costos corrientes'!D$3:D$169,'Costos corrientes'!$A$3:$A$169,'Costos costantes 2020'!$A106,'Costos corrientes'!$B$3:$B$169,'Costos costantes 2020'!$B106,'Costos corrientes'!$C$3:$C$169,'Costos costantes 2020'!$C106)&gt;0,SUMIFS('Costos corrientes'!D$3:D$169,'Costos corrientes'!$A$3:$A$169,'Costos costantes 2020'!$A106,'Costos corrientes'!$B$3:$B$169,'Costos costantes 2020'!$B106,'Costos corrientes'!$C$3:$C$169,'Costos costantes 2020'!$C106)/((1+$B$1)^($C106-$C$1)),NA())</f>
        <v>1198.0640000000001</v>
      </c>
      <c r="E106" s="16">
        <f>IF(SUMIFS('Costos corrientes'!E$3:E$169,'Costos corrientes'!$A$3:$A$169,'Costos costantes 2020'!$A106,'Costos corrientes'!$B$3:$B$169,'Costos costantes 2020'!$B106,'Costos corrientes'!$C$3:$C$169,'Costos costantes 2020'!$C106)&gt;0,SUMIFS('Costos corrientes'!E$3:E$169,'Costos corrientes'!$A$3:$A$169,'Costos costantes 2020'!$A106,'Costos corrientes'!$B$3:$B$169,'Costos costantes 2020'!$B106,'Costos corrientes'!$C$3:$C$169,'Costos costantes 2020'!$C106)/((1+$B$1)^($C106-$C$1)),NA())</f>
        <v>3.84104</v>
      </c>
      <c r="F106" s="16">
        <f>IF(SUMIFS('Costos corrientes'!F$3:F$169,'Costos corrientes'!$A$3:$A$169,'Costos costantes 2020'!$A106,'Costos corrientes'!$B$3:$B$169,'Costos costantes 2020'!$B106,'Costos corrientes'!$C$3:$C$169,'Costos costantes 2020'!$C106)&gt;0,SUMIFS('Costos corrientes'!F$3:F$169,'Costos corrientes'!$A$3:$A$169,'Costos costantes 2020'!$A106,'Costos corrientes'!$B$3:$B$169,'Costos costantes 2020'!$B106,'Costos corrientes'!$C$3:$C$169,'Costos costantes 2020'!$C106)/((1+$B$1)^($C106-$C$1)),NA())</f>
        <v>19.183920000000001</v>
      </c>
      <c r="G106" s="5">
        <f>IFERROR(INDEX('2019'!$B$2:$P$30,MATCH('Costos costantes 2020'!$A106,'2019'!$A$2:$A$30,0),MATCH('Costos costantes 2020'!G$1,'2019'!$B$1:$P$1,0)),NA())</f>
        <v>9840</v>
      </c>
      <c r="H106" s="5">
        <f>IFERROR(INDEX('2019'!$B$2:$P$30,MATCH('Costos costantes 2020'!$A106,'2019'!$A$2:$A$30,0),MATCH('Costos costantes 2020'!H$1,'2019'!$B$1:$P$1,0)),NA())</f>
        <v>2</v>
      </c>
    </row>
    <row r="107" spans="1:8" x14ac:dyDescent="0.25">
      <c r="A107" s="5" t="s">
        <v>114</v>
      </c>
      <c r="B107" s="5" t="s">
        <v>113</v>
      </c>
      <c r="C107" s="5">
        <v>2020</v>
      </c>
      <c r="D107" s="16">
        <f>IF(SUMIFS('Costos corrientes'!D$3:D$169,'Costos corrientes'!$A$3:$A$169,'Costos costantes 2020'!$A107,'Costos corrientes'!$B$3:$B$169,'Costos costantes 2020'!$B107,'Costos corrientes'!$C$3:$C$169,'Costos costantes 2020'!$C107)&gt;0,SUMIFS('Costos corrientes'!D$3:D$169,'Costos corrientes'!$A$3:$A$169,'Costos costantes 2020'!$A107,'Costos corrientes'!$B$3:$B$169,'Costos costantes 2020'!$B107,'Costos corrientes'!$C$3:$C$169,'Costos costantes 2020'!$C107)/((1+$B$1)^($C107-$C$1)),NA())</f>
        <v>710</v>
      </c>
      <c r="E107" s="16">
        <f>IF(SUMIFS('Costos corrientes'!E$3:E$169,'Costos corrientes'!$A$3:$A$169,'Costos costantes 2020'!$A107,'Costos corrientes'!$B$3:$B$169,'Costos costantes 2020'!$B107,'Costos corrientes'!$C$3:$C$169,'Costos costantes 2020'!$C107)&gt;0,SUMIFS('Costos corrientes'!E$3:E$169,'Costos corrientes'!$A$3:$A$169,'Costos costantes 2020'!$A107,'Costos corrientes'!$B$3:$B$169,'Costos costantes 2020'!$B107,'Costos corrientes'!$C$3:$C$169,'Costos costantes 2020'!$C107)/((1+$B$1)^($C107-$C$1)),NA())</f>
        <v>4.4800000000000004</v>
      </c>
      <c r="F107" s="16">
        <f>IF(SUMIFS('Costos corrientes'!F$3:F$169,'Costos corrientes'!$A$3:$A$169,'Costos costantes 2020'!$A107,'Costos corrientes'!$B$3:$B$169,'Costos costantes 2020'!$B107,'Costos corrientes'!$C$3:$C$169,'Costos costantes 2020'!$C107)&gt;0,SUMIFS('Costos corrientes'!F$3:F$169,'Costos corrientes'!$A$3:$A$169,'Costos costantes 2020'!$A107,'Costos corrientes'!$B$3:$B$169,'Costos costantes 2020'!$B107,'Costos corrientes'!$C$3:$C$169,'Costos costantes 2020'!$C107)/((1+$B$1)^($C107-$C$1)),NA())</f>
        <v>6.97</v>
      </c>
      <c r="G107" s="5">
        <f>IFERROR(INDEX('2020'!$B$2:$P$30,MATCH('Costos costantes 2020'!$A106,'2020'!$A$2:$A$30,0),MATCH('Costos costantes 2020'!G$1,'2020'!$B$1:$P$1,0)),NA())</f>
        <v>9905</v>
      </c>
      <c r="H107" s="5">
        <f>IFERROR(INDEX('2020'!$B$2:$P$30,MATCH('Costos costantes 2020'!$A106,'2020'!$A$2:$A$30,0),MATCH('Costos costantes 2020'!H$1,'2020'!$B$1:$P$1,0)),NA())</f>
        <v>2</v>
      </c>
    </row>
    <row r="108" spans="1:8" x14ac:dyDescent="0.25">
      <c r="A108" s="5" t="s">
        <v>114</v>
      </c>
      <c r="B108" s="5" t="s">
        <v>113</v>
      </c>
      <c r="C108" s="5">
        <v>2021</v>
      </c>
      <c r="D108" s="16">
        <f>IF(SUMIFS('Costos corrientes'!D$3:D$169,'Costos corrientes'!$A$3:$A$169,'Costos costantes 2020'!$A108,'Costos corrientes'!$B$3:$B$169,'Costos costantes 2020'!$B108,'Costos corrientes'!$C$3:$C$169,'Costos costantes 2020'!$C108)&gt;0,SUMIFS('Costos corrientes'!D$3:D$169,'Costos corrientes'!$A$3:$A$169,'Costos costantes 2020'!$A108,'Costos corrientes'!$B$3:$B$169,'Costos costantes 2020'!$B108,'Costos corrientes'!$C$3:$C$169,'Costos costantes 2020'!$C108)/((1+$B$1)^($C108-$C$1)),NA())</f>
        <v>666.35338345864659</v>
      </c>
      <c r="E108" s="16">
        <f>IF(SUMIFS('Costos corrientes'!E$3:E$169,'Costos corrientes'!$A$3:$A$169,'Costos costantes 2020'!$A108,'Costos corrientes'!$B$3:$B$169,'Costos costantes 2020'!$B108,'Costos corrientes'!$C$3:$C$169,'Costos costantes 2020'!$C108)&gt;0,SUMIFS('Costos corrientes'!E$3:E$169,'Costos corrientes'!$A$3:$A$169,'Costos costantes 2020'!$A108,'Costos corrientes'!$B$3:$B$169,'Costos costantes 2020'!$B108,'Costos corrientes'!$C$3:$C$169,'Costos costantes 2020'!$C108)/((1+$B$1)^($C108-$C$1)),NA())</f>
        <v>4.2481203007518786</v>
      </c>
      <c r="F108" s="16">
        <f>IF(SUMIFS('Costos corrientes'!F$3:F$169,'Costos corrientes'!$A$3:$A$169,'Costos costantes 2020'!$A108,'Costos corrientes'!$B$3:$B$169,'Costos costantes 2020'!$B108,'Costos corrientes'!$C$3:$C$169,'Costos costantes 2020'!$C108)&gt;0,SUMIFS('Costos corrientes'!F$3:F$169,'Costos corrientes'!$A$3:$A$169,'Costos costantes 2020'!$A108,'Costos corrientes'!$B$3:$B$169,'Costos costantes 2020'!$B108,'Costos corrientes'!$C$3:$C$169,'Costos costantes 2020'!$C108)/((1+$B$1)^($C108-$C$1)),NA())</f>
        <v>6.6165413533834583</v>
      </c>
      <c r="G108" s="5">
        <f>IFERROR(INDEX('2021'!$B$2:$P$30,MATCH('Costos costantes 2020'!$A106,'2021'!$A$2:$A$30,0),MATCH('Costos costantes 2020'!G$1,'2021'!$B$1:$P$1,0)),NA())</f>
        <v>9905</v>
      </c>
      <c r="H108" s="5">
        <f>IFERROR(INDEX('2021'!$B$2:$P$30,MATCH('Costos costantes 2020'!$A106,'2021'!$A$2:$A$30,0),MATCH('Costos costantes 2020'!H$1,'2021'!$B$1:$P$1,0)),NA())</f>
        <v>2</v>
      </c>
    </row>
    <row r="109" spans="1:8" x14ac:dyDescent="0.25">
      <c r="A109" s="5" t="s">
        <v>114</v>
      </c>
      <c r="B109" s="5" t="s">
        <v>113</v>
      </c>
      <c r="C109" s="5">
        <v>2022</v>
      </c>
      <c r="D109" s="16">
        <f>IF(SUMIFS('Costos corrientes'!D$3:D$169,'Costos corrientes'!$A$3:$A$169,'Costos costantes 2020'!$A109,'Costos corrientes'!$B$3:$B$169,'Costos costantes 2020'!$B109,'Costos corrientes'!$C$3:$C$169,'Costos costantes 2020'!$C109)&gt;0,SUMIFS('Costos corrientes'!D$3:D$169,'Costos corrientes'!$A$3:$A$169,'Costos costantes 2020'!$A109,'Costos corrientes'!$B$3:$B$169,'Costos costantes 2020'!$B109,'Costos corrientes'!$C$3:$C$169,'Costos costantes 2020'!$C109)/((1+$B$1)^($C109-$C$1)),NA())</f>
        <v>693.40409293911455</v>
      </c>
      <c r="E109" s="16">
        <f>IF(SUMIFS('Costos corrientes'!E$3:E$169,'Costos corrientes'!$A$3:$A$169,'Costos costantes 2020'!$A109,'Costos corrientes'!$B$3:$B$169,'Costos costantes 2020'!$B109,'Costos corrientes'!$C$3:$C$169,'Costos costantes 2020'!$C109)&gt;0,SUMIFS('Costos corrientes'!E$3:E$169,'Costos corrientes'!$A$3:$A$169,'Costos costantes 2020'!$A109,'Costos corrientes'!$B$3:$B$169,'Costos costantes 2020'!$B109,'Costos corrientes'!$C$3:$C$169,'Costos costantes 2020'!$C109)/((1+$B$1)^($C109-$C$1)),NA())</f>
        <v>4.1604245576346877</v>
      </c>
      <c r="F109" s="16">
        <f>IF(SUMIFS('Costos corrientes'!F$3:F$169,'Costos corrientes'!$A$3:$A$169,'Costos costantes 2020'!$A109,'Costos corrientes'!$B$3:$B$169,'Costos costantes 2020'!$B109,'Costos corrientes'!$C$3:$C$169,'Costos costantes 2020'!$C109)&gt;0,SUMIFS('Costos corrientes'!F$3:F$169,'Costos corrientes'!$A$3:$A$169,'Costos costantes 2020'!$A109,'Costos corrientes'!$B$3:$B$169,'Costos costantes 2020'!$B109,'Costos corrientes'!$C$3:$C$169,'Costos costantes 2020'!$C109)/((1+$B$1)^($C109-$C$1)),NA())</f>
        <v>6.474715925151223</v>
      </c>
      <c r="G109" s="5">
        <f>IFERROR(INDEX('2022'!$B$2:$P$30,MATCH('Costos costantes 2020'!$A106,'2022'!$A$2:$A$30,0),MATCH('Costos costantes 2020'!G$1,'2022'!$B$1:$P$1,0)),NA())</f>
        <v>9905</v>
      </c>
      <c r="H109" s="5">
        <f>IFERROR(INDEX('2022'!$B$2:$P$30,MATCH('Costos costantes 2020'!$A106,'2022'!$A$2:$A$30,0),MATCH('Costos costantes 2020'!H$1,'2022'!$B$1:$P$1,0)),NA())</f>
        <v>2</v>
      </c>
    </row>
    <row r="110" spans="1:8" ht="15.75" thickBot="1" x14ac:dyDescent="0.3">
      <c r="A110" s="9" t="s">
        <v>114</v>
      </c>
      <c r="B110" s="9" t="s">
        <v>113</v>
      </c>
      <c r="C110" s="9">
        <v>2023</v>
      </c>
      <c r="D110" s="17">
        <f>IF(SUMIFS('Costos corrientes'!D$3:D$169,'Costos corrientes'!$A$3:$A$169,'Costos costantes 2020'!$A110,'Costos corrientes'!$B$3:$B$169,'Costos costantes 2020'!$B110,'Costos corrientes'!$C$3:$C$169,'Costos costantes 2020'!$C110)&gt;0,SUMIFS('Costos corrientes'!D$3:D$169,'Costos corrientes'!$A$3:$A$169,'Costos costantes 2020'!$A110,'Costos corrientes'!$B$3:$B$169,'Costos costantes 2020'!$B110,'Costos corrientes'!$C$3:$C$169,'Costos costantes 2020'!$C110)/((1+$B$1)^($C110-$C$1)),NA())</f>
        <v>719.77078274293888</v>
      </c>
      <c r="E110" s="17">
        <f>IF(SUMIFS('Costos corrientes'!E$3:E$169,'Costos corrientes'!$A$3:$A$169,'Costos costantes 2020'!$A110,'Costos corrientes'!$B$3:$B$169,'Costos costantes 2020'!$B110,'Costos corrientes'!$C$3:$C$169,'Costos costantes 2020'!$C110)&gt;0,SUMIFS('Costos corrientes'!E$3:E$169,'Costos corrientes'!$A$3:$A$169,'Costos costantes 2020'!$A110,'Costos corrientes'!$B$3:$B$169,'Costos costantes 2020'!$B110,'Costos corrientes'!$C$3:$C$169,'Costos costantes 2020'!$C110)/((1+$B$1)^($C110-$C$1)),NA())</f>
        <v>4.2007383629518689</v>
      </c>
      <c r="F110" s="17">
        <f>IF(SUMIFS('Costos corrientes'!F$3:F$169,'Costos corrientes'!$A$3:$A$169,'Costos costantes 2020'!$A110,'Costos corrientes'!$B$3:$B$169,'Costos costantes 2020'!$B110,'Costos corrientes'!$C$3:$C$169,'Costos costantes 2020'!$C110)&gt;0,SUMIFS('Costos corrientes'!F$3:F$169,'Costos corrientes'!$A$3:$A$169,'Costos costantes 2020'!$A110,'Costos corrientes'!$B$3:$B$169,'Costos costantes 2020'!$B110,'Costos corrientes'!$C$3:$C$169,'Costos costantes 2020'!$C110)/((1+$B$1)^($C110-$C$1)),NA())</f>
        <v>6.5418613241226735</v>
      </c>
      <c r="G110" s="9">
        <f>IFERROR(INDEX('2022'!$B$2:$P$30,MATCH('Costos costantes 2020'!$A107,'2022'!$A$2:$A$30,0),MATCH('Costos costantes 2020'!G$1,'2022'!$B$1:$P$1,0)),NA())</f>
        <v>9905</v>
      </c>
      <c r="H110" s="9">
        <f>IFERROR(INDEX('2022'!$B$2:$P$30,MATCH('Costos costantes 2020'!$A107,'2022'!$A$2:$A$30,0),MATCH('Costos costantes 2020'!H$1,'2022'!$B$1:$P$1,0)),NA())</f>
        <v>2</v>
      </c>
    </row>
    <row r="111" spans="1:8" ht="15.75" thickTop="1" x14ac:dyDescent="0.25">
      <c r="A111" s="8" t="s">
        <v>115</v>
      </c>
      <c r="B111" s="8" t="s">
        <v>112</v>
      </c>
      <c r="C111" s="8">
        <v>2018</v>
      </c>
      <c r="D111" s="15">
        <f>IF(SUMIFS('Costos corrientes'!D$3:D$169,'Costos corrientes'!$A$3:$A$169,'Costos costantes 2020'!$A111,'Costos corrientes'!$B$3:$B$169,'Costos costantes 2020'!$B111,'Costos corrientes'!$C$3:$C$169,'Costos costantes 2020'!$C111)&gt;0,SUMIFS('Costos corrientes'!D$3:D$169,'Costos corrientes'!$A$3:$A$169,'Costos costantes 2020'!$A111,'Costos corrientes'!$B$3:$B$169,'Costos costantes 2020'!$B111,'Costos corrientes'!$C$3:$C$169,'Costos costantes 2020'!$C111)/((1+$B$1)^($C111-$C$1)),NA())</f>
        <v>769.82528000000013</v>
      </c>
      <c r="E111" s="15">
        <f>IF(SUMIFS('Costos corrientes'!E$3:E$169,'Costos corrientes'!$A$3:$A$169,'Costos costantes 2020'!$A111,'Costos corrientes'!$B$3:$B$169,'Costos costantes 2020'!$B111,'Costos corrientes'!$C$3:$C$169,'Costos costantes 2020'!$C111)&gt;0,SUMIFS('Costos corrientes'!E$3:E$169,'Costos corrientes'!$A$3:$A$169,'Costos costantes 2020'!$A111,'Costos corrientes'!$B$3:$B$169,'Costos costantes 2020'!$B111,'Costos corrientes'!$C$3:$C$169,'Costos costantes 2020'!$C111)/((1+$B$1)^($C111-$C$1)),NA())</f>
        <v>12.237957760000002</v>
      </c>
      <c r="F111" s="15">
        <f>IF(SUMIFS('Costos corrientes'!F$3:F$169,'Costos corrientes'!$A$3:$A$169,'Costos costantes 2020'!$A111,'Costos corrientes'!$B$3:$B$169,'Costos costantes 2020'!$B111,'Costos corrientes'!$C$3:$C$169,'Costos costantes 2020'!$C111)&gt;0,SUMIFS('Costos corrientes'!F$3:F$169,'Costos corrientes'!$A$3:$A$169,'Costos costantes 2020'!$A111,'Costos corrientes'!$B$3:$B$169,'Costos costantes 2020'!$B111,'Costos corrientes'!$C$3:$C$169,'Costos costantes 2020'!$C111)/((1+$B$1)^($C111-$C$1)),NA())</f>
        <v>7.7774995200000019</v>
      </c>
      <c r="G111" s="8">
        <f>IFERROR(INDEX('2018'!$B$2:$P$30,MATCH('Costos costantes 2020'!$A111,'2018'!$A$2:$A$30,0),MATCH('Costos costantes 2020'!G$1,'2018'!$B$1:$P$1,0)),NA())</f>
        <v>9800</v>
      </c>
      <c r="H111" s="8">
        <f>IFERROR(INDEX('2018'!$B$2:$P$30,MATCH('Costos costantes 2020'!$A111,'2018'!$A$2:$A$30,0),MATCH('Costos costantes 2020'!H$1,'2018'!$B$1:$P$1,0)),NA())</f>
        <v>2</v>
      </c>
    </row>
    <row r="112" spans="1:8" x14ac:dyDescent="0.25">
      <c r="A112" s="5" t="s">
        <v>115</v>
      </c>
      <c r="B112" s="5" t="s">
        <v>112</v>
      </c>
      <c r="C112" s="5">
        <v>2019</v>
      </c>
      <c r="D112" s="16">
        <f>IF(SUMIFS('Costos corrientes'!D$3:D$169,'Costos corrientes'!$A$3:$A$169,'Costos costantes 2020'!$A112,'Costos corrientes'!$B$3:$B$169,'Costos costantes 2020'!$B112,'Costos corrientes'!$C$3:$C$169,'Costos costantes 2020'!$C112)&gt;0,SUMIFS('Costos corrientes'!D$3:D$169,'Costos corrientes'!$A$3:$A$169,'Costos costantes 2020'!$A112,'Costos corrientes'!$B$3:$B$169,'Costos costantes 2020'!$B112,'Costos corrientes'!$C$3:$C$169,'Costos costantes 2020'!$C112)/((1+$B$1)^($C112-$C$1)),NA())</f>
        <v>735.22400000000005</v>
      </c>
      <c r="E112" s="16">
        <f>IF(SUMIFS('Costos corrientes'!E$3:E$169,'Costos corrientes'!$A$3:$A$169,'Costos costantes 2020'!$A112,'Costos corrientes'!$B$3:$B$169,'Costos costantes 2020'!$B112,'Costos corrientes'!$C$3:$C$169,'Costos costantes 2020'!$C112)&gt;0,SUMIFS('Costos corrientes'!E$3:E$169,'Costos corrientes'!$A$3:$A$169,'Costos costantes 2020'!$A112,'Costos corrientes'!$B$3:$B$169,'Costos costantes 2020'!$B112,'Costos corrientes'!$C$3:$C$169,'Costos costantes 2020'!$C112)/((1+$B$1)^($C112-$C$1)),NA())</f>
        <v>11.72528</v>
      </c>
      <c r="F112" s="16">
        <f>IF(SUMIFS('Costos corrientes'!F$3:F$169,'Costos corrientes'!$A$3:$A$169,'Costos costantes 2020'!$A112,'Costos corrientes'!$B$3:$B$169,'Costos costantes 2020'!$B112,'Costos corrientes'!$C$3:$C$169,'Costos costantes 2020'!$C112)&gt;0,SUMIFS('Costos corrientes'!F$3:F$169,'Costos corrientes'!$A$3:$A$169,'Costos costantes 2020'!$A112,'Costos corrientes'!$B$3:$B$169,'Costos costantes 2020'!$B112,'Costos corrientes'!$C$3:$C$169,'Costos costantes 2020'!$C112)/((1+$B$1)^($C112-$C$1)),NA())</f>
        <v>7.4586399999999999</v>
      </c>
      <c r="G112" s="5">
        <f>IFERROR(INDEX('2019'!$B$2:$P$30,MATCH('Costos costantes 2020'!$A112,'2019'!$A$2:$A$30,0),MATCH('Costos costantes 2020'!G$1,'2019'!$B$1:$P$1,0)),NA())</f>
        <v>9800</v>
      </c>
      <c r="H112" s="5">
        <f>IFERROR(INDEX('2019'!$B$2:$P$30,MATCH('Costos costantes 2020'!$A112,'2019'!$A$2:$A$30,0),MATCH('Costos costantes 2020'!H$1,'2019'!$B$1:$P$1,0)),NA())</f>
        <v>2</v>
      </c>
    </row>
    <row r="113" spans="1:8" x14ac:dyDescent="0.25">
      <c r="A113" s="5" t="s">
        <v>115</v>
      </c>
      <c r="B113" s="5" t="s">
        <v>112</v>
      </c>
      <c r="C113" s="5">
        <v>2020</v>
      </c>
      <c r="D113" s="16">
        <f>IF(SUMIFS('Costos corrientes'!D$3:D$169,'Costos corrientes'!$A$3:$A$169,'Costos costantes 2020'!$A113,'Costos corrientes'!$B$3:$B$169,'Costos costantes 2020'!$B113,'Costos corrientes'!$C$3:$C$169,'Costos costantes 2020'!$C113)&gt;0,SUMIFS('Costos corrientes'!D$3:D$169,'Costos corrientes'!$A$3:$A$169,'Costos costantes 2020'!$A113,'Costos corrientes'!$B$3:$B$169,'Costos costantes 2020'!$B113,'Costos corrientes'!$C$3:$C$169,'Costos costantes 2020'!$C113)/((1+$B$1)^($C113-$C$1)),NA())</f>
        <v>1170</v>
      </c>
      <c r="E113" s="16">
        <f>IF(SUMIFS('Costos corrientes'!E$3:E$169,'Costos corrientes'!$A$3:$A$169,'Costos costantes 2020'!$A113,'Costos corrientes'!$B$3:$B$169,'Costos costantes 2020'!$B113,'Costos corrientes'!$C$3:$C$169,'Costos costantes 2020'!$C113)&gt;0,SUMIFS('Costos corrientes'!E$3:E$169,'Costos corrientes'!$A$3:$A$169,'Costos costantes 2020'!$A113,'Costos corrientes'!$B$3:$B$169,'Costos costantes 2020'!$B113,'Costos corrientes'!$C$3:$C$169,'Costos costantes 2020'!$C113)/((1+$B$1)^($C113-$C$1)),NA())</f>
        <v>4.68</v>
      </c>
      <c r="F113" s="16">
        <f>IF(SUMIFS('Costos corrientes'!F$3:F$169,'Costos corrientes'!$A$3:$A$169,'Costos costantes 2020'!$A113,'Costos corrientes'!$B$3:$B$169,'Costos costantes 2020'!$B113,'Costos corrientes'!$C$3:$C$169,'Costos costantes 2020'!$C113)&gt;0,SUMIFS('Costos corrientes'!F$3:F$169,'Costos corrientes'!$A$3:$A$169,'Costos costantes 2020'!$A113,'Costos corrientes'!$B$3:$B$169,'Costos costantes 2020'!$B113,'Costos corrientes'!$C$3:$C$169,'Costos costantes 2020'!$C113)/((1+$B$1)^($C113-$C$1)),NA())</f>
        <v>16.23</v>
      </c>
      <c r="G113" s="5">
        <f>IFERROR(INDEX('2020'!$B$2:$P$30,MATCH('Costos costantes 2020'!$A112,'2020'!$A$2:$A$30,0),MATCH('Costos costantes 2020'!G$1,'2020'!$B$1:$P$1,0)),NA())</f>
        <v>9124</v>
      </c>
      <c r="H113" s="5">
        <f>IFERROR(INDEX('2020'!$B$2:$P$30,MATCH('Costos costantes 2020'!$A112,'2020'!$A$2:$A$30,0),MATCH('Costos costantes 2020'!H$1,'2020'!$B$1:$P$1,0)),NA())</f>
        <v>2</v>
      </c>
    </row>
    <row r="114" spans="1:8" x14ac:dyDescent="0.25">
      <c r="A114" s="5" t="s">
        <v>115</v>
      </c>
      <c r="B114" s="5" t="s">
        <v>112</v>
      </c>
      <c r="C114" s="5">
        <v>2021</v>
      </c>
      <c r="D114" s="16">
        <f>IF(SUMIFS('Costos corrientes'!D$3:D$169,'Costos corrientes'!$A$3:$A$169,'Costos costantes 2020'!$A114,'Costos corrientes'!$B$3:$B$169,'Costos costantes 2020'!$B114,'Costos corrientes'!$C$3:$C$169,'Costos costantes 2020'!$C114)&gt;0,SUMIFS('Costos corrientes'!D$3:D$169,'Costos corrientes'!$A$3:$A$169,'Costos costantes 2020'!$A114,'Costos corrientes'!$B$3:$B$169,'Costos costantes 2020'!$B114,'Costos corrientes'!$C$3:$C$169,'Costos costantes 2020'!$C114)/((1+$B$1)^($C114-$C$1)),NA())</f>
        <v>1098.6842105263158</v>
      </c>
      <c r="E114" s="16">
        <f>IF(SUMIFS('Costos corrientes'!E$3:E$169,'Costos corrientes'!$A$3:$A$169,'Costos costantes 2020'!$A114,'Costos corrientes'!$B$3:$B$169,'Costos costantes 2020'!$B114,'Costos corrientes'!$C$3:$C$169,'Costos costantes 2020'!$C114)&gt;0,SUMIFS('Costos corrientes'!E$3:E$169,'Costos corrientes'!$A$3:$A$169,'Costos costantes 2020'!$A114,'Costos corrientes'!$B$3:$B$169,'Costos costantes 2020'!$B114,'Costos corrientes'!$C$3:$C$169,'Costos costantes 2020'!$C114)/((1+$B$1)^($C114-$C$1)),NA())</f>
        <v>4.436090225563909</v>
      </c>
      <c r="F114" s="16">
        <f>IF(SUMIFS('Costos corrientes'!F$3:F$169,'Costos corrientes'!$A$3:$A$169,'Costos costantes 2020'!$A114,'Costos corrientes'!$B$3:$B$169,'Costos costantes 2020'!$B114,'Costos corrientes'!$C$3:$C$169,'Costos costantes 2020'!$C114)&gt;0,SUMIFS('Costos corrientes'!F$3:F$169,'Costos corrientes'!$A$3:$A$169,'Costos costantes 2020'!$A114,'Costos corrientes'!$B$3:$B$169,'Costos costantes 2020'!$B114,'Costos corrientes'!$C$3:$C$169,'Costos costantes 2020'!$C114)/((1+$B$1)^($C114-$C$1)),NA())</f>
        <v>15.394736842105262</v>
      </c>
      <c r="G114" s="5">
        <f>IFERROR(INDEX('2021'!$B$2:$P$30,MATCH('Costos costantes 2020'!$A112,'2021'!$A$2:$A$30,0),MATCH('Costos costantes 2020'!G$1,'2021'!$B$1:$P$1,0)),NA())</f>
        <v>9124</v>
      </c>
      <c r="H114" s="5">
        <f>IFERROR(INDEX('2021'!$B$2:$P$30,MATCH('Costos costantes 2020'!$A112,'2021'!$A$2:$A$30,0),MATCH('Costos costantes 2020'!H$1,'2021'!$B$1:$P$1,0)),NA())</f>
        <v>2</v>
      </c>
    </row>
    <row r="115" spans="1:8" x14ac:dyDescent="0.25">
      <c r="A115" s="5" t="s">
        <v>115</v>
      </c>
      <c r="B115" s="5" t="s">
        <v>112</v>
      </c>
      <c r="C115" s="5">
        <v>2022</v>
      </c>
      <c r="D115" s="16">
        <f>IF(SUMIFS('Costos corrientes'!D$3:D$169,'Costos corrientes'!$A$3:$A$169,'Costos costantes 2020'!$A115,'Costos corrientes'!$B$3:$B$169,'Costos costantes 2020'!$B115,'Costos corrientes'!$C$3:$C$169,'Costos costantes 2020'!$C115)&gt;0,SUMIFS('Costos corrientes'!D$3:D$169,'Costos corrientes'!$A$3:$A$169,'Costos costantes 2020'!$A115,'Costos corrientes'!$B$3:$B$169,'Costos costantes 2020'!$B115,'Costos corrientes'!$C$3:$C$169,'Costos costantes 2020'!$C115)/((1+$B$1)^($C115-$C$1)),NA())</f>
        <v>1143.0126067047315</v>
      </c>
      <c r="E115" s="16">
        <f>IF(SUMIFS('Costos corrientes'!E$3:E$169,'Costos corrientes'!$A$3:$A$169,'Costos costantes 2020'!$A115,'Costos corrientes'!$B$3:$B$169,'Costos costantes 2020'!$B115,'Costos corrientes'!$C$3:$C$169,'Costos costantes 2020'!$C115)&gt;0,SUMIFS('Costos corrientes'!E$3:E$169,'Costos corrientes'!$A$3:$A$169,'Costos costantes 2020'!$A115,'Costos corrientes'!$B$3:$B$169,'Costos costantes 2020'!$B115,'Costos corrientes'!$C$3:$C$169,'Costos costantes 2020'!$C115)/((1+$B$1)^($C115-$C$1)),NA())</f>
        <v>4.345921193962349</v>
      </c>
      <c r="F115" s="16">
        <f>IF(SUMIFS('Costos corrientes'!F$3:F$169,'Costos corrientes'!$A$3:$A$169,'Costos costantes 2020'!$A115,'Costos corrientes'!$B$3:$B$169,'Costos costantes 2020'!$B115,'Costos corrientes'!$C$3:$C$169,'Costos costantes 2020'!$C115)&gt;0,SUMIFS('Costos corrientes'!F$3:F$169,'Costos corrientes'!$A$3:$A$169,'Costos costantes 2020'!$A115,'Costos corrientes'!$B$3:$B$169,'Costos costantes 2020'!$B115,'Costos corrientes'!$C$3:$C$169,'Costos costantes 2020'!$C115)/((1+$B$1)^($C115-$C$1)),NA())</f>
        <v>15.069393408332859</v>
      </c>
      <c r="G115" s="5">
        <f>IFERROR(INDEX('2022'!$B$2:$P$30,MATCH('Costos costantes 2020'!$A112,'2022'!$A$2:$A$30,0),MATCH('Costos costantes 2020'!G$1,'2022'!$B$1:$P$1,0)),NA())</f>
        <v>9124</v>
      </c>
      <c r="H115" s="5">
        <f>IFERROR(INDEX('2022'!$B$2:$P$30,MATCH('Costos costantes 2020'!$A112,'2022'!$A$2:$A$30,0),MATCH('Costos costantes 2020'!H$1,'2022'!$B$1:$P$1,0)),NA())</f>
        <v>2</v>
      </c>
    </row>
    <row r="116" spans="1:8" ht="15.75" thickBot="1" x14ac:dyDescent="0.3">
      <c r="A116" s="9" t="s">
        <v>115</v>
      </c>
      <c r="B116" s="9" t="s">
        <v>112</v>
      </c>
      <c r="C116" s="9">
        <v>2023</v>
      </c>
      <c r="D116" s="17">
        <f>IF(SUMIFS('Costos corrientes'!D$3:D$169,'Costos corrientes'!$A$3:$A$169,'Costos costantes 2020'!$A116,'Costos corrientes'!$B$3:$B$169,'Costos costantes 2020'!$B116,'Costos corrientes'!$C$3:$C$169,'Costos costantes 2020'!$C116)&gt;0,SUMIFS('Costos corrientes'!D$3:D$169,'Costos corrientes'!$A$3:$A$169,'Costos costantes 2020'!$A116,'Costos corrientes'!$B$3:$B$169,'Costos costantes 2020'!$B116,'Costos corrientes'!$C$3:$C$169,'Costos costantes 2020'!$C116)/((1+$B$1)^($C116-$C$1)),NA())</f>
        <v>1185.5048186354288</v>
      </c>
      <c r="E116" s="17">
        <f>IF(SUMIFS('Costos corrientes'!E$3:E$169,'Costos corrientes'!$A$3:$A$169,'Costos costantes 2020'!$A116,'Costos corrientes'!$B$3:$B$169,'Costos costantes 2020'!$B116,'Costos corrientes'!$C$3:$C$169,'Costos costantes 2020'!$C116)&gt;0,SUMIFS('Costos corrientes'!E$3:E$169,'Costos corrientes'!$A$3:$A$169,'Costos costantes 2020'!$A116,'Costos corrientes'!$B$3:$B$169,'Costos costantes 2020'!$B116,'Costos corrientes'!$C$3:$C$169,'Costos costantes 2020'!$C116)/((1+$B$1)^($C116-$C$1)),NA())</f>
        <v>4.3916810158133179</v>
      </c>
      <c r="F116" s="17">
        <f>IF(SUMIFS('Costos corrientes'!F$3:F$169,'Costos corrientes'!$A$3:$A$169,'Costos costantes 2020'!$A116,'Costos corrientes'!$B$3:$B$169,'Costos costantes 2020'!$B116,'Costos corrientes'!$C$3:$C$169,'Costos costantes 2020'!$C116)&gt;0,SUMIFS('Costos corrientes'!F$3:F$169,'Costos corrientes'!$A$3:$A$169,'Costos costantes 2020'!$A116,'Costos corrientes'!$B$3:$B$169,'Costos costantes 2020'!$B116,'Costos corrientes'!$C$3:$C$169,'Costos costantes 2020'!$C116)/((1+$B$1)^($C116-$C$1)),NA())</f>
        <v>15.233902956554704</v>
      </c>
      <c r="G116" s="9">
        <f>IFERROR(INDEX('2022'!$B$2:$P$30,MATCH('Costos costantes 2020'!$A113,'2022'!$A$2:$A$30,0),MATCH('Costos costantes 2020'!G$1,'2022'!$B$1:$P$1,0)),NA())</f>
        <v>9124</v>
      </c>
      <c r="H116" s="9">
        <f>IFERROR(INDEX('2022'!$B$2:$P$30,MATCH('Costos costantes 2020'!$A113,'2022'!$A$2:$A$30,0),MATCH('Costos costantes 2020'!H$1,'2022'!$B$1:$P$1,0)),NA())</f>
        <v>2</v>
      </c>
    </row>
    <row r="117" spans="1:8" ht="15.75" thickTop="1" x14ac:dyDescent="0.25">
      <c r="A117" s="8" t="s">
        <v>116</v>
      </c>
      <c r="B117" s="8" t="s">
        <v>4</v>
      </c>
      <c r="C117" s="8">
        <v>2018</v>
      </c>
      <c r="D117" s="15" t="e">
        <f>IF(SUMIFS('Costos corrientes'!D$3:D$169,'Costos corrientes'!$A$3:$A$169,'Costos costantes 2020'!$A117,'Costos corrientes'!$B$3:$B$169,'Costos costantes 2020'!$B117,'Costos corrientes'!$C$3:$C$169,'Costos costantes 2020'!$C117)&gt;0,SUMIFS('Costos corrientes'!D$3:D$169,'Costos corrientes'!$A$3:$A$169,'Costos costantes 2020'!$A117,'Costos corrientes'!$B$3:$B$169,'Costos costantes 2020'!$B117,'Costos corrientes'!$C$3:$C$169,'Costos costantes 2020'!$C117)/((1+$B$1)^($C117-$C$1)),NA())</f>
        <v>#N/A</v>
      </c>
      <c r="E117" s="15" t="e">
        <f>IF(SUMIFS('Costos corrientes'!E$3:E$169,'Costos corrientes'!$A$3:$A$169,'Costos costantes 2020'!$A117,'Costos corrientes'!$B$3:$B$169,'Costos costantes 2020'!$B117,'Costos corrientes'!$C$3:$C$169,'Costos costantes 2020'!$C117)&gt;0,SUMIFS('Costos corrientes'!E$3:E$169,'Costos corrientes'!$A$3:$A$169,'Costos costantes 2020'!$A117,'Costos corrientes'!$B$3:$B$169,'Costos costantes 2020'!$B117,'Costos corrientes'!$C$3:$C$169,'Costos costantes 2020'!$C117)/((1+$B$1)^($C117-$C$1)),NA())</f>
        <v>#N/A</v>
      </c>
      <c r="F117" s="15" t="e">
        <f>IF(SUMIFS('Costos corrientes'!F$3:F$169,'Costos corrientes'!$A$3:$A$169,'Costos costantes 2020'!$A117,'Costos corrientes'!$B$3:$B$169,'Costos costantes 2020'!$B117,'Costos corrientes'!$C$3:$C$169,'Costos costantes 2020'!$C117)&gt;0,SUMIFS('Costos corrientes'!F$3:F$169,'Costos corrientes'!$A$3:$A$169,'Costos costantes 2020'!$A117,'Costos corrientes'!$B$3:$B$169,'Costos costantes 2020'!$B117,'Costos corrientes'!$C$3:$C$169,'Costos costantes 2020'!$C117)/((1+$B$1)^($C117-$C$1)),NA())</f>
        <v>#N/A</v>
      </c>
      <c r="G117" s="8"/>
      <c r="H117" s="8"/>
    </row>
    <row r="118" spans="1:8" x14ac:dyDescent="0.25">
      <c r="A118" s="5" t="s">
        <v>116</v>
      </c>
      <c r="B118" s="5" t="s">
        <v>4</v>
      </c>
      <c r="C118" s="5">
        <v>2019</v>
      </c>
      <c r="D118" s="16">
        <f>IF(SUMIFS('Costos corrientes'!D$3:D$169,'Costos corrientes'!$A$3:$A$169,'Costos costantes 2020'!$A118,'Costos corrientes'!$B$3:$B$169,'Costos costantes 2020'!$B118,'Costos corrientes'!$C$3:$C$169,'Costos costantes 2020'!$C118)&gt;0,SUMIFS('Costos corrientes'!D$3:D$169,'Costos corrientes'!$A$3:$A$169,'Costos costantes 2020'!$A118,'Costos corrientes'!$B$3:$B$169,'Costos costantes 2020'!$B118,'Costos corrientes'!$C$3:$C$169,'Costos costantes 2020'!$C118)/((1+$B$1)^($C118-$C$1)),NA())</f>
        <v>1458.7439999999999</v>
      </c>
      <c r="E118" s="16">
        <f>IF(SUMIFS('Costos corrientes'!E$3:E$169,'Costos corrientes'!$A$3:$A$169,'Costos costantes 2020'!$A118,'Costos corrientes'!$B$3:$B$169,'Costos costantes 2020'!$B118,'Costos corrientes'!$C$3:$C$169,'Costos costantes 2020'!$C118)&gt;0,SUMIFS('Costos corrientes'!E$3:E$169,'Costos corrientes'!$A$3:$A$169,'Costos costantes 2020'!$A118,'Costos corrientes'!$B$3:$B$169,'Costos costantes 2020'!$B118,'Costos corrientes'!$C$3:$C$169,'Costos costantes 2020'!$C118)/((1+$B$1)^($C118-$C$1)),NA())</f>
        <v>6.4159199999999998</v>
      </c>
      <c r="F118" s="16">
        <f>IF(SUMIFS('Costos corrientes'!F$3:F$169,'Costos corrientes'!$A$3:$A$169,'Costos costantes 2020'!$A118,'Costos corrientes'!$B$3:$B$169,'Costos costantes 2020'!$B118,'Costos corrientes'!$C$3:$C$169,'Costos costantes 2020'!$C118)&gt;0,SUMIFS('Costos corrientes'!F$3:F$169,'Costos corrientes'!$A$3:$A$169,'Costos costantes 2020'!$A118,'Costos corrientes'!$B$3:$B$169,'Costos costantes 2020'!$B118,'Costos corrientes'!$C$3:$C$169,'Costos costantes 2020'!$C118)/((1+$B$1)^($C118-$C$1)),NA())</f>
        <v>7.5650400000000007</v>
      </c>
      <c r="G118" s="5">
        <f>IFERROR(INDEX('2019'!$B$2:$P$30,MATCH('Costos costantes 2020'!$A118,'2019'!$A$2:$A$30,0),MATCH('Costos costantes 2020'!G$1,'2019'!$B$1:$P$1,0)),NA())</f>
        <v>8500</v>
      </c>
      <c r="H118" s="5">
        <f>IFERROR(INDEX('2019'!$B$2:$P$30,MATCH('Costos costantes 2020'!$A118,'2019'!$A$2:$A$30,0),MATCH('Costos costantes 2020'!H$1,'2019'!$B$1:$P$1,0)),NA())</f>
        <v>2</v>
      </c>
    </row>
    <row r="119" spans="1:8" x14ac:dyDescent="0.25">
      <c r="A119" s="5" t="s">
        <v>116</v>
      </c>
      <c r="B119" s="5" t="s">
        <v>4</v>
      </c>
      <c r="C119" s="5">
        <v>2020</v>
      </c>
      <c r="D119" s="16">
        <f>IF(SUMIFS('Costos corrientes'!D$3:D$169,'Costos corrientes'!$A$3:$A$169,'Costos costantes 2020'!$A119,'Costos corrientes'!$B$3:$B$169,'Costos costantes 2020'!$B119,'Costos corrientes'!$C$3:$C$169,'Costos costantes 2020'!$C119)&gt;0,SUMIFS('Costos corrientes'!D$3:D$169,'Costos corrientes'!$A$3:$A$169,'Costos costantes 2020'!$A119,'Costos corrientes'!$B$3:$B$169,'Costos costantes 2020'!$B119,'Costos corrientes'!$C$3:$C$169,'Costos costantes 2020'!$C119)/((1+$B$1)^($C119-$C$1)),NA())</f>
        <v>1802</v>
      </c>
      <c r="E119" s="16">
        <f>IF(SUMIFS('Costos corrientes'!E$3:E$169,'Costos corrientes'!$A$3:$A$169,'Costos costantes 2020'!$A119,'Costos corrientes'!$B$3:$B$169,'Costos costantes 2020'!$B119,'Costos corrientes'!$C$3:$C$169,'Costos costantes 2020'!$C119)&gt;0,SUMIFS('Costos corrientes'!E$3:E$169,'Costos corrientes'!$A$3:$A$169,'Costos costantes 2020'!$A119,'Costos corrientes'!$B$3:$B$169,'Costos costantes 2020'!$B119,'Costos corrientes'!$C$3:$C$169,'Costos costantes 2020'!$C119)/((1+$B$1)^($C119-$C$1)),NA())</f>
        <v>5.67</v>
      </c>
      <c r="F119" s="16">
        <f>IF(SUMIFS('Costos corrientes'!F$3:F$169,'Costos corrientes'!$A$3:$A$169,'Costos costantes 2020'!$A119,'Costos corrientes'!$B$3:$B$169,'Costos costantes 2020'!$B119,'Costos corrientes'!$C$3:$C$169,'Costos costantes 2020'!$C119)&gt;0,SUMIFS('Costos corrientes'!F$3:F$169,'Costos corrientes'!$A$3:$A$169,'Costos costantes 2020'!$A119,'Costos corrientes'!$B$3:$B$169,'Costos costantes 2020'!$B119,'Costos corrientes'!$C$3:$C$169,'Costos costantes 2020'!$C119)/((1+$B$1)^($C119-$C$1)),NA())</f>
        <v>35.01</v>
      </c>
      <c r="G119" s="5">
        <f>IFERROR(INDEX('2020'!$B$2:$P$30,MATCH('Costos costantes 2020'!$A118,'2020'!$A$2:$A$30,0),MATCH('Costos costantes 2020'!G$1,'2020'!$B$1:$P$1,0)),NA())</f>
        <v>8295</v>
      </c>
      <c r="H119" s="5">
        <f>IFERROR(INDEX('2020'!$B$2:$P$30,MATCH('Costos costantes 2020'!$A118,'2020'!$A$2:$A$30,0),MATCH('Costos costantes 2020'!H$1,'2020'!$B$1:$P$1,0)),NA())</f>
        <v>2</v>
      </c>
    </row>
    <row r="120" spans="1:8" x14ac:dyDescent="0.25">
      <c r="A120" s="5" t="s">
        <v>116</v>
      </c>
      <c r="B120" s="5" t="s">
        <v>4</v>
      </c>
      <c r="C120" s="5">
        <v>2021</v>
      </c>
      <c r="D120" s="16">
        <f>IF(SUMIFS('Costos corrientes'!D$3:D$169,'Costos corrientes'!$A$3:$A$169,'Costos costantes 2020'!$A120,'Costos corrientes'!$B$3:$B$169,'Costos costantes 2020'!$B120,'Costos corrientes'!$C$3:$C$169,'Costos costantes 2020'!$C120)&gt;0,SUMIFS('Costos corrientes'!D$3:D$169,'Costos corrientes'!$A$3:$A$169,'Costos costantes 2020'!$A120,'Costos corrientes'!$B$3:$B$169,'Costos costantes 2020'!$B120,'Costos corrientes'!$C$3:$C$169,'Costos costantes 2020'!$C120)/((1+$B$1)^($C120-$C$1)),NA())</f>
        <v>1703.9473684210525</v>
      </c>
      <c r="E120" s="16">
        <f>IF(SUMIFS('Costos corrientes'!E$3:E$169,'Costos corrientes'!$A$3:$A$169,'Costos costantes 2020'!$A120,'Costos corrientes'!$B$3:$B$169,'Costos costantes 2020'!$B120,'Costos corrientes'!$C$3:$C$169,'Costos costantes 2020'!$C120)&gt;0,SUMIFS('Costos corrientes'!E$3:E$169,'Costos corrientes'!$A$3:$A$169,'Costos costantes 2020'!$A120,'Costos corrientes'!$B$3:$B$169,'Costos costantes 2020'!$B120,'Costos corrientes'!$C$3:$C$169,'Costos costantes 2020'!$C120)/((1+$B$1)^($C120-$C$1)),NA())</f>
        <v>5.3759398496240598</v>
      </c>
      <c r="F120" s="16">
        <f>IF(SUMIFS('Costos corrientes'!F$3:F$169,'Costos corrientes'!$A$3:$A$169,'Costos costantes 2020'!$A120,'Costos corrientes'!$B$3:$B$169,'Costos costantes 2020'!$B120,'Costos corrientes'!$C$3:$C$169,'Costos costantes 2020'!$C120)&gt;0,SUMIFS('Costos corrientes'!F$3:F$169,'Costos corrientes'!$A$3:$A$169,'Costos costantes 2020'!$A120,'Costos corrientes'!$B$3:$B$169,'Costos costantes 2020'!$B120,'Costos corrientes'!$C$3:$C$169,'Costos costantes 2020'!$C120)/((1+$B$1)^($C120-$C$1)),NA())</f>
        <v>33.214285714285715</v>
      </c>
      <c r="G120" s="5">
        <f>IFERROR(INDEX('2021'!$B$2:$P$30,MATCH('Costos costantes 2020'!$A118,'2021'!$A$2:$A$30,0),MATCH('Costos costantes 2020'!G$1,'2021'!$B$1:$P$1,0)),NA())</f>
        <v>8295</v>
      </c>
      <c r="H120" s="5">
        <f>IFERROR(INDEX('2021'!$B$2:$P$30,MATCH('Costos costantes 2020'!$A118,'2021'!$A$2:$A$30,0),MATCH('Costos costantes 2020'!H$1,'2021'!$B$1:$P$1,0)),NA())</f>
        <v>2</v>
      </c>
    </row>
    <row r="121" spans="1:8" x14ac:dyDescent="0.25">
      <c r="A121" s="5" t="s">
        <v>116</v>
      </c>
      <c r="B121" s="5" t="s">
        <v>4</v>
      </c>
      <c r="C121" s="5">
        <v>2022</v>
      </c>
      <c r="D121" s="16">
        <f>IF(SUMIFS('Costos corrientes'!D$3:D$169,'Costos corrientes'!$A$3:$A$169,'Costos costantes 2020'!$A121,'Costos corrientes'!$B$3:$B$169,'Costos costantes 2020'!$B121,'Costos corrientes'!$C$3:$C$169,'Costos costantes 2020'!$C121)&gt;0,SUMIFS('Costos corrientes'!D$3:D$169,'Costos corrientes'!$A$3:$A$169,'Costos costantes 2020'!$A121,'Costos corrientes'!$B$3:$B$169,'Costos costantes 2020'!$B121,'Costos corrientes'!$C$3:$C$169,'Costos costantes 2020'!$C121)/((1+$B$1)^($C121-$C$1)),NA())</f>
        <v>1782.5343433772398</v>
      </c>
      <c r="E121" s="16">
        <f>IF(SUMIFS('Costos corrientes'!E$3:E$169,'Costos corrientes'!$A$3:$A$169,'Costos costantes 2020'!$A121,'Costos corrientes'!$B$3:$B$169,'Costos costantes 2020'!$B121,'Costos corrientes'!$C$3:$C$169,'Costos costantes 2020'!$C121)&gt;0,SUMIFS('Costos corrientes'!E$3:E$169,'Costos corrientes'!$A$3:$A$169,'Costos costantes 2020'!$A121,'Costos corrientes'!$B$3:$B$169,'Costos costantes 2020'!$B121,'Costos corrientes'!$C$3:$C$169,'Costos costantes 2020'!$C121)/((1+$B$1)^($C121-$C$1)),NA())</f>
        <v>5.2645712024421947</v>
      </c>
      <c r="F121" s="16">
        <f>IF(SUMIFS('Costos corrientes'!F$3:F$169,'Costos corrientes'!$A$3:$A$169,'Costos costantes 2020'!$A121,'Costos corrientes'!$B$3:$B$169,'Costos costantes 2020'!$B121,'Costos corrientes'!$C$3:$C$169,'Costos costantes 2020'!$C121)&gt;0,SUMIFS('Costos corrientes'!F$3:F$169,'Costos corrientes'!$A$3:$A$169,'Costos costantes 2020'!$A121,'Costos corrientes'!$B$3:$B$169,'Costos costantes 2020'!$B121,'Costos corrientes'!$C$3:$C$169,'Costos costantes 2020'!$C121)/((1+$B$1)^($C121-$C$1)),NA())</f>
        <v>32.514910396291477</v>
      </c>
      <c r="G121" s="5">
        <f>IFERROR(INDEX('2022'!$B$2:$P$30,MATCH('Costos costantes 2020'!$A118,'2022'!$A$2:$A$30,0),MATCH('Costos costantes 2020'!G$1,'2022'!$B$1:$P$1,0)),NA())</f>
        <v>8295</v>
      </c>
      <c r="H121" s="5">
        <f>IFERROR(INDEX('2022'!$B$2:$P$30,MATCH('Costos costantes 2020'!$A118,'2022'!$A$2:$A$30,0),MATCH('Costos costantes 2020'!H$1,'2022'!$B$1:$P$1,0)),NA())</f>
        <v>2</v>
      </c>
    </row>
    <row r="122" spans="1:8" ht="15.75" thickBot="1" x14ac:dyDescent="0.3">
      <c r="A122" s="9" t="s">
        <v>116</v>
      </c>
      <c r="B122" s="9" t="s">
        <v>4</v>
      </c>
      <c r="C122" s="9">
        <v>2023</v>
      </c>
      <c r="D122" s="17">
        <f>IF(SUMIFS('Costos corrientes'!D$3:D$169,'Costos corrientes'!$A$3:$A$169,'Costos costantes 2020'!$A122,'Costos corrientes'!$B$3:$B$169,'Costos costantes 2020'!$B122,'Costos corrientes'!$C$3:$C$169,'Costos costantes 2020'!$C122)&gt;0,SUMIFS('Costos corrientes'!D$3:D$169,'Costos corrientes'!$A$3:$A$169,'Costos costantes 2020'!$A122,'Costos corrientes'!$B$3:$B$169,'Costos costantes 2020'!$B122,'Costos corrientes'!$C$3:$C$169,'Costos costantes 2020'!$C122)/((1+$B$1)^($C122-$C$1)),NA())</f>
        <v>1859.6154017810647</v>
      </c>
      <c r="E122" s="17">
        <f>IF(SUMIFS('Costos corrientes'!E$3:E$169,'Costos corrientes'!$A$3:$A$169,'Costos costantes 2020'!$A122,'Costos corrientes'!$B$3:$B$169,'Costos costantes 2020'!$B122,'Costos corrientes'!$C$3:$C$169,'Costos costantes 2020'!$C122)&gt;0,SUMIFS('Costos corrientes'!E$3:E$169,'Costos corrientes'!$A$3:$A$169,'Costos costantes 2020'!$A122,'Costos corrientes'!$B$3:$B$169,'Costos costantes 2020'!$B122,'Costos corrientes'!$C$3:$C$169,'Costos costantes 2020'!$C122)/((1+$B$1)^($C122-$C$1)),NA())</f>
        <v>5.3131868622316132</v>
      </c>
      <c r="F122" s="17">
        <f>IF(SUMIFS('Costos corrientes'!F$3:F$169,'Costos corrientes'!$A$3:$A$169,'Costos costantes 2020'!$A122,'Costos corrientes'!$B$3:$B$169,'Costos costantes 2020'!$B122,'Costos corrientes'!$C$3:$C$169,'Costos costantes 2020'!$C122)&gt;0,SUMIFS('Costos corrientes'!F$3:F$169,'Costos corrientes'!$A$3:$A$169,'Costos costantes 2020'!$A122,'Costos corrientes'!$B$3:$B$169,'Costos costantes 2020'!$B122,'Costos corrientes'!$C$3:$C$169,'Costos costantes 2020'!$C122)/((1+$B$1)^($C122-$C$1)),NA())</f>
        <v>32.850438146641395</v>
      </c>
      <c r="G122" s="9">
        <f>IFERROR(INDEX('2022'!$B$2:$P$30,MATCH('Costos costantes 2020'!$A119,'2022'!$A$2:$A$30,0),MATCH('Costos costantes 2020'!G$1,'2022'!$B$1:$P$1,0)),NA())</f>
        <v>8295</v>
      </c>
      <c r="H122" s="9">
        <f>IFERROR(INDEX('2022'!$B$2:$P$30,MATCH('Costos costantes 2020'!$A119,'2022'!$A$2:$A$30,0),MATCH('Costos costantes 2020'!H$1,'2022'!$B$1:$P$1,0)),NA())</f>
        <v>2</v>
      </c>
    </row>
    <row r="123" spans="1:8" ht="15.75" thickTop="1" x14ac:dyDescent="0.25">
      <c r="A123" s="8" t="s">
        <v>117</v>
      </c>
      <c r="B123" s="8" t="s">
        <v>3</v>
      </c>
      <c r="C123" s="8">
        <v>2018</v>
      </c>
      <c r="D123" s="15">
        <f>IF(SUMIFS('Costos corrientes'!D$3:D$169,'Costos corrientes'!$A$3:$A$169,'Costos costantes 2020'!$A123,'Costos corrientes'!$B$3:$B$169,'Costos costantes 2020'!$B123,'Costos corrientes'!$C$3:$C$169,'Costos costantes 2020'!$C123)&gt;0,SUMIFS('Costos corrientes'!D$3:D$169,'Costos corrientes'!$A$3:$A$169,'Costos costantes 2020'!$A123,'Costos corrientes'!$B$3:$B$169,'Costos costantes 2020'!$B123,'Costos corrientes'!$C$3:$C$169,'Costos costantes 2020'!$C123)/((1+$B$1)^($C123-$C$1)),NA())</f>
        <v>2462.3088000000007</v>
      </c>
      <c r="E123" s="15">
        <f>IF(SUMIFS('Costos corrientes'!E$3:E$169,'Costos corrientes'!$A$3:$A$169,'Costos costantes 2020'!$A123,'Costos corrientes'!$B$3:$B$169,'Costos costantes 2020'!$B123,'Costos corrientes'!$C$3:$C$169,'Costos costantes 2020'!$C123)&gt;0,SUMIFS('Costos corrientes'!E$3:E$169,'Costos corrientes'!$A$3:$A$169,'Costos costantes 2020'!$A123,'Costos corrientes'!$B$3:$B$169,'Costos costantes 2020'!$B123,'Costos corrientes'!$C$3:$C$169,'Costos costantes 2020'!$C123)/((1+$B$1)^($C123-$C$1)),NA())</f>
        <v>8.1510912000000015</v>
      </c>
      <c r="F123" s="15">
        <f>IF(SUMIFS('Costos corrientes'!F$3:F$169,'Costos corrientes'!$A$3:$A$169,'Costos costantes 2020'!$A123,'Costos corrientes'!$B$3:$B$169,'Costos costantes 2020'!$B123,'Costos corrientes'!$C$3:$C$169,'Costos costantes 2020'!$C123)&gt;0,SUMIFS('Costos corrientes'!F$3:F$169,'Costos corrientes'!$A$3:$A$169,'Costos costantes 2020'!$A123,'Costos corrientes'!$B$3:$B$169,'Costos costantes 2020'!$B123,'Costos corrientes'!$C$3:$C$169,'Costos costantes 2020'!$C123)/((1+$B$1)^($C123-$C$1)),NA())</f>
        <v>38.208240000000011</v>
      </c>
      <c r="G123" s="8">
        <f>IFERROR(INDEX('2018'!$B$2:$P$30,MATCH('Costos costantes 2020'!$A123,'2018'!$A$2:$A$30,0),MATCH('Costos costantes 2020'!G$1,'2018'!$B$1:$P$1,0)),NA())</f>
        <v>7525</v>
      </c>
      <c r="H123" s="8">
        <f>IFERROR(INDEX('2018'!$B$2:$P$30,MATCH('Costos costantes 2020'!$A123,'2018'!$A$2:$A$30,0),MATCH('Costos costantes 2020'!H$1,'2018'!$B$1:$P$1,0)),NA())</f>
        <v>3</v>
      </c>
    </row>
    <row r="124" spans="1:8" x14ac:dyDescent="0.25">
      <c r="A124" s="5" t="s">
        <v>117</v>
      </c>
      <c r="B124" s="5" t="s">
        <v>3</v>
      </c>
      <c r="C124" s="5">
        <v>2019</v>
      </c>
      <c r="D124" s="16">
        <f>IF(SUMIFS('Costos corrientes'!D$3:D$169,'Costos corrientes'!$A$3:$A$169,'Costos costantes 2020'!$A124,'Costos corrientes'!$B$3:$B$169,'Costos costantes 2020'!$B124,'Costos corrientes'!$C$3:$C$169,'Costos costantes 2020'!$C124)&gt;0,SUMIFS('Costos corrientes'!D$3:D$169,'Costos corrientes'!$A$3:$A$169,'Costos costantes 2020'!$A124,'Costos corrientes'!$B$3:$B$169,'Costos costantes 2020'!$B124,'Costos corrientes'!$C$3:$C$169,'Costos costantes 2020'!$C124)/((1+$B$1)^($C124-$C$1)),NA())</f>
        <v>2346.12</v>
      </c>
      <c r="E124" s="16">
        <f>IF(SUMIFS('Costos corrientes'!E$3:E$169,'Costos corrientes'!$A$3:$A$169,'Costos costantes 2020'!$A124,'Costos corrientes'!$B$3:$B$169,'Costos costantes 2020'!$B124,'Costos corrientes'!$C$3:$C$169,'Costos costantes 2020'!$C124)&gt;0,SUMIFS('Costos corrientes'!E$3:E$169,'Costos corrientes'!$A$3:$A$169,'Costos costantes 2020'!$A124,'Costos corrientes'!$B$3:$B$169,'Costos costantes 2020'!$B124,'Costos corrientes'!$C$3:$C$169,'Costos costantes 2020'!$C124)/((1+$B$1)^($C124-$C$1)),NA())</f>
        <v>7.8097599999999998</v>
      </c>
      <c r="F124" s="16">
        <f>IF(SUMIFS('Costos corrientes'!F$3:F$169,'Costos corrientes'!$A$3:$A$169,'Costos costantes 2020'!$A124,'Costos corrientes'!$B$3:$B$169,'Costos costantes 2020'!$B124,'Costos corrientes'!$C$3:$C$169,'Costos costantes 2020'!$C124)&gt;0,SUMIFS('Costos corrientes'!F$3:F$169,'Costos corrientes'!$A$3:$A$169,'Costos costantes 2020'!$A124,'Costos corrientes'!$B$3:$B$169,'Costos costantes 2020'!$B124,'Costos corrientes'!$C$3:$C$169,'Costos costantes 2020'!$C124)/((1+$B$1)^($C124-$C$1)),NA())</f>
        <v>36.633519999999997</v>
      </c>
      <c r="G124" s="5">
        <f>IFERROR(INDEX('2019'!$B$2:$P$30,MATCH('Costos costantes 2020'!$A124,'2019'!$A$2:$A$30,0),MATCH('Costos costantes 2020'!G$1,'2019'!$B$1:$P$1,0)),NA())</f>
        <v>7525</v>
      </c>
      <c r="H124" s="5">
        <f>IFERROR(INDEX('2019'!$B$2:$P$30,MATCH('Costos costantes 2020'!$A124,'2019'!$A$2:$A$30,0),MATCH('Costos costantes 2020'!H$1,'2019'!$B$1:$P$1,0)),NA())</f>
        <v>3</v>
      </c>
    </row>
    <row r="125" spans="1:8" x14ac:dyDescent="0.25">
      <c r="A125" s="5" t="s">
        <v>117</v>
      </c>
      <c r="B125" s="5" t="s">
        <v>3</v>
      </c>
      <c r="C125" s="5">
        <v>2020</v>
      </c>
      <c r="D125" s="16">
        <f>IF(SUMIFS('Costos corrientes'!D$3:D$169,'Costos corrientes'!$A$3:$A$169,'Costos costantes 2020'!$A125,'Costos corrientes'!$B$3:$B$169,'Costos costantes 2020'!$B125,'Costos corrientes'!$C$3:$C$169,'Costos costantes 2020'!$C125)&gt;0,SUMIFS('Costos corrientes'!D$3:D$169,'Costos corrientes'!$A$3:$A$169,'Costos costantes 2020'!$A125,'Costos corrientes'!$B$3:$B$169,'Costos costantes 2020'!$B125,'Costos corrientes'!$C$3:$C$169,'Costos costantes 2020'!$C125)/((1+$B$1)^($C125-$C$1)),NA())</f>
        <v>2569</v>
      </c>
      <c r="E125" s="16">
        <f>IF(SUMIFS('Costos corrientes'!E$3:E$169,'Costos corrientes'!$A$3:$A$169,'Costos costantes 2020'!$A125,'Costos corrientes'!$B$3:$B$169,'Costos costantes 2020'!$B125,'Costos corrientes'!$C$3:$C$169,'Costos costantes 2020'!$C125)&gt;0,SUMIFS('Costos corrientes'!E$3:E$169,'Costos corrientes'!$A$3:$A$169,'Costos costantes 2020'!$A125,'Costos corrientes'!$B$3:$B$169,'Costos costantes 2020'!$B125,'Costos corrientes'!$C$3:$C$169,'Costos costantes 2020'!$C125)/((1+$B$1)^($C125-$C$1)),NA())</f>
        <v>5.82</v>
      </c>
      <c r="F125" s="16">
        <f>IF(SUMIFS('Costos corrientes'!F$3:F$169,'Costos corrientes'!$A$3:$A$169,'Costos costantes 2020'!$A125,'Costos corrientes'!$B$3:$B$169,'Costos costantes 2020'!$B125,'Costos corrientes'!$C$3:$C$169,'Costos costantes 2020'!$C125)&gt;0,SUMIFS('Costos corrientes'!F$3:F$169,'Costos corrientes'!$A$3:$A$169,'Costos costantes 2020'!$A125,'Costos corrientes'!$B$3:$B$169,'Costos costantes 2020'!$B125,'Costos corrientes'!$C$3:$C$169,'Costos costantes 2020'!$C125)/((1+$B$1)^($C125-$C$1)),NA())</f>
        <v>27.48</v>
      </c>
      <c r="G125" s="5">
        <f>IFERROR(INDEX('2020'!$B$2:$P$30,MATCH('Costos costantes 2020'!$A124,'2020'!$A$2:$A$30,0),MATCH('Costos costantes 2020'!G$1,'2020'!$B$1:$P$1,0)),NA())</f>
        <v>7124</v>
      </c>
      <c r="H125" s="5">
        <f>IFERROR(INDEX('2020'!$B$2:$P$30,MATCH('Costos costantes 2020'!$A124,'2020'!$A$2:$A$30,0),MATCH('Costos costantes 2020'!H$1,'2020'!$B$1:$P$1,0)),NA())</f>
        <v>3</v>
      </c>
    </row>
    <row r="126" spans="1:8" x14ac:dyDescent="0.25">
      <c r="A126" s="5" t="s">
        <v>117</v>
      </c>
      <c r="B126" s="5" t="s">
        <v>3</v>
      </c>
      <c r="C126" s="5">
        <v>2021</v>
      </c>
      <c r="D126" s="16">
        <f>IF(SUMIFS('Costos corrientes'!D$3:D$169,'Costos corrientes'!$A$3:$A$169,'Costos costantes 2020'!$A126,'Costos corrientes'!$B$3:$B$169,'Costos costantes 2020'!$B126,'Costos corrientes'!$C$3:$C$169,'Costos costantes 2020'!$C126)&gt;0,SUMIFS('Costos corrientes'!D$3:D$169,'Costos corrientes'!$A$3:$A$169,'Costos costantes 2020'!$A126,'Costos corrientes'!$B$3:$B$169,'Costos costantes 2020'!$B126,'Costos corrientes'!$C$3:$C$169,'Costos costantes 2020'!$C126)/((1+$B$1)^($C126-$C$1)),NA())</f>
        <v>2415.4135338345864</v>
      </c>
      <c r="E126" s="16">
        <f>IF(SUMIFS('Costos corrientes'!E$3:E$169,'Costos corrientes'!$A$3:$A$169,'Costos costantes 2020'!$A126,'Costos corrientes'!$B$3:$B$169,'Costos costantes 2020'!$B126,'Costos corrientes'!$C$3:$C$169,'Costos costantes 2020'!$C126)&gt;0,SUMIFS('Costos corrientes'!E$3:E$169,'Costos corrientes'!$A$3:$A$169,'Costos costantes 2020'!$A126,'Costos corrientes'!$B$3:$B$169,'Costos costantes 2020'!$B126,'Costos corrientes'!$C$3:$C$169,'Costos costantes 2020'!$C126)/((1+$B$1)^($C126-$C$1)),NA())</f>
        <v>5.5169172932330826</v>
      </c>
      <c r="F126" s="16">
        <f>IF(SUMIFS('Costos corrientes'!F$3:F$169,'Costos corrientes'!$A$3:$A$169,'Costos costantes 2020'!$A126,'Costos corrientes'!$B$3:$B$169,'Costos costantes 2020'!$B126,'Costos corrientes'!$C$3:$C$169,'Costos costantes 2020'!$C126)&gt;0,SUMIFS('Costos corrientes'!F$3:F$169,'Costos corrientes'!$A$3:$A$169,'Costos costantes 2020'!$A126,'Costos corrientes'!$B$3:$B$169,'Costos costantes 2020'!$B126,'Costos corrientes'!$C$3:$C$169,'Costos costantes 2020'!$C126)/((1+$B$1)^($C126-$C$1)),NA())</f>
        <v>26.071428571428569</v>
      </c>
      <c r="G126" s="5">
        <f>IFERROR(INDEX('2021'!$B$2:$P$30,MATCH('Costos costantes 2020'!$A124,'2021'!$A$2:$A$30,0),MATCH('Costos costantes 2020'!G$1,'2021'!$B$1:$P$1,0)),NA())</f>
        <v>7124</v>
      </c>
      <c r="H126" s="5">
        <f>IFERROR(INDEX('2021'!$B$2:$P$30,MATCH('Costos costantes 2020'!$A124,'2021'!$A$2:$A$30,0),MATCH('Costos costantes 2020'!H$1,'2021'!$B$1:$P$1,0)),NA())</f>
        <v>3</v>
      </c>
    </row>
    <row r="127" spans="1:8" x14ac:dyDescent="0.25">
      <c r="A127" s="5" t="s">
        <v>117</v>
      </c>
      <c r="B127" s="5" t="s">
        <v>3</v>
      </c>
      <c r="C127" s="5">
        <v>2022</v>
      </c>
      <c r="D127" s="16">
        <f>IF(SUMIFS('Costos corrientes'!D$3:D$169,'Costos corrientes'!$A$3:$A$169,'Costos costantes 2020'!$A127,'Costos corrientes'!$B$3:$B$169,'Costos costantes 2020'!$B127,'Costos corrientes'!$C$3:$C$169,'Costos costantes 2020'!$C127)&gt;0,SUMIFS('Costos corrientes'!D$3:D$169,'Costos corrientes'!$A$3:$A$169,'Costos costantes 2020'!$A127,'Costos corrientes'!$B$3:$B$169,'Costos costantes 2020'!$B127,'Costos corrientes'!$C$3:$C$169,'Costos costantes 2020'!$C127)/((1+$B$1)^($C127-$C$1)),NA())</f>
        <v>2513.0377635818868</v>
      </c>
      <c r="E127" s="16">
        <f>IF(SUMIFS('Costos corrientes'!E$3:E$169,'Costos corrientes'!$A$3:$A$169,'Costos costantes 2020'!$A127,'Costos corrientes'!$B$3:$B$169,'Costos costantes 2020'!$B127,'Costos corrientes'!$C$3:$C$169,'Costos costantes 2020'!$C127)&gt;0,SUMIFS('Costos corrientes'!E$3:E$169,'Costos corrientes'!$A$3:$A$169,'Costos costantes 2020'!$A127,'Costos corrientes'!$B$3:$B$169,'Costos costantes 2020'!$B127,'Costos corrientes'!$C$3:$C$169,'Costos costantes 2020'!$C127)/((1+$B$1)^($C127-$C$1)),NA())</f>
        <v>5.3970687998190963</v>
      </c>
      <c r="F127" s="16">
        <f>IF(SUMIFS('Costos corrientes'!F$3:F$169,'Costos corrientes'!$A$3:$A$169,'Costos costantes 2020'!$A127,'Costos corrientes'!$B$3:$B$169,'Costos costantes 2020'!$B127,'Costos corrientes'!$C$3:$C$169,'Costos costantes 2020'!$C127)&gt;0,SUMIFS('Costos corrientes'!F$3:F$169,'Costos corrientes'!$A$3:$A$169,'Costos costantes 2020'!$A127,'Costos corrientes'!$B$3:$B$169,'Costos costantes 2020'!$B127,'Costos corrientes'!$C$3:$C$169,'Costos costantes 2020'!$C127)/((1+$B$1)^($C127-$C$1)),NA())</f>
        <v>25.519037254791108</v>
      </c>
      <c r="G127" s="5">
        <f>IFERROR(INDEX('2022'!$B$2:$P$30,MATCH('Costos costantes 2020'!$A124,'2022'!$A$2:$A$30,0),MATCH('Costos costantes 2020'!G$1,'2022'!$B$1:$P$1,0)),NA())</f>
        <v>7124</v>
      </c>
      <c r="H127" s="5">
        <f>IFERROR(INDEX('2022'!$B$2:$P$30,MATCH('Costos costantes 2020'!$A124,'2022'!$A$2:$A$30,0),MATCH('Costos costantes 2020'!H$1,'2022'!$B$1:$P$1,0)),NA())</f>
        <v>3</v>
      </c>
    </row>
    <row r="128" spans="1:8" ht="15.75" thickBot="1" x14ac:dyDescent="0.3">
      <c r="A128" s="9" t="s">
        <v>117</v>
      </c>
      <c r="B128" s="9" t="s">
        <v>3</v>
      </c>
      <c r="C128" s="9">
        <v>2023</v>
      </c>
      <c r="D128" s="17">
        <f>IF(SUMIFS('Costos corrientes'!D$3:D$169,'Costos corrientes'!$A$3:$A$169,'Costos costantes 2020'!$A128,'Costos corrientes'!$B$3:$B$169,'Costos costantes 2020'!$B128,'Costos corrientes'!$C$3:$C$169,'Costos costantes 2020'!$C128)&gt;0,SUMIFS('Costos corrientes'!D$3:D$169,'Costos corrientes'!$A$3:$A$169,'Costos costantes 2020'!$A128,'Costos corrientes'!$B$3:$B$169,'Costos costantes 2020'!$B128,'Costos corrientes'!$C$3:$C$169,'Costos costantes 2020'!$C128)/((1+$B$1)^($C128-$C$1)),NA())</f>
        <v>2606.7823042823852</v>
      </c>
      <c r="E128" s="17">
        <f>IF(SUMIFS('Costos corrientes'!E$3:E$169,'Costos corrientes'!$A$3:$A$169,'Costos costantes 2020'!$A128,'Costos corrientes'!$B$3:$B$169,'Costos costantes 2020'!$B128,'Costos corrientes'!$C$3:$C$169,'Costos costantes 2020'!$C128)&gt;0,SUMIFS('Costos corrientes'!E$3:E$169,'Costos corrientes'!$A$3:$A$169,'Costos costantes 2020'!$A128,'Costos corrientes'!$B$3:$B$169,'Costos costantes 2020'!$B128,'Costos corrientes'!$C$3:$C$169,'Costos costantes 2020'!$C128)/((1+$B$1)^($C128-$C$1)),NA())</f>
        <v>5.4543183882596411</v>
      </c>
      <c r="F128" s="17">
        <f>IF(SUMIFS('Costos corrientes'!F$3:F$169,'Costos corrientes'!$A$3:$A$169,'Costos costantes 2020'!$A128,'Costos corrientes'!$B$3:$B$169,'Costos costantes 2020'!$B128,'Costos corrientes'!$C$3:$C$169,'Costos costantes 2020'!$C128)&gt;0,SUMIFS('Costos corrientes'!F$3:F$169,'Costos corrientes'!$A$3:$A$169,'Costos costantes 2020'!$A128,'Costos corrientes'!$B$3:$B$169,'Costos costantes 2020'!$B128,'Costos corrientes'!$C$3:$C$169,'Costos costantes 2020'!$C128)/((1+$B$1)^($C128-$C$1)),NA())</f>
        <v>25.785559990767798</v>
      </c>
      <c r="G128" s="9">
        <f>IFERROR(INDEX('2022'!$B$2:$P$30,MATCH('Costos costantes 2020'!$A125,'2022'!$A$2:$A$30,0),MATCH('Costos costantes 2020'!G$1,'2022'!$B$1:$P$1,0)),NA())</f>
        <v>7124</v>
      </c>
      <c r="H128" s="9">
        <f>IFERROR(INDEX('2022'!$B$2:$P$30,MATCH('Costos costantes 2020'!$A125,'2022'!$A$2:$A$30,0),MATCH('Costos costantes 2020'!H$1,'2022'!$B$1:$P$1,0)),NA())</f>
        <v>3</v>
      </c>
    </row>
    <row r="129" spans="1:8" ht="15.75" thickTop="1" x14ac:dyDescent="0.25">
      <c r="A129" s="8" t="s">
        <v>118</v>
      </c>
      <c r="B129" s="8" t="s">
        <v>89</v>
      </c>
      <c r="C129" s="8">
        <v>2018</v>
      </c>
      <c r="D129" s="15">
        <f>IF(SUMIFS('Costos corrientes'!D$3:D$169,'Costos corrientes'!$A$3:$A$169,'Costos costantes 2020'!$A129,'Costos corrientes'!$B$3:$B$169,'Costos costantes 2020'!$B129,'Costos corrientes'!$C$3:$C$169,'Costos costantes 2020'!$C129)&gt;0,SUMIFS('Costos corrientes'!D$3:D$169,'Costos corrientes'!$A$3:$A$169,'Costos costantes 2020'!$A129,'Costos corrientes'!$B$3:$B$169,'Costos costantes 2020'!$B129,'Costos corrientes'!$C$3:$C$169,'Costos costantes 2020'!$C129)/((1+$B$1)^($C129-$C$1)),NA())</f>
        <v>1111.7182720000003</v>
      </c>
      <c r="E129" s="15">
        <f>IF(SUMIFS('Costos corrientes'!E$3:E$169,'Costos corrientes'!$A$3:$A$169,'Costos costantes 2020'!$A129,'Costos corrientes'!$B$3:$B$169,'Costos costantes 2020'!$B129,'Costos corrientes'!$C$3:$C$169,'Costos costantes 2020'!$C129)&gt;0,SUMIFS('Costos corrientes'!E$3:E$169,'Costos corrientes'!$A$3:$A$169,'Costos costantes 2020'!$A129,'Costos corrientes'!$B$3:$B$169,'Costos costantes 2020'!$B129,'Costos corrientes'!$C$3:$C$169,'Costos costantes 2020'!$C129)/((1+$B$1)^($C129-$C$1)),NA())</f>
        <v>4.0076198400000012</v>
      </c>
      <c r="F129" s="15">
        <f>IF(SUMIFS('Costos corrientes'!F$3:F$169,'Costos corrientes'!$A$3:$A$169,'Costos costantes 2020'!$A129,'Costos corrientes'!$B$3:$B$169,'Costos costantes 2020'!$B129,'Costos corrientes'!$C$3:$C$169,'Costos costantes 2020'!$C129)&gt;0,SUMIFS('Costos corrientes'!F$3:F$169,'Costos corrientes'!$A$3:$A$169,'Costos costantes 2020'!$A129,'Costos corrientes'!$B$3:$B$169,'Costos costantes 2020'!$B129,'Costos corrientes'!$C$3:$C$169,'Costos costantes 2020'!$C129)/((1+$B$1)^($C129-$C$1)),NA())</f>
        <v>12.577586560000002</v>
      </c>
      <c r="G129" s="8">
        <f>IFERROR(INDEX('2018'!$B$2:$P$30,MATCH('Costos costantes 2020'!$A129,'2018'!$A$2:$A$30,0),MATCH('Costos costantes 2020'!G$1,'2018'!$B$1:$P$1,0)),NA())</f>
        <v>6600</v>
      </c>
      <c r="H129" s="8">
        <f>IFERROR(INDEX('2018'!$B$2:$P$30,MATCH('Costos costantes 2020'!$A129,'2018'!$A$2:$A$30,0),MATCH('Costos costantes 2020'!H$1,'2018'!$B$1:$P$1,0)),NA())</f>
        <v>3</v>
      </c>
    </row>
    <row r="130" spans="1:8" x14ac:dyDescent="0.25">
      <c r="A130" s="5" t="s">
        <v>118</v>
      </c>
      <c r="B130" s="5" t="s">
        <v>89</v>
      </c>
      <c r="C130" s="5">
        <v>2019</v>
      </c>
      <c r="D130" s="16">
        <f>IF(SUMIFS('Costos corrientes'!D$3:D$169,'Costos corrientes'!$A$3:$A$169,'Costos costantes 2020'!$A130,'Costos corrientes'!$B$3:$B$169,'Costos costantes 2020'!$B130,'Costos corrientes'!$C$3:$C$169,'Costos costantes 2020'!$C130)&gt;0,SUMIFS('Costos corrientes'!D$3:D$169,'Costos corrientes'!$A$3:$A$169,'Costos costantes 2020'!$A130,'Costos corrientes'!$B$3:$B$169,'Costos costantes 2020'!$B130,'Costos corrientes'!$C$3:$C$169,'Costos costantes 2020'!$C130)/((1+$B$1)^($C130-$C$1)),NA())</f>
        <v>1062.9359999999999</v>
      </c>
      <c r="E130" s="16">
        <f>IF(SUMIFS('Costos corrientes'!E$3:E$169,'Costos corrientes'!$A$3:$A$169,'Costos costantes 2020'!$A130,'Costos corrientes'!$B$3:$B$169,'Costos costantes 2020'!$B130,'Costos corrientes'!$C$3:$C$169,'Costos costantes 2020'!$C130)&gt;0,SUMIFS('Costos corrientes'!E$3:E$169,'Costos corrientes'!$A$3:$A$169,'Costos costantes 2020'!$A130,'Costos corrientes'!$B$3:$B$169,'Costos costantes 2020'!$B130,'Costos corrientes'!$C$3:$C$169,'Costos costantes 2020'!$C130)/((1+$B$1)^($C130-$C$1)),NA())</f>
        <v>3.84104</v>
      </c>
      <c r="F130" s="16">
        <f>IF(SUMIFS('Costos corrientes'!F$3:F$169,'Costos corrientes'!$A$3:$A$169,'Costos costantes 2020'!$A130,'Costos corrientes'!$B$3:$B$169,'Costos costantes 2020'!$B130,'Costos corrientes'!$C$3:$C$169,'Costos costantes 2020'!$C130)&gt;0,SUMIFS('Costos corrientes'!F$3:F$169,'Costos corrientes'!$A$3:$A$169,'Costos costantes 2020'!$A130,'Costos corrientes'!$B$3:$B$169,'Costos costantes 2020'!$B130,'Costos corrientes'!$C$3:$C$169,'Costos costantes 2020'!$C130)/((1+$B$1)^($C130-$C$1)),NA())</f>
        <v>12.055120000000001</v>
      </c>
      <c r="G130" s="5">
        <f>IFERROR(INDEX('2019'!$B$2:$P$30,MATCH('Costos costantes 2020'!$A130,'2019'!$A$2:$A$30,0),MATCH('Costos costantes 2020'!G$1,'2019'!$B$1:$P$1,0)),NA())</f>
        <v>6600</v>
      </c>
      <c r="H130" s="5">
        <f>IFERROR(INDEX('2019'!$B$2:$P$30,MATCH('Costos costantes 2020'!$A130,'2019'!$A$2:$A$30,0),MATCH('Costos costantes 2020'!H$1,'2019'!$B$1:$P$1,0)),NA())</f>
        <v>3</v>
      </c>
    </row>
    <row r="131" spans="1:8" x14ac:dyDescent="0.25">
      <c r="A131" s="5" t="s">
        <v>118</v>
      </c>
      <c r="B131" s="5" t="s">
        <v>89</v>
      </c>
      <c r="C131" s="5">
        <v>2020</v>
      </c>
      <c r="D131" s="16">
        <f>IF(SUMIFS('Costos corrientes'!D$3:D$169,'Costos corrientes'!$A$3:$A$169,'Costos costantes 2020'!$A131,'Costos corrientes'!$B$3:$B$169,'Costos costantes 2020'!$B131,'Costos corrientes'!$C$3:$C$169,'Costos costantes 2020'!$C131)&gt;0,SUMIFS('Costos corrientes'!D$3:D$169,'Costos corrientes'!$A$3:$A$169,'Costos costantes 2020'!$A131,'Costos corrientes'!$B$3:$B$169,'Costos costantes 2020'!$B131,'Costos corrientes'!$C$3:$C$169,'Costos costantes 2020'!$C131)/((1+$B$1)^($C131-$C$1)),NA())</f>
        <v>954</v>
      </c>
      <c r="E131" s="16">
        <f>IF(SUMIFS('Costos corrientes'!E$3:E$169,'Costos corrientes'!$A$3:$A$169,'Costos costantes 2020'!$A131,'Costos corrientes'!$B$3:$B$169,'Costos costantes 2020'!$B131,'Costos corrientes'!$C$3:$C$169,'Costos costantes 2020'!$C131)&gt;0,SUMIFS('Costos corrientes'!E$3:E$169,'Costos corrientes'!$A$3:$A$169,'Costos costantes 2020'!$A131,'Costos corrientes'!$B$3:$B$169,'Costos costantes 2020'!$B131,'Costos corrientes'!$C$3:$C$169,'Costos costantes 2020'!$C131)/((1+$B$1)^($C131-$C$1)),NA())</f>
        <v>1.86</v>
      </c>
      <c r="F131" s="16">
        <f>IF(SUMIFS('Costos corrientes'!F$3:F$169,'Costos corrientes'!$A$3:$A$169,'Costos costantes 2020'!$A131,'Costos corrientes'!$B$3:$B$169,'Costos costantes 2020'!$B131,'Costos corrientes'!$C$3:$C$169,'Costos costantes 2020'!$C131)&gt;0,SUMIFS('Costos corrientes'!F$3:F$169,'Costos corrientes'!$A$3:$A$169,'Costos costantes 2020'!$A131,'Costos corrientes'!$B$3:$B$169,'Costos costantes 2020'!$B131,'Costos corrientes'!$C$3:$C$169,'Costos costantes 2020'!$C131)/((1+$B$1)^($C131-$C$1)),NA())</f>
        <v>12.15</v>
      </c>
      <c r="G131" s="5">
        <f>IFERROR(INDEX('2020'!$B$2:$P$30,MATCH('Costos costantes 2020'!$A130,'2020'!$A$2:$A$30,0),MATCH('Costos costantes 2020'!G$1,'2020'!$B$1:$P$1,0)),NA())</f>
        <v>6370</v>
      </c>
      <c r="H131" s="5">
        <f>IFERROR(INDEX('2020'!$B$2:$P$30,MATCH('Costos costantes 2020'!$A130,'2020'!$A$2:$A$30,0),MATCH('Costos costantes 2020'!H$1,'2020'!$B$1:$P$1,0)),NA())</f>
        <v>3</v>
      </c>
    </row>
    <row r="132" spans="1:8" x14ac:dyDescent="0.25">
      <c r="A132" s="5" t="s">
        <v>118</v>
      </c>
      <c r="B132" s="5" t="s">
        <v>89</v>
      </c>
      <c r="C132" s="5">
        <v>2021</v>
      </c>
      <c r="D132" s="16">
        <f>IF(SUMIFS('Costos corrientes'!D$3:D$169,'Costos corrientes'!$A$3:$A$169,'Costos costantes 2020'!$A132,'Costos corrientes'!$B$3:$B$169,'Costos costantes 2020'!$B132,'Costos corrientes'!$C$3:$C$169,'Costos costantes 2020'!$C132)&gt;0,SUMIFS('Costos corrientes'!D$3:D$169,'Costos corrientes'!$A$3:$A$169,'Costos costantes 2020'!$A132,'Costos corrientes'!$B$3:$B$169,'Costos costantes 2020'!$B132,'Costos corrientes'!$C$3:$C$169,'Costos costantes 2020'!$C132)/((1+$B$1)^($C132-$C$1)),NA())</f>
        <v>899.43609022556382</v>
      </c>
      <c r="E132" s="16">
        <f>IF(SUMIFS('Costos corrientes'!E$3:E$169,'Costos corrientes'!$A$3:$A$169,'Costos costantes 2020'!$A132,'Costos corrientes'!$B$3:$B$169,'Costos costantes 2020'!$B132,'Costos corrientes'!$C$3:$C$169,'Costos costantes 2020'!$C132)&gt;0,SUMIFS('Costos corrientes'!E$3:E$169,'Costos corrientes'!$A$3:$A$169,'Costos costantes 2020'!$A132,'Costos corrientes'!$B$3:$B$169,'Costos costantes 2020'!$B132,'Costos corrientes'!$C$3:$C$169,'Costos costantes 2020'!$C132)/((1+$B$1)^($C132-$C$1)),NA())</f>
        <v>1.7669172932330826</v>
      </c>
      <c r="F132" s="16">
        <f>IF(SUMIFS('Costos corrientes'!F$3:F$169,'Costos corrientes'!$A$3:$A$169,'Costos costantes 2020'!$A132,'Costos corrientes'!$B$3:$B$169,'Costos costantes 2020'!$B132,'Costos corrientes'!$C$3:$C$169,'Costos costantes 2020'!$C132)&gt;0,SUMIFS('Costos corrientes'!F$3:F$169,'Costos corrientes'!$A$3:$A$169,'Costos costantes 2020'!$A132,'Costos corrientes'!$B$3:$B$169,'Costos costantes 2020'!$B132,'Costos corrientes'!$C$3:$C$169,'Costos costantes 2020'!$C132)/((1+$B$1)^($C132-$C$1)),NA())</f>
        <v>11.522556390977442</v>
      </c>
      <c r="G132" s="5">
        <f>IFERROR(INDEX('2021'!$B$2:$P$30,MATCH('Costos costantes 2020'!$A130,'2021'!$A$2:$A$30,0),MATCH('Costos costantes 2020'!G$1,'2021'!$B$1:$P$1,0)),NA())</f>
        <v>6370</v>
      </c>
      <c r="H132" s="5">
        <f>IFERROR(INDEX('2021'!$B$2:$P$30,MATCH('Costos costantes 2020'!$A130,'2021'!$A$2:$A$30,0),MATCH('Costos costantes 2020'!H$1,'2021'!$B$1:$P$1,0)),NA())</f>
        <v>3</v>
      </c>
    </row>
    <row r="133" spans="1:8" x14ac:dyDescent="0.25">
      <c r="A133" s="5" t="s">
        <v>118</v>
      </c>
      <c r="B133" s="5" t="s">
        <v>89</v>
      </c>
      <c r="C133" s="5">
        <v>2022</v>
      </c>
      <c r="D133" s="16">
        <f>IF(SUMIFS('Costos corrientes'!D$3:D$169,'Costos corrientes'!$A$3:$A$169,'Costos costantes 2020'!$A133,'Costos corrientes'!$B$3:$B$169,'Costos costantes 2020'!$B133,'Costos corrientes'!$C$3:$C$169,'Costos costantes 2020'!$C133)&gt;0,SUMIFS('Costos corrientes'!D$3:D$169,'Costos corrientes'!$A$3:$A$169,'Costos costantes 2020'!$A133,'Costos corrientes'!$B$3:$B$169,'Costos costantes 2020'!$B133,'Costos corrientes'!$C$3:$C$169,'Costos costantes 2020'!$C133)/((1+$B$1)^($C133-$C$1)),NA())</f>
        <v>938.08298942845818</v>
      </c>
      <c r="E133" s="16">
        <f>IF(SUMIFS('Costos corrientes'!E$3:E$169,'Costos corrientes'!$A$3:$A$169,'Costos costantes 2020'!$A133,'Costos corrientes'!$B$3:$B$169,'Costos costantes 2020'!$B133,'Costos corrientes'!$C$3:$C$169,'Costos costantes 2020'!$C133)&gt;0,SUMIFS('Costos corrientes'!E$3:E$169,'Costos corrientes'!$A$3:$A$169,'Costos costantes 2020'!$A133,'Costos corrientes'!$B$3:$B$169,'Costos costantes 2020'!$B133,'Costos corrientes'!$C$3:$C$169,'Costos costantes 2020'!$C133)/((1+$B$1)^($C133-$C$1)),NA())</f>
        <v>1.7313019390581714</v>
      </c>
      <c r="F133" s="16">
        <f>IF(SUMIFS('Costos corrientes'!F$3:F$169,'Costos corrientes'!$A$3:$A$169,'Costos costantes 2020'!$A133,'Costos corrientes'!$B$3:$B$169,'Costos costantes 2020'!$B133,'Costos corrientes'!$C$3:$C$169,'Costos costantes 2020'!$C133)&gt;0,SUMIFS('Costos corrientes'!F$3:F$169,'Costos corrientes'!$A$3:$A$169,'Costos costantes 2020'!$A133,'Costos corrientes'!$B$3:$B$169,'Costos costantes 2020'!$B133,'Costos corrientes'!$C$3:$C$169,'Costos costantes 2020'!$C133)/((1+$B$1)^($C133-$C$1)),NA())</f>
        <v>11.279962123353494</v>
      </c>
      <c r="G133" s="5">
        <f>IFERROR(INDEX('2022'!$B$2:$P$30,MATCH('Costos costantes 2020'!$A130,'2022'!$A$2:$A$30,0),MATCH('Costos costantes 2020'!G$1,'2022'!$B$1:$P$1,0)),NA())</f>
        <v>6370</v>
      </c>
      <c r="H133" s="5">
        <f>IFERROR(INDEX('2022'!$B$2:$P$30,MATCH('Costos costantes 2020'!$A130,'2022'!$A$2:$A$30,0),MATCH('Costos costantes 2020'!H$1,'2022'!$B$1:$P$1,0)),NA())</f>
        <v>3</v>
      </c>
    </row>
    <row r="134" spans="1:8" ht="15.75" thickBot="1" x14ac:dyDescent="0.3">
      <c r="A134" s="9" t="s">
        <v>118</v>
      </c>
      <c r="B134" s="9" t="s">
        <v>89</v>
      </c>
      <c r="C134" s="9">
        <v>2023</v>
      </c>
      <c r="D134" s="17">
        <f>IF(SUMIFS('Costos corrientes'!D$3:D$169,'Costos corrientes'!$A$3:$A$169,'Costos costantes 2020'!$A134,'Costos corrientes'!$B$3:$B$169,'Costos costantes 2020'!$B134,'Costos corrientes'!$C$3:$C$169,'Costos costantes 2020'!$C134)&gt;0,SUMIFS('Costos corrientes'!D$3:D$169,'Costos corrientes'!$A$3:$A$169,'Costos costantes 2020'!$A134,'Costos corrientes'!$B$3:$B$169,'Costos costantes 2020'!$B134,'Costos corrientes'!$C$3:$C$169,'Costos costantes 2020'!$C134)/((1+$B$1)^($C134-$C$1)),NA())</f>
        <v>976.29808593505891</v>
      </c>
      <c r="E134" s="17">
        <f>IF(SUMIFS('Costos corrientes'!E$3:E$169,'Costos corrientes'!$A$3:$A$169,'Costos costantes 2020'!$A134,'Costos corrientes'!$B$3:$B$169,'Costos costantes 2020'!$B134,'Costos corrientes'!$C$3:$C$169,'Costos costantes 2020'!$C134)&gt;0,SUMIFS('Costos corrientes'!E$3:E$169,'Costos corrientes'!$A$3:$A$169,'Costos costantes 2020'!$A134,'Costos corrientes'!$B$3:$B$169,'Costos costantes 2020'!$B134,'Costos corrientes'!$C$3:$C$169,'Costos costantes 2020'!$C134)/((1+$B$1)^($C134-$C$1)),NA())</f>
        <v>1.7433894391697482</v>
      </c>
      <c r="F134" s="17">
        <f>IF(SUMIFS('Costos corrientes'!F$3:F$169,'Costos corrientes'!$A$3:$A$169,'Costos costantes 2020'!$A134,'Costos corrientes'!$B$3:$B$169,'Costos costantes 2020'!$B134,'Costos corrientes'!$C$3:$C$169,'Costos costantes 2020'!$C134)&gt;0,SUMIFS('Costos corrientes'!F$3:F$169,'Costos corrientes'!$A$3:$A$169,'Costos costantes 2020'!$A134,'Costos corrientes'!$B$3:$B$169,'Costos costantes 2020'!$B134,'Costos corrientes'!$C$3:$C$169,'Costos costantes 2020'!$C134)/((1+$B$1)^($C134-$C$1)),NA())</f>
        <v>11.398446190381259</v>
      </c>
      <c r="G134" s="9">
        <f>IFERROR(INDEX('2022'!$B$2:$P$30,MATCH('Costos costantes 2020'!$A131,'2022'!$A$2:$A$30,0),MATCH('Costos costantes 2020'!G$1,'2022'!$B$1:$P$1,0)),NA())</f>
        <v>6370</v>
      </c>
      <c r="H134" s="9">
        <f>IFERROR(INDEX('2022'!$B$2:$P$30,MATCH('Costos costantes 2020'!$A131,'2022'!$A$2:$A$30,0),MATCH('Costos costantes 2020'!H$1,'2022'!$B$1:$P$1,0)),NA())</f>
        <v>3</v>
      </c>
    </row>
    <row r="135" spans="1:8" ht="15.75" thickTop="1" x14ac:dyDescent="0.25">
      <c r="A135" s="8" t="s">
        <v>119</v>
      </c>
      <c r="B135" s="8" t="s">
        <v>88</v>
      </c>
      <c r="C135" s="8">
        <v>2018</v>
      </c>
      <c r="D135" s="15">
        <f>IF(SUMIFS('Costos corrientes'!D$3:D$169,'Costos corrientes'!$A$3:$A$169,'Costos costantes 2020'!$A135,'Costos corrientes'!$B$3:$B$169,'Costos costantes 2020'!$B135,'Costos corrientes'!$C$3:$C$169,'Costos costantes 2020'!$C135)&gt;0,SUMIFS('Costos corrientes'!D$3:D$169,'Costos corrientes'!$A$3:$A$169,'Costos costantes 2020'!$A135,'Costos corrientes'!$B$3:$B$169,'Costos costantes 2020'!$B135,'Costos corrientes'!$C$3:$C$169,'Costos costantes 2020'!$C135)/((1+$B$1)^($C135-$C$1)),NA())</f>
        <v>1254.3623680000003</v>
      </c>
      <c r="E135" s="15">
        <f>IF(SUMIFS('Costos corrientes'!E$3:E$169,'Costos corrientes'!$A$3:$A$169,'Costos costantes 2020'!$A135,'Costos corrientes'!$B$3:$B$169,'Costos costantes 2020'!$B135,'Costos corrientes'!$C$3:$C$169,'Costos costantes 2020'!$C135)&gt;0,SUMIFS('Costos corrientes'!E$3:E$169,'Costos corrientes'!$A$3:$A$169,'Costos costantes 2020'!$A135,'Costos corrientes'!$B$3:$B$169,'Costos costantes 2020'!$B135,'Costos corrientes'!$C$3:$C$169,'Costos costantes 2020'!$C135)/((1+$B$1)^($C135-$C$1)),NA())</f>
        <v>2.2868339200000003</v>
      </c>
      <c r="F135" s="15">
        <f>IF(SUMIFS('Costos corrientes'!F$3:F$169,'Costos corrientes'!$A$3:$A$169,'Costos costantes 2020'!$A135,'Costos corrientes'!$B$3:$B$169,'Costos costantes 2020'!$B135,'Costos corrientes'!$C$3:$C$169,'Costos costantes 2020'!$C135)&gt;0,SUMIFS('Costos corrientes'!F$3:F$169,'Costos corrientes'!$A$3:$A$169,'Costos costantes 2020'!$A135,'Costos corrientes'!$B$3:$B$169,'Costos costantes 2020'!$B135,'Costos corrientes'!$C$3:$C$169,'Costos costantes 2020'!$C135)/((1+$B$1)^($C135-$C$1)),NA())</f>
        <v>11.434169600000002</v>
      </c>
      <c r="G135" s="8">
        <f>IFERROR(INDEX('2018'!$B$2:$P$30,MATCH('Costos costantes 2020'!$A135,'2018'!$A$2:$A$30,0),MATCH('Costos costantes 2020'!G$1,'2018'!$B$1:$P$1,0)),NA())</f>
        <v>6300</v>
      </c>
      <c r="H135" s="8">
        <f>IFERROR(INDEX('2018'!$B$2:$P$30,MATCH('Costos costantes 2020'!$A135,'2018'!$A$2:$A$30,0),MATCH('Costos costantes 2020'!H$1,'2018'!$B$1:$P$1,0)),NA())</f>
        <v>3</v>
      </c>
    </row>
    <row r="136" spans="1:8" x14ac:dyDescent="0.25">
      <c r="A136" s="5" t="s">
        <v>119</v>
      </c>
      <c r="B136" s="5" t="s">
        <v>88</v>
      </c>
      <c r="C136" s="5">
        <v>2019</v>
      </c>
      <c r="D136" s="16">
        <f>IF(SUMIFS('Costos corrientes'!D$3:D$169,'Costos corrientes'!$A$3:$A$169,'Costos costantes 2020'!$A136,'Costos corrientes'!$B$3:$B$169,'Costos costantes 2020'!$B136,'Costos corrientes'!$C$3:$C$169,'Costos costantes 2020'!$C136)&gt;0,SUMIFS('Costos corrientes'!D$3:D$169,'Costos corrientes'!$A$3:$A$169,'Costos costantes 2020'!$A136,'Costos corrientes'!$B$3:$B$169,'Costos costantes 2020'!$B136,'Costos corrientes'!$C$3:$C$169,'Costos costantes 2020'!$C136)/((1+$B$1)^($C136-$C$1)),NA())</f>
        <v>844.81600000000003</v>
      </c>
      <c r="E136" s="16">
        <f>IF(SUMIFS('Costos corrientes'!E$3:E$169,'Costos corrientes'!$A$3:$A$169,'Costos costantes 2020'!$A136,'Costos corrientes'!$B$3:$B$169,'Costos costantes 2020'!$B136,'Costos corrientes'!$C$3:$C$169,'Costos costantes 2020'!$C136)&gt;0,SUMIFS('Costos corrientes'!E$3:E$169,'Costos corrientes'!$A$3:$A$169,'Costos costantes 2020'!$A136,'Costos corrientes'!$B$3:$B$169,'Costos costantes 2020'!$B136,'Costos corrientes'!$C$3:$C$169,'Costos costantes 2020'!$C136)/((1+$B$1)^($C136-$C$1)),NA())</f>
        <v>2.19184</v>
      </c>
      <c r="F136" s="16">
        <f>IF(SUMIFS('Costos corrientes'!F$3:F$169,'Costos corrientes'!$A$3:$A$169,'Costos costantes 2020'!$A136,'Costos corrientes'!$B$3:$B$169,'Costos costantes 2020'!$B136,'Costos corrientes'!$C$3:$C$169,'Costos costantes 2020'!$C136)&gt;0,SUMIFS('Costos corrientes'!F$3:F$169,'Costos corrientes'!$A$3:$A$169,'Costos costantes 2020'!$A136,'Costos corrientes'!$B$3:$B$169,'Costos costantes 2020'!$B136,'Costos corrientes'!$C$3:$C$169,'Costos costantes 2020'!$C136)/((1+$B$1)^($C136-$C$1)),NA())</f>
        <v>10.959200000000001</v>
      </c>
      <c r="G136" s="5">
        <f>IFERROR(INDEX('2019'!$B$2:$P$30,MATCH('Costos costantes 2020'!$A136,'2019'!$A$2:$A$30,0),MATCH('Costos costantes 2020'!G$1,'2019'!$B$1:$P$1,0)),NA())</f>
        <v>6300</v>
      </c>
      <c r="H136" s="5">
        <f>IFERROR(INDEX('2019'!$B$2:$P$30,MATCH('Costos costantes 2020'!$A136,'2019'!$A$2:$A$30,0),MATCH('Costos costantes 2020'!H$1,'2019'!$B$1:$P$1,0)),NA())</f>
        <v>3</v>
      </c>
    </row>
    <row r="137" spans="1:8" x14ac:dyDescent="0.25">
      <c r="A137" s="5" t="s">
        <v>119</v>
      </c>
      <c r="B137" s="5" t="s">
        <v>88</v>
      </c>
      <c r="C137" s="5">
        <v>2020</v>
      </c>
      <c r="D137" s="16">
        <f>IF(SUMIFS('Costos corrientes'!D$3:D$169,'Costos corrientes'!$A$3:$A$169,'Costos costantes 2020'!$A137,'Costos corrientes'!$B$3:$B$169,'Costos costantes 2020'!$B137,'Costos corrientes'!$C$3:$C$169,'Costos costantes 2020'!$C137)&gt;0,SUMIFS('Costos corrientes'!D$3:D$169,'Costos corrientes'!$A$3:$A$169,'Costos costantes 2020'!$A137,'Costos corrientes'!$B$3:$B$169,'Costos costantes 2020'!$B137,'Costos corrientes'!$C$3:$C$169,'Costos costantes 2020'!$C137)/((1+$B$1)^($C137-$C$1)),NA())</f>
        <v>1079</v>
      </c>
      <c r="E137" s="16">
        <f>IF(SUMIFS('Costos corrientes'!E$3:E$169,'Costos corrientes'!$A$3:$A$169,'Costos costantes 2020'!$A137,'Costos corrientes'!$B$3:$B$169,'Costos costantes 2020'!$B137,'Costos corrientes'!$C$3:$C$169,'Costos costantes 2020'!$C137)&gt;0,SUMIFS('Costos corrientes'!E$3:E$169,'Costos corrientes'!$A$3:$A$169,'Costos costantes 2020'!$A137,'Costos corrientes'!$B$3:$B$169,'Costos costantes 2020'!$B137,'Costos corrientes'!$C$3:$C$169,'Costos costantes 2020'!$C137)/((1+$B$1)^($C137-$C$1)),NA())</f>
        <v>2.54</v>
      </c>
      <c r="F137" s="16">
        <f>IF(SUMIFS('Costos corrientes'!F$3:F$169,'Costos corrientes'!$A$3:$A$169,'Costos costantes 2020'!$A137,'Costos corrientes'!$B$3:$B$169,'Costos costantes 2020'!$B137,'Costos corrientes'!$C$3:$C$169,'Costos costantes 2020'!$C137)&gt;0,SUMIFS('Costos corrientes'!F$3:F$169,'Costos corrientes'!$A$3:$A$169,'Costos costantes 2020'!$A137,'Costos corrientes'!$B$3:$B$169,'Costos costantes 2020'!$B137,'Costos corrientes'!$C$3:$C$169,'Costos costantes 2020'!$C137)/((1+$B$1)^($C137-$C$1)),NA())</f>
        <v>14.04</v>
      </c>
      <c r="G137" s="5">
        <f>IFERROR(INDEX('2020'!$B$2:$P$30,MATCH('Costos costantes 2020'!$A136,'2020'!$A$2:$A$30,0),MATCH('Costos costantes 2020'!G$1,'2020'!$B$1:$P$1,0)),NA())</f>
        <v>6431</v>
      </c>
      <c r="H137" s="5">
        <f>IFERROR(INDEX('2020'!$B$2:$P$30,MATCH('Costos costantes 2020'!$A136,'2020'!$A$2:$A$30,0),MATCH('Costos costantes 2020'!H$1,'2020'!$B$1:$P$1,0)),NA())</f>
        <v>3</v>
      </c>
    </row>
    <row r="138" spans="1:8" x14ac:dyDescent="0.25">
      <c r="A138" s="5" t="s">
        <v>119</v>
      </c>
      <c r="B138" s="5" t="s">
        <v>88</v>
      </c>
      <c r="C138" s="5">
        <v>2021</v>
      </c>
      <c r="D138" s="16">
        <f>IF(SUMIFS('Costos corrientes'!D$3:D$169,'Costos corrientes'!$A$3:$A$169,'Costos costantes 2020'!$A138,'Costos corrientes'!$B$3:$B$169,'Costos costantes 2020'!$B138,'Costos corrientes'!$C$3:$C$169,'Costos costantes 2020'!$C138)&gt;0,SUMIFS('Costos corrientes'!D$3:D$169,'Costos corrientes'!$A$3:$A$169,'Costos costantes 2020'!$A138,'Costos corrientes'!$B$3:$B$169,'Costos costantes 2020'!$B138,'Costos corrientes'!$C$3:$C$169,'Costos costantes 2020'!$C138)/((1+$B$1)^($C138-$C$1)),NA())</f>
        <v>1016.9172932330827</v>
      </c>
      <c r="E138" s="16">
        <f>IF(SUMIFS('Costos corrientes'!E$3:E$169,'Costos corrientes'!$A$3:$A$169,'Costos costantes 2020'!$A138,'Costos corrientes'!$B$3:$B$169,'Costos costantes 2020'!$B138,'Costos corrientes'!$C$3:$C$169,'Costos costantes 2020'!$C138)&gt;0,SUMIFS('Costos corrientes'!E$3:E$169,'Costos corrientes'!$A$3:$A$169,'Costos costantes 2020'!$A138,'Costos corrientes'!$B$3:$B$169,'Costos costantes 2020'!$B138,'Costos corrientes'!$C$3:$C$169,'Costos costantes 2020'!$C138)/((1+$B$1)^($C138-$C$1)),NA())</f>
        <v>2.4060150375939848</v>
      </c>
      <c r="F138" s="16">
        <f>IF(SUMIFS('Costos corrientes'!F$3:F$169,'Costos corrientes'!$A$3:$A$169,'Costos costantes 2020'!$A138,'Costos corrientes'!$B$3:$B$169,'Costos costantes 2020'!$B138,'Costos corrientes'!$C$3:$C$169,'Costos costantes 2020'!$C138)&gt;0,SUMIFS('Costos corrientes'!F$3:F$169,'Costos corrientes'!$A$3:$A$169,'Costos costantes 2020'!$A138,'Costos corrientes'!$B$3:$B$169,'Costos costantes 2020'!$B138,'Costos corrientes'!$C$3:$C$169,'Costos costantes 2020'!$C138)/((1+$B$1)^($C138-$C$1)),NA())</f>
        <v>13.31766917293233</v>
      </c>
      <c r="G138" s="5">
        <f>IFERROR(INDEX('2021'!$B$2:$P$30,MATCH('Costos costantes 2020'!$A136,'2021'!$A$2:$A$30,0),MATCH('Costos costantes 2020'!G$1,'2021'!$B$1:$P$1,0)),NA())</f>
        <v>6431</v>
      </c>
      <c r="H138" s="5">
        <f>IFERROR(INDEX('2021'!$B$2:$P$30,MATCH('Costos costantes 2020'!$A136,'2021'!$A$2:$A$30,0),MATCH('Costos costantes 2020'!H$1,'2021'!$B$1:$P$1,0)),NA())</f>
        <v>3</v>
      </c>
    </row>
    <row r="139" spans="1:8" x14ac:dyDescent="0.25">
      <c r="A139" s="5" t="s">
        <v>119</v>
      </c>
      <c r="B139" s="5" t="s">
        <v>88</v>
      </c>
      <c r="C139" s="5">
        <v>2022</v>
      </c>
      <c r="D139" s="16">
        <f>IF(SUMIFS('Costos corrientes'!D$3:D$169,'Costos corrientes'!$A$3:$A$169,'Costos costantes 2020'!$A139,'Costos corrientes'!$B$3:$B$169,'Costos costantes 2020'!$B139,'Costos corrientes'!$C$3:$C$169,'Costos costantes 2020'!$C139)&gt;0,SUMIFS('Costos corrientes'!D$3:D$169,'Costos corrientes'!$A$3:$A$169,'Costos costantes 2020'!$A139,'Costos corrientes'!$B$3:$B$169,'Costos costantes 2020'!$B139,'Costos corrientes'!$C$3:$C$169,'Costos costantes 2020'!$C139)/((1+$B$1)^($C139-$C$1)),NA())</f>
        <v>1060.8640963310529</v>
      </c>
      <c r="E139" s="16">
        <f>IF(SUMIFS('Costos corrientes'!E$3:E$169,'Costos corrientes'!$A$3:$A$169,'Costos costantes 2020'!$A139,'Costos corrientes'!$B$3:$B$169,'Costos costantes 2020'!$B139,'Costos corrientes'!$C$3:$C$169,'Costos costantes 2020'!$C139)&gt;0,SUMIFS('Costos corrientes'!E$3:E$169,'Costos corrientes'!$A$3:$A$169,'Costos costantes 2020'!$A139,'Costos corrientes'!$B$3:$B$169,'Costos costantes 2020'!$B139,'Costos corrientes'!$C$3:$C$169,'Costos costantes 2020'!$C139)/((1+$B$1)^($C139-$C$1)),NA())</f>
        <v>2.3584572333088354</v>
      </c>
      <c r="F139" s="16">
        <f>IF(SUMIFS('Costos corrientes'!F$3:F$169,'Costos corrientes'!$A$3:$A$169,'Costos costantes 2020'!$A139,'Costos corrientes'!$B$3:$B$169,'Costos costantes 2020'!$B139,'Costos corrientes'!$C$3:$C$169,'Costos costantes 2020'!$C139)&gt;0,SUMIFS('Costos corrientes'!F$3:F$169,'Costos corrientes'!$A$3:$A$169,'Costos costantes 2020'!$A139,'Costos corrientes'!$B$3:$B$169,'Costos costantes 2020'!$B139,'Costos corrientes'!$C$3:$C$169,'Costos costantes 2020'!$C139)/((1+$B$1)^($C139-$C$1)),NA())</f>
        <v>13.037763581887045</v>
      </c>
      <c r="G139" s="5">
        <f>IFERROR(INDEX('2022'!$B$2:$P$30,MATCH('Costos costantes 2020'!$A136,'2022'!$A$2:$A$30,0),MATCH('Costos costantes 2020'!G$1,'2022'!$B$1:$P$1,0)),NA())</f>
        <v>6431</v>
      </c>
      <c r="H139" s="5">
        <f>IFERROR(INDEX('2022'!$B$2:$P$30,MATCH('Costos costantes 2020'!$A136,'2022'!$A$2:$A$30,0),MATCH('Costos costantes 2020'!H$1,'2022'!$B$1:$P$1,0)),NA())</f>
        <v>3</v>
      </c>
    </row>
    <row r="140" spans="1:8" ht="15.75" thickBot="1" x14ac:dyDescent="0.3">
      <c r="A140" s="9" t="s">
        <v>119</v>
      </c>
      <c r="B140" s="9" t="s">
        <v>88</v>
      </c>
      <c r="C140" s="9">
        <v>2023</v>
      </c>
      <c r="D140" s="17">
        <f>IF(SUMIFS('Costos corrientes'!D$3:D$169,'Costos corrientes'!$A$3:$A$169,'Costos costantes 2020'!$A140,'Costos corrientes'!$B$3:$B$169,'Costos costantes 2020'!$B140,'Costos corrientes'!$C$3:$C$169,'Costos costantes 2020'!$C140)&gt;0,SUMIFS('Costos corrientes'!D$3:D$169,'Costos corrientes'!$A$3:$A$169,'Costos costantes 2020'!$A140,'Costos corrientes'!$B$3:$B$169,'Costos costantes 2020'!$B140,'Costos corrientes'!$C$3:$C$169,'Costos costantes 2020'!$C140)/((1+$B$1)^($C140-$C$1)),NA())</f>
        <v>1104.1466448075071</v>
      </c>
      <c r="E140" s="17">
        <f>IF(SUMIFS('Costos corrientes'!E$3:E$169,'Costos corrientes'!$A$3:$A$169,'Costos costantes 2020'!$A140,'Costos corrientes'!$B$3:$B$169,'Costos costantes 2020'!$B140,'Costos corrientes'!$C$3:$C$169,'Costos costantes 2020'!$C140)&gt;0,SUMIFS('Costos corrientes'!E$3:E$169,'Costos corrientes'!$A$3:$A$169,'Costos costantes 2020'!$A140,'Costos corrientes'!$B$3:$B$169,'Costos costantes 2020'!$B140,'Costos corrientes'!$C$3:$C$169,'Costos costantes 2020'!$C140)/((1+$B$1)^($C140-$C$1)),NA())</f>
        <v>2.3826322335319894</v>
      </c>
      <c r="F140" s="17">
        <f>IF(SUMIFS('Costos corrientes'!F$3:F$169,'Costos corrientes'!$A$3:$A$169,'Costos costantes 2020'!$A140,'Costos corrientes'!$B$3:$B$169,'Costos costantes 2020'!$B140,'Costos corrientes'!$C$3:$C$169,'Costos costantes 2020'!$C140)&gt;0,SUMIFS('Costos corrientes'!F$3:F$169,'Costos corrientes'!$A$3:$A$169,'Costos costantes 2020'!$A140,'Costos corrientes'!$B$3:$B$169,'Costos costantes 2020'!$B140,'Costos corrientes'!$C$3:$C$169,'Costos costantes 2020'!$C140)/((1+$B$1)^($C140-$C$1)),NA())</f>
        <v>13.175043047439953</v>
      </c>
      <c r="G140" s="9">
        <f>IFERROR(INDEX('2022'!$B$2:$P$30,MATCH('Costos costantes 2020'!$A137,'2022'!$A$2:$A$30,0),MATCH('Costos costantes 2020'!G$1,'2022'!$B$1:$P$1,0)),NA())</f>
        <v>6431</v>
      </c>
      <c r="H140" s="9">
        <f>IFERROR(INDEX('2022'!$B$2:$P$30,MATCH('Costos costantes 2020'!$A137,'2022'!$A$2:$A$30,0),MATCH('Costos costantes 2020'!H$1,'2022'!$B$1:$P$1,0)),NA())</f>
        <v>3</v>
      </c>
    </row>
    <row r="141" spans="1:8" ht="15.75" thickTop="1" x14ac:dyDescent="0.25">
      <c r="A141" s="8" t="s">
        <v>121</v>
      </c>
      <c r="B141" s="8" t="s">
        <v>2</v>
      </c>
      <c r="C141" s="8">
        <v>2018</v>
      </c>
      <c r="D141" s="15" t="e">
        <f>IF(SUMIFS('Costos corrientes'!D$3:D$169,'Costos corrientes'!$A$3:$A$169,'Costos costantes 2020'!$A141,'Costos corrientes'!$B$3:$B$169,'Costos costantes 2020'!$B141,'Costos corrientes'!$C$3:$C$169,'Costos costantes 2020'!$C141)&gt;0,SUMIFS('Costos corrientes'!D$3:D$169,'Costos corrientes'!$A$3:$A$169,'Costos costantes 2020'!$A141,'Costos corrientes'!$B$3:$B$169,'Costos costantes 2020'!$B141,'Costos corrientes'!$C$3:$C$169,'Costos costantes 2020'!$C141)/((1+$B$1)^($C141-$C$1)),NA())</f>
        <v>#N/A</v>
      </c>
      <c r="E141" s="15" t="e">
        <f>IF(SUMIFS('Costos corrientes'!E$3:E$169,'Costos corrientes'!$A$3:$A$169,'Costos costantes 2020'!$A141,'Costos corrientes'!$B$3:$B$169,'Costos costantes 2020'!$B141,'Costos corrientes'!$C$3:$C$169,'Costos costantes 2020'!$C141)&gt;0,SUMIFS('Costos corrientes'!E$3:E$169,'Costos corrientes'!$A$3:$A$169,'Costos costantes 2020'!$A141,'Costos corrientes'!$B$3:$B$169,'Costos costantes 2020'!$B141,'Costos corrientes'!$C$3:$C$169,'Costos costantes 2020'!$C141)/((1+$B$1)^($C141-$C$1)),NA())</f>
        <v>#N/A</v>
      </c>
      <c r="F141" s="15" t="e">
        <f>IF(SUMIFS('Costos corrientes'!F$3:F$169,'Costos corrientes'!$A$3:$A$169,'Costos costantes 2020'!$A141,'Costos corrientes'!$B$3:$B$169,'Costos costantes 2020'!$B141,'Costos corrientes'!$C$3:$C$169,'Costos costantes 2020'!$C141)&gt;0,SUMIFS('Costos corrientes'!F$3:F$169,'Costos corrientes'!$A$3:$A$169,'Costos costantes 2020'!$A141,'Costos corrientes'!$B$3:$B$169,'Costos costantes 2020'!$B141,'Costos corrientes'!$C$3:$C$169,'Costos costantes 2020'!$C141)/((1+$B$1)^($C141-$C$1)),NA())</f>
        <v>#N/A</v>
      </c>
      <c r="G141" s="8"/>
      <c r="H141" s="8"/>
    </row>
    <row r="142" spans="1:8" x14ac:dyDescent="0.25">
      <c r="A142" s="5" t="s">
        <v>121</v>
      </c>
      <c r="B142" s="5" t="s">
        <v>2</v>
      </c>
      <c r="C142" s="5">
        <v>2019</v>
      </c>
      <c r="D142" s="16" t="e">
        <f>IF(SUMIFS('Costos corrientes'!D$3:D$169,'Costos corrientes'!$A$3:$A$169,'Costos costantes 2020'!$A142,'Costos corrientes'!$B$3:$B$169,'Costos costantes 2020'!$B142,'Costos corrientes'!$C$3:$C$169,'Costos costantes 2020'!$C142)&gt;0,SUMIFS('Costos corrientes'!D$3:D$169,'Costos corrientes'!$A$3:$A$169,'Costos costantes 2020'!$A142,'Costos corrientes'!$B$3:$B$169,'Costos costantes 2020'!$B142,'Costos corrientes'!$C$3:$C$169,'Costos costantes 2020'!$C142)/((1+$B$1)^($C142-$C$1)),NA())</f>
        <v>#N/A</v>
      </c>
      <c r="E142" s="16" t="e">
        <f>IF(SUMIFS('Costos corrientes'!E$3:E$169,'Costos corrientes'!$A$3:$A$169,'Costos costantes 2020'!$A142,'Costos corrientes'!$B$3:$B$169,'Costos costantes 2020'!$B142,'Costos corrientes'!$C$3:$C$169,'Costos costantes 2020'!$C142)&gt;0,SUMIFS('Costos corrientes'!E$3:E$169,'Costos corrientes'!$A$3:$A$169,'Costos costantes 2020'!$A142,'Costos corrientes'!$B$3:$B$169,'Costos costantes 2020'!$B142,'Costos corrientes'!$C$3:$C$169,'Costos costantes 2020'!$C142)/((1+$B$1)^($C142-$C$1)),NA())</f>
        <v>#N/A</v>
      </c>
      <c r="F142" s="16" t="e">
        <f>IF(SUMIFS('Costos corrientes'!F$3:F$169,'Costos corrientes'!$A$3:$A$169,'Costos costantes 2020'!$A142,'Costos corrientes'!$B$3:$B$169,'Costos costantes 2020'!$B142,'Costos corrientes'!$C$3:$C$169,'Costos costantes 2020'!$C142)&gt;0,SUMIFS('Costos corrientes'!F$3:F$169,'Costos corrientes'!$A$3:$A$169,'Costos costantes 2020'!$A142,'Costos corrientes'!$B$3:$B$169,'Costos costantes 2020'!$B142,'Costos corrientes'!$C$3:$C$169,'Costos costantes 2020'!$C142)/((1+$B$1)^($C142-$C$1)),NA())</f>
        <v>#N/A</v>
      </c>
      <c r="G142" s="5"/>
      <c r="H142" s="5"/>
    </row>
    <row r="143" spans="1:8" x14ac:dyDescent="0.25">
      <c r="A143" s="5" t="s">
        <v>121</v>
      </c>
      <c r="B143" s="5" t="s">
        <v>2</v>
      </c>
      <c r="C143" s="5">
        <v>2020</v>
      </c>
      <c r="D143" s="16">
        <f>IF(SUMIFS('Costos corrientes'!D$3:D$169,'Costos corrientes'!$A$3:$A$169,'Costos costantes 2020'!$A143,'Costos corrientes'!$B$3:$B$169,'Costos costantes 2020'!$B143,'Costos corrientes'!$C$3:$C$169,'Costos costantes 2020'!$C143)&gt;0,SUMIFS('Costos corrientes'!D$3:D$169,'Costos corrientes'!$A$3:$A$169,'Costos costantes 2020'!$A143,'Costos corrientes'!$B$3:$B$169,'Costos costantes 2020'!$B143,'Costos corrientes'!$C$3:$C$169,'Costos costantes 2020'!$C143)/((1+$B$1)^($C143-$C$1)),NA())</f>
        <v>5997</v>
      </c>
      <c r="E143" s="16">
        <f>IF(SUMIFS('Costos corrientes'!E$3:E$169,'Costos corrientes'!$A$3:$A$169,'Costos costantes 2020'!$A143,'Costos corrientes'!$B$3:$B$169,'Costos costantes 2020'!$B143,'Costos corrientes'!$C$3:$C$169,'Costos costantes 2020'!$C143)&gt;0,SUMIFS('Costos corrientes'!E$3:E$169,'Costos corrientes'!$A$3:$A$169,'Costos costantes 2020'!$A143,'Costos corrientes'!$B$3:$B$169,'Costos costantes 2020'!$B143,'Costos corrientes'!$C$3:$C$169,'Costos costantes 2020'!$C143)/((1+$B$1)^($C143-$C$1)),NA())</f>
        <v>10.93</v>
      </c>
      <c r="F143" s="16">
        <f>IF(SUMIFS('Costos corrientes'!F$3:F$169,'Costos corrientes'!$A$3:$A$169,'Costos costantes 2020'!$A143,'Costos corrientes'!$B$3:$B$169,'Costos costantes 2020'!$B143,'Costos corrientes'!$C$3:$C$169,'Costos costantes 2020'!$C143)&gt;0,SUMIFS('Costos corrientes'!F$3:F$169,'Costos corrientes'!$A$3:$A$169,'Costos costantes 2020'!$A143,'Costos corrientes'!$B$3:$B$169,'Costos costantes 2020'!$B143,'Costos corrientes'!$C$3:$C$169,'Costos costantes 2020'!$C143)/((1+$B$1)^($C143-$C$1)),NA())</f>
        <v>59.29</v>
      </c>
      <c r="G143" s="5">
        <f>IFERROR(INDEX('2020'!$B$2:$P$30,MATCH('Costos costantes 2020'!$A142,'2020'!$A$2:$A$30,0),MATCH('Costos costantes 2020'!G$1,'2020'!$B$1:$P$1,0)),NA())</f>
        <v>12507</v>
      </c>
      <c r="H143" s="5">
        <f>IFERROR(INDEX('2020'!$B$2:$P$30,MATCH('Costos costantes 2020'!$A142,'2020'!$A$2:$A$30,0),MATCH('Costos costantes 2020'!H$1,'2020'!$B$1:$P$1,0)),NA())</f>
        <v>4</v>
      </c>
    </row>
    <row r="144" spans="1:8" x14ac:dyDescent="0.25">
      <c r="A144" s="5" t="s">
        <v>121</v>
      </c>
      <c r="B144" s="5" t="s">
        <v>2</v>
      </c>
      <c r="C144" s="5">
        <v>2021</v>
      </c>
      <c r="D144" s="16">
        <f>IF(SUMIFS('Costos corrientes'!D$3:D$169,'Costos corrientes'!$A$3:$A$169,'Costos costantes 2020'!$A144,'Costos corrientes'!$B$3:$B$169,'Costos costantes 2020'!$B144,'Costos corrientes'!$C$3:$C$169,'Costos costantes 2020'!$C144)&gt;0,SUMIFS('Costos corrientes'!D$3:D$169,'Costos corrientes'!$A$3:$A$169,'Costos costantes 2020'!$A144,'Costos corrientes'!$B$3:$B$169,'Costos costantes 2020'!$B144,'Costos corrientes'!$C$3:$C$169,'Costos costantes 2020'!$C144)/((1+$B$1)^($C144-$C$1)),NA())</f>
        <v>5618.4210526315783</v>
      </c>
      <c r="E144" s="16">
        <f>IF(SUMIFS('Costos corrientes'!E$3:E$169,'Costos corrientes'!$A$3:$A$169,'Costos costantes 2020'!$A144,'Costos corrientes'!$B$3:$B$169,'Costos costantes 2020'!$B144,'Costos corrientes'!$C$3:$C$169,'Costos costantes 2020'!$C144)&gt;0,SUMIFS('Costos corrientes'!E$3:E$169,'Costos corrientes'!$A$3:$A$169,'Costos costantes 2020'!$A144,'Costos corrientes'!$B$3:$B$169,'Costos costantes 2020'!$B144,'Costos corrientes'!$C$3:$C$169,'Costos costantes 2020'!$C144)/((1+$B$1)^($C144-$C$1)),NA())</f>
        <v>10.366541353383457</v>
      </c>
      <c r="F144" s="16">
        <f>IF(SUMIFS('Costos corrientes'!F$3:F$169,'Costos corrientes'!$A$3:$A$169,'Costos costantes 2020'!$A144,'Costos corrientes'!$B$3:$B$169,'Costos costantes 2020'!$B144,'Costos corrientes'!$C$3:$C$169,'Costos costantes 2020'!$C144)&gt;0,SUMIFS('Costos corrientes'!F$3:F$169,'Costos corrientes'!$A$3:$A$169,'Costos costantes 2020'!$A144,'Costos corrientes'!$B$3:$B$169,'Costos costantes 2020'!$B144,'Costos corrientes'!$C$3:$C$169,'Costos costantes 2020'!$C144)/((1+$B$1)^($C144-$C$1)),NA())</f>
        <v>56.25</v>
      </c>
      <c r="G144" s="5">
        <f>IFERROR(INDEX('2021'!$B$2:$P$30,MATCH('Costos costantes 2020'!$A142,'2021'!$A$2:$A$30,0),MATCH('Costos costantes 2020'!G$1,'2021'!$B$1:$P$1,0)),NA())</f>
        <v>12507</v>
      </c>
      <c r="H144" s="5">
        <f>IFERROR(INDEX('2021'!$B$2:$P$30,MATCH('Costos costantes 2020'!$A142,'2021'!$A$2:$A$30,0),MATCH('Costos costantes 2020'!H$1,'2021'!$B$1:$P$1,0)),NA())</f>
        <v>4</v>
      </c>
    </row>
    <row r="145" spans="1:8" x14ac:dyDescent="0.25">
      <c r="A145" s="5" t="s">
        <v>121</v>
      </c>
      <c r="B145" s="5" t="s">
        <v>2</v>
      </c>
      <c r="C145" s="5">
        <v>2022</v>
      </c>
      <c r="D145" s="16">
        <f>IF(SUMIFS('Costos corrientes'!D$3:D$169,'Costos corrientes'!$A$3:$A$169,'Costos costantes 2020'!$A145,'Costos corrientes'!$B$3:$B$169,'Costos costantes 2020'!$B145,'Costos corrientes'!$C$3:$C$169,'Costos costantes 2020'!$C145)&gt;0,SUMIFS('Costos corrientes'!D$3:D$169,'Costos corrientes'!$A$3:$A$169,'Costos costantes 2020'!$A145,'Costos corrientes'!$B$3:$B$169,'Costos costantes 2020'!$B145,'Costos corrientes'!$C$3:$C$169,'Costos costantes 2020'!$C145)/((1+$B$1)^($C145-$C$1)),NA())</f>
        <v>5851.977217479789</v>
      </c>
      <c r="E145" s="16">
        <f>IF(SUMIFS('Costos corrientes'!E$3:E$169,'Costos corrientes'!$A$3:$A$169,'Costos costantes 2020'!$A145,'Costos corrientes'!$B$3:$B$169,'Costos costantes 2020'!$B145,'Costos corrientes'!$C$3:$C$169,'Costos costantes 2020'!$C145)&gt;0,SUMIFS('Costos corrientes'!E$3:E$169,'Costos corrientes'!$A$3:$A$169,'Costos costantes 2020'!$A145,'Costos corrientes'!$B$3:$B$169,'Costos costantes 2020'!$B145,'Costos corrientes'!$C$3:$C$169,'Costos costantes 2020'!$C145)/((1+$B$1)^($C145-$C$1)),NA())</f>
        <v>10.149315959070607</v>
      </c>
      <c r="F145" s="16">
        <f>IF(SUMIFS('Costos corrientes'!F$3:F$169,'Costos corrientes'!$A$3:$A$169,'Costos costantes 2020'!$A145,'Costos corrientes'!$B$3:$B$169,'Costos costantes 2020'!$B145,'Costos corrientes'!$C$3:$C$169,'Costos costantes 2020'!$C145)&gt;0,SUMIFS('Costos corrientes'!F$3:F$169,'Costos corrientes'!$A$3:$A$169,'Costos costantes 2020'!$A145,'Costos corrientes'!$B$3:$B$169,'Costos costantes 2020'!$B145,'Costos corrientes'!$C$3:$C$169,'Costos costantes 2020'!$C145)/((1+$B$1)^($C145-$C$1)),NA())</f>
        <v>55.066001469840003</v>
      </c>
      <c r="G145" s="5">
        <f>IFERROR(INDEX('2022'!$B$2:$P$30,MATCH('Costos costantes 2020'!$A142,'2022'!$A$2:$A$30,0),MATCH('Costos costantes 2020'!G$1,'2022'!$B$1:$P$1,0)),NA())</f>
        <v>12507</v>
      </c>
      <c r="H145" s="5">
        <f>IFERROR(INDEX('2022'!$B$2:$P$30,MATCH('Costos costantes 2020'!$A142,'2022'!$A$2:$A$30,0),MATCH('Costos costantes 2020'!H$1,'2022'!$B$1:$P$1,0)),NA())</f>
        <v>4</v>
      </c>
    </row>
    <row r="146" spans="1:8" ht="15.75" thickBot="1" x14ac:dyDescent="0.3">
      <c r="A146" s="9" t="s">
        <v>121</v>
      </c>
      <c r="B146" s="9" t="s">
        <v>2</v>
      </c>
      <c r="C146" s="9">
        <v>2023</v>
      </c>
      <c r="D146" s="17">
        <f>IF(SUMIFS('Costos corrientes'!D$3:D$169,'Costos corrientes'!$A$3:$A$169,'Costos costantes 2020'!$A146,'Costos corrientes'!$B$3:$B$169,'Costos costantes 2020'!$B146,'Costos corrientes'!$C$3:$C$169,'Costos costantes 2020'!$C146)&gt;0,SUMIFS('Costos corrientes'!D$3:D$169,'Costos corrientes'!$A$3:$A$169,'Costos costantes 2020'!$A146,'Costos corrientes'!$B$3:$B$169,'Costos costantes 2020'!$B146,'Costos corrientes'!$C$3:$C$169,'Costos costantes 2020'!$C146)/((1+$B$1)^($C146-$C$1)),NA())</f>
        <v>6076.1272882301837</v>
      </c>
      <c r="E146" s="17">
        <f>IF(SUMIFS('Costos corrientes'!E$3:E$169,'Costos corrientes'!$A$3:$A$169,'Costos costantes 2020'!$A146,'Costos corrientes'!$B$3:$B$169,'Costos costantes 2020'!$B146,'Costos corrientes'!$C$3:$C$169,'Costos costantes 2020'!$C146)&gt;0,SUMIFS('Costos corrientes'!E$3:E$169,'Costos corrientes'!$A$3:$A$169,'Costos costantes 2020'!$A146,'Costos corrientes'!$B$3:$B$169,'Costos costantes 2020'!$B146,'Costos corrientes'!$C$3:$C$169,'Costos costantes 2020'!$C146)/((1+$B$1)^($C146-$C$1)),NA())</f>
        <v>10.252790273212566</v>
      </c>
      <c r="F146" s="17">
        <f>IF(SUMIFS('Costos corrientes'!F$3:F$169,'Costos corrientes'!$A$3:$A$169,'Costos costantes 2020'!$A146,'Costos corrientes'!$B$3:$B$169,'Costos costantes 2020'!$B146,'Costos corrientes'!$C$3:$C$169,'Costos costantes 2020'!$C146)&gt;0,SUMIFS('Costos corrientes'!F$3:F$169,'Costos corrientes'!$A$3:$A$169,'Costos costantes 2020'!$A146,'Costos corrientes'!$B$3:$B$169,'Costos costantes 2020'!$B146,'Costos corrientes'!$C$3:$C$169,'Costos costantes 2020'!$C146)/((1+$B$1)^($C146-$C$1)),NA())</f>
        <v>55.639028672931673</v>
      </c>
      <c r="G146" s="9">
        <f>IFERROR(INDEX('2022'!$B$2:$P$30,MATCH('Costos costantes 2020'!$A143,'2022'!$A$2:$A$30,0),MATCH('Costos costantes 2020'!G$1,'2022'!$B$1:$P$1,0)),NA())</f>
        <v>12507</v>
      </c>
      <c r="H146" s="9">
        <f>IFERROR(INDEX('2022'!$B$2:$P$30,MATCH('Costos costantes 2020'!$A143,'2022'!$A$2:$A$30,0),MATCH('Costos costantes 2020'!H$1,'2022'!$B$1:$P$1,0)),NA())</f>
        <v>4</v>
      </c>
    </row>
    <row r="147" spans="1:8" ht="15.75" thickTop="1" x14ac:dyDescent="0.25">
      <c r="A147" s="8" t="s">
        <v>122</v>
      </c>
      <c r="B147" s="8" t="s">
        <v>26</v>
      </c>
      <c r="C147" s="8">
        <v>2018</v>
      </c>
      <c r="D147" s="15" t="e">
        <f>IF(SUMIFS('Costos corrientes'!D$3:D$169,'Costos corrientes'!$A$3:$A$169,'Costos costantes 2020'!$A147,'Costos corrientes'!$B$3:$B$169,'Costos costantes 2020'!$B147,'Costos corrientes'!$C$3:$C$169,'Costos costantes 2020'!$C147)&gt;0,SUMIFS('Costos corrientes'!D$3:D$169,'Costos corrientes'!$A$3:$A$169,'Costos costantes 2020'!$A147,'Costos corrientes'!$B$3:$B$169,'Costos costantes 2020'!$B147,'Costos corrientes'!$C$3:$C$169,'Costos costantes 2020'!$C147)/((1+$B$1)^($C147-$C$1)),NA())</f>
        <v>#N/A</v>
      </c>
      <c r="E147" s="15" t="e">
        <f>IF(SUMIFS('Costos corrientes'!E$3:E$169,'Costos corrientes'!$A$3:$A$169,'Costos costantes 2020'!$A147,'Costos corrientes'!$B$3:$B$169,'Costos costantes 2020'!$B147,'Costos corrientes'!$C$3:$C$169,'Costos costantes 2020'!$C147)&gt;0,SUMIFS('Costos corrientes'!E$3:E$169,'Costos corrientes'!$A$3:$A$169,'Costos costantes 2020'!$A147,'Costos corrientes'!$B$3:$B$169,'Costos costantes 2020'!$B147,'Costos corrientes'!$C$3:$C$169,'Costos costantes 2020'!$C147)/((1+$B$1)^($C147-$C$1)),NA())</f>
        <v>#N/A</v>
      </c>
      <c r="F147" s="15" t="e">
        <f>IF(SUMIFS('Costos corrientes'!F$3:F$169,'Costos corrientes'!$A$3:$A$169,'Costos costantes 2020'!$A147,'Costos corrientes'!$B$3:$B$169,'Costos costantes 2020'!$B147,'Costos corrientes'!$C$3:$C$169,'Costos costantes 2020'!$C147)&gt;0,SUMIFS('Costos corrientes'!F$3:F$169,'Costos corrientes'!$A$3:$A$169,'Costos costantes 2020'!$A147,'Costos corrientes'!$B$3:$B$169,'Costos costantes 2020'!$B147,'Costos corrientes'!$C$3:$C$169,'Costos costantes 2020'!$C147)/((1+$B$1)^($C147-$C$1)),NA())</f>
        <v>#N/A</v>
      </c>
      <c r="G147" s="8"/>
      <c r="H147" s="8"/>
    </row>
    <row r="148" spans="1:8" x14ac:dyDescent="0.25">
      <c r="A148" s="5" t="s">
        <v>122</v>
      </c>
      <c r="B148" s="5" t="s">
        <v>26</v>
      </c>
      <c r="C148" s="5">
        <v>2019</v>
      </c>
      <c r="D148" s="16" t="e">
        <f>IF(SUMIFS('Costos corrientes'!D$3:D$169,'Costos corrientes'!$A$3:$A$169,'Costos costantes 2020'!$A148,'Costos corrientes'!$B$3:$B$169,'Costos costantes 2020'!$B148,'Costos corrientes'!$C$3:$C$169,'Costos costantes 2020'!$C148)&gt;0,SUMIFS('Costos corrientes'!D$3:D$169,'Costos corrientes'!$A$3:$A$169,'Costos costantes 2020'!$A148,'Costos corrientes'!$B$3:$B$169,'Costos costantes 2020'!$B148,'Costos corrientes'!$C$3:$C$169,'Costos costantes 2020'!$C148)/((1+$B$1)^($C148-$C$1)),NA())</f>
        <v>#N/A</v>
      </c>
      <c r="E148" s="16" t="e">
        <f>IF(SUMIFS('Costos corrientes'!E$3:E$169,'Costos corrientes'!$A$3:$A$169,'Costos costantes 2020'!$A148,'Costos corrientes'!$B$3:$B$169,'Costos costantes 2020'!$B148,'Costos corrientes'!$C$3:$C$169,'Costos costantes 2020'!$C148)&gt;0,SUMIFS('Costos corrientes'!E$3:E$169,'Costos corrientes'!$A$3:$A$169,'Costos costantes 2020'!$A148,'Costos corrientes'!$B$3:$B$169,'Costos costantes 2020'!$B148,'Costos corrientes'!$C$3:$C$169,'Costos costantes 2020'!$C148)/((1+$B$1)^($C148-$C$1)),NA())</f>
        <v>#N/A</v>
      </c>
      <c r="F148" s="16" t="e">
        <f>IF(SUMIFS('Costos corrientes'!F$3:F$169,'Costos corrientes'!$A$3:$A$169,'Costos costantes 2020'!$A148,'Costos corrientes'!$B$3:$B$169,'Costos costantes 2020'!$B148,'Costos corrientes'!$C$3:$C$169,'Costos costantes 2020'!$C148)&gt;0,SUMIFS('Costos corrientes'!F$3:F$169,'Costos corrientes'!$A$3:$A$169,'Costos costantes 2020'!$A148,'Costos corrientes'!$B$3:$B$169,'Costos costantes 2020'!$B148,'Costos corrientes'!$C$3:$C$169,'Costos costantes 2020'!$C148)/((1+$B$1)^($C148-$C$1)),NA())</f>
        <v>#N/A</v>
      </c>
      <c r="G148" s="5"/>
      <c r="H148" s="5"/>
    </row>
    <row r="149" spans="1:8" x14ac:dyDescent="0.25">
      <c r="A149" s="5" t="s">
        <v>122</v>
      </c>
      <c r="B149" s="5" t="s">
        <v>26</v>
      </c>
      <c r="C149" s="5">
        <v>2020</v>
      </c>
      <c r="D149" s="16">
        <f>IF(SUMIFS('Costos corrientes'!D$3:D$169,'Costos corrientes'!$A$3:$A$169,'Costos costantes 2020'!$A149,'Costos corrientes'!$B$3:$B$169,'Costos costantes 2020'!$B149,'Costos corrientes'!$C$3:$C$169,'Costos costantes 2020'!$C149)&gt;0,SUMIFS('Costos corrientes'!D$3:D$169,'Costos corrientes'!$A$3:$A$169,'Costos costantes 2020'!$A149,'Costos corrientes'!$B$3:$B$169,'Costos costantes 2020'!$B149,'Costos corrientes'!$C$3:$C$169,'Costos costantes 2020'!$C149)/((1+$B$1)^($C149-$C$1)),NA())</f>
        <v>4652</v>
      </c>
      <c r="E149" s="16">
        <f>IF(SUMIFS('Costos corrientes'!E$3:E$169,'Costos corrientes'!$A$3:$A$169,'Costos costantes 2020'!$A149,'Costos corrientes'!$B$3:$B$169,'Costos costantes 2020'!$B149,'Costos corrientes'!$C$3:$C$169,'Costos costantes 2020'!$C149)&gt;0,SUMIFS('Costos corrientes'!E$3:E$169,'Costos corrientes'!$A$3:$A$169,'Costos costantes 2020'!$A149,'Costos corrientes'!$B$3:$B$169,'Costos costantes 2020'!$B149,'Costos corrientes'!$C$3:$C$169,'Costos costantes 2020'!$C149)/((1+$B$1)^($C149-$C$1)),NA())</f>
        <v>7.05</v>
      </c>
      <c r="F149" s="16">
        <f>IF(SUMIFS('Costos corrientes'!F$3:F$169,'Costos corrientes'!$A$3:$A$169,'Costos costantes 2020'!$A149,'Costos corrientes'!$B$3:$B$169,'Costos costantes 2020'!$B149,'Costos corrientes'!$C$3:$C$169,'Costos costantes 2020'!$C149)&gt;0,SUMIFS('Costos corrientes'!F$3:F$169,'Costos corrientes'!$A$3:$A$169,'Costos costantes 2020'!$A149,'Costos corrientes'!$B$3:$B$169,'Costos costantes 2020'!$B149,'Costos corrientes'!$C$3:$C$169,'Costos costantes 2020'!$C149)/((1+$B$1)^($C149-$C$1)),NA())</f>
        <v>54.07</v>
      </c>
      <c r="G149" s="5">
        <f>IFERROR(INDEX('2020'!$B$2:$P$30,MATCH('Costos costantes 2020'!$A148,'2020'!$A$2:$A$30,0),MATCH('Costos costantes 2020'!G$1,'2020'!$B$1:$P$1,0)),NA())</f>
        <v>9751</v>
      </c>
      <c r="H149" s="5">
        <f>IFERROR(INDEX('2020'!$B$2:$P$30,MATCH('Costos costantes 2020'!$A148,'2020'!$A$2:$A$30,0),MATCH('Costos costantes 2020'!H$1,'2020'!$B$1:$P$1,0)),NA())</f>
        <v>4</v>
      </c>
    </row>
    <row r="150" spans="1:8" x14ac:dyDescent="0.25">
      <c r="A150" s="5" t="s">
        <v>122</v>
      </c>
      <c r="B150" s="5" t="s">
        <v>26</v>
      </c>
      <c r="C150" s="5">
        <v>2021</v>
      </c>
      <c r="D150" s="16">
        <f>IF(SUMIFS('Costos corrientes'!D$3:D$169,'Costos corrientes'!$A$3:$A$169,'Costos costantes 2020'!$A150,'Costos corrientes'!$B$3:$B$169,'Costos costantes 2020'!$B150,'Costos corrientes'!$C$3:$C$169,'Costos costantes 2020'!$C150)&gt;0,SUMIFS('Costos corrientes'!D$3:D$169,'Costos corrientes'!$A$3:$A$169,'Costos costantes 2020'!$A150,'Costos corrientes'!$B$3:$B$169,'Costos costantes 2020'!$B150,'Costos corrientes'!$C$3:$C$169,'Costos costantes 2020'!$C150)/((1+$B$1)^($C150-$C$1)),NA())</f>
        <v>4318.6090225563903</v>
      </c>
      <c r="E150" s="16">
        <f>IF(SUMIFS('Costos corrientes'!E$3:E$169,'Costos corrientes'!$A$3:$A$169,'Costos costantes 2020'!$A150,'Costos corrientes'!$B$3:$B$169,'Costos costantes 2020'!$B150,'Costos corrientes'!$C$3:$C$169,'Costos costantes 2020'!$C150)&gt;0,SUMIFS('Costos corrientes'!E$3:E$169,'Costos corrientes'!$A$3:$A$169,'Costos costantes 2020'!$A150,'Costos corrientes'!$B$3:$B$169,'Costos costantes 2020'!$B150,'Costos corrientes'!$C$3:$C$169,'Costos costantes 2020'!$C150)/((1+$B$1)^($C150-$C$1)),NA())</f>
        <v>6.6823308270676689</v>
      </c>
      <c r="F150" s="16">
        <f>IF(SUMIFS('Costos corrientes'!F$3:F$169,'Costos corrientes'!$A$3:$A$169,'Costos costantes 2020'!$A150,'Costos corrientes'!$B$3:$B$169,'Costos costantes 2020'!$B150,'Costos corrientes'!$C$3:$C$169,'Costos costantes 2020'!$C150)&gt;0,SUMIFS('Costos corrientes'!F$3:F$169,'Costos corrientes'!$A$3:$A$169,'Costos costantes 2020'!$A150,'Costos corrientes'!$B$3:$B$169,'Costos costantes 2020'!$B150,'Costos corrientes'!$C$3:$C$169,'Costos costantes 2020'!$C150)/((1+$B$1)^($C150-$C$1)),NA())</f>
        <v>51.287593984962406</v>
      </c>
      <c r="G150" s="5">
        <f>IFERROR(INDEX('2021'!$B$2:$P$30,MATCH('Costos costantes 2020'!$A148,'2021'!$A$2:$A$30,0),MATCH('Costos costantes 2020'!G$1,'2021'!$B$1:$P$1,0)),NA())</f>
        <v>9751</v>
      </c>
      <c r="H150" s="5">
        <f>IFERROR(INDEX('2021'!$B$2:$P$30,MATCH('Costos costantes 2020'!$A148,'2021'!$A$2:$A$30,0),MATCH('Costos costantes 2020'!H$1,'2021'!$B$1:$P$1,0)),NA())</f>
        <v>4</v>
      </c>
    </row>
    <row r="151" spans="1:8" x14ac:dyDescent="0.25">
      <c r="A151" s="5" t="s">
        <v>122</v>
      </c>
      <c r="B151" s="5" t="s">
        <v>26</v>
      </c>
      <c r="C151" s="5">
        <v>2022</v>
      </c>
      <c r="D151" s="16">
        <f>IF(SUMIFS('Costos corrientes'!D$3:D$169,'Costos corrientes'!$A$3:$A$169,'Costos costantes 2020'!$A151,'Costos corrientes'!$B$3:$B$169,'Costos costantes 2020'!$B151,'Costos corrientes'!$C$3:$C$169,'Costos costantes 2020'!$C151)&gt;0,SUMIFS('Costos corrientes'!D$3:D$169,'Costos corrientes'!$A$3:$A$169,'Costos costantes 2020'!$A151,'Costos corrientes'!$B$3:$B$169,'Costos costantes 2020'!$B151,'Costos corrientes'!$C$3:$C$169,'Costos costantes 2020'!$C151)/((1+$B$1)^($C151-$C$1)),NA())</f>
        <v>4501.3850415512461</v>
      </c>
      <c r="E151" s="16">
        <f>IF(SUMIFS('Costos corrientes'!E$3:E$169,'Costos corrientes'!$A$3:$A$169,'Costos costantes 2020'!$A151,'Costos corrientes'!$B$3:$B$169,'Costos costantes 2020'!$B151,'Costos corrientes'!$C$3:$C$169,'Costos costantes 2020'!$C151)&gt;0,SUMIFS('Costos corrientes'!E$3:E$169,'Costos corrientes'!$A$3:$A$169,'Costos costantes 2020'!$A151,'Costos corrientes'!$B$3:$B$169,'Costos costantes 2020'!$B151,'Costos corrientes'!$C$3:$C$169,'Costos costantes 2020'!$C151)/((1+$B$1)^($C151-$C$1)),NA())</f>
        <v>6.5453813104189029</v>
      </c>
      <c r="F151" s="16">
        <f>IF(SUMIFS('Costos corrientes'!F$3:F$169,'Costos corrientes'!$A$3:$A$169,'Costos costantes 2020'!$A151,'Costos corrientes'!$B$3:$B$169,'Costos costantes 2020'!$B151,'Costos corrientes'!$C$3:$C$169,'Costos costantes 2020'!$C151)&gt;0,SUMIFS('Costos corrientes'!F$3:F$169,'Costos corrientes'!$A$3:$A$169,'Costos costantes 2020'!$A151,'Costos corrientes'!$B$3:$B$169,'Costos costantes 2020'!$B151,'Costos corrientes'!$C$3:$C$169,'Costos costantes 2020'!$C151)/((1+$B$1)^($C151-$C$1)),NA())</f>
        <v>50.207756232686975</v>
      </c>
      <c r="G151" s="5">
        <f>IFERROR(INDEX('2022'!$B$2:$P$30,MATCH('Costos costantes 2020'!$A148,'2022'!$A$2:$A$30,0),MATCH('Costos costantes 2020'!G$1,'2022'!$B$1:$P$1,0)),NA())</f>
        <v>9751</v>
      </c>
      <c r="H151" s="5">
        <f>IFERROR(INDEX('2022'!$B$2:$P$30,MATCH('Costos costantes 2020'!$A148,'2022'!$A$2:$A$30,0),MATCH('Costos costantes 2020'!H$1,'2022'!$B$1:$P$1,0)),NA())</f>
        <v>4</v>
      </c>
    </row>
    <row r="152" spans="1:8" ht="15.75" thickBot="1" x14ac:dyDescent="0.3">
      <c r="A152" s="9" t="s">
        <v>122</v>
      </c>
      <c r="B152" s="9" t="s">
        <v>26</v>
      </c>
      <c r="C152" s="9">
        <v>2023</v>
      </c>
      <c r="D152" s="17">
        <f>IF(SUMIFS('Costos corrientes'!D$3:D$169,'Costos corrientes'!$A$3:$A$169,'Costos costantes 2020'!$A152,'Costos corrientes'!$B$3:$B$169,'Costos costantes 2020'!$B152,'Costos corrientes'!$C$3:$C$169,'Costos costantes 2020'!$C152)&gt;0,SUMIFS('Costos corrientes'!D$3:D$169,'Costos corrientes'!$A$3:$A$169,'Costos costantes 2020'!$A152,'Costos corrientes'!$B$3:$B$169,'Costos costantes 2020'!$B152,'Costos corrientes'!$C$3:$C$169,'Costos costantes 2020'!$C152)/((1+$B$1)^($C152-$C$1)),NA())</f>
        <v>4676.4346242110432</v>
      </c>
      <c r="E152" s="17">
        <f>IF(SUMIFS('Costos corrientes'!E$3:E$169,'Costos corrientes'!$A$3:$A$169,'Costos costantes 2020'!$A152,'Costos corrientes'!$B$3:$B$169,'Costos costantes 2020'!$B152,'Costos corrientes'!$C$3:$C$169,'Costos costantes 2020'!$C152)&gt;0,SUMIFS('Costos corrientes'!E$3:E$169,'Costos corrientes'!$A$3:$A$169,'Costos costantes 2020'!$A152,'Costos corrientes'!$B$3:$B$169,'Costos costantes 2020'!$B152,'Costos corrientes'!$C$3:$C$169,'Costos costantes 2020'!$C152)/((1+$B$1)^($C152-$C$1)),NA())</f>
        <v>6.6165780143728057</v>
      </c>
      <c r="F152" s="17">
        <f>IF(SUMIFS('Costos corrientes'!F$3:F$169,'Costos corrientes'!$A$3:$A$169,'Costos costantes 2020'!$A152,'Costos corrientes'!$B$3:$B$169,'Costos costantes 2020'!$B152,'Costos corrientes'!$C$3:$C$169,'Costos costantes 2020'!$C152)&gt;0,SUMIFS('Costos corrientes'!F$3:F$169,'Costos corrientes'!$A$3:$A$169,'Costos costantes 2020'!$A152,'Costos corrientes'!$B$3:$B$169,'Costos costantes 2020'!$B152,'Costos corrientes'!$C$3:$C$169,'Costos costantes 2020'!$C152)/((1+$B$1)^($C152-$C$1)),NA())</f>
        <v>50.732632679839668</v>
      </c>
      <c r="G152" s="9">
        <f>IFERROR(INDEX('2022'!$B$2:$P$30,MATCH('Costos costantes 2020'!$A149,'2022'!$A$2:$A$30,0),MATCH('Costos costantes 2020'!G$1,'2022'!$B$1:$P$1,0)),NA())</f>
        <v>9751</v>
      </c>
      <c r="H152" s="9">
        <f>IFERROR(INDEX('2022'!$B$2:$P$30,MATCH('Costos costantes 2020'!$A149,'2022'!$A$2:$A$30,0),MATCH('Costos costantes 2020'!H$1,'2022'!$B$1:$P$1,0)),NA())</f>
        <v>4</v>
      </c>
    </row>
    <row r="153" spans="1:8" ht="15.75" thickTop="1" x14ac:dyDescent="0.25">
      <c r="A153" s="8" t="s">
        <v>123</v>
      </c>
      <c r="B153" s="8" t="s">
        <v>1</v>
      </c>
      <c r="C153" s="8">
        <v>2018</v>
      </c>
      <c r="D153" s="15" t="e">
        <f>IF(SUMIFS('Costos corrientes'!D$3:D$169,'Costos corrientes'!$A$3:$A$169,'Costos costantes 2020'!$A153,'Costos corrientes'!$B$3:$B$169,'Costos costantes 2020'!$B153,'Costos corrientes'!$C$3:$C$169,'Costos costantes 2020'!$C153)&gt;0,SUMIFS('Costos corrientes'!D$3:D$169,'Costos corrientes'!$A$3:$A$169,'Costos costantes 2020'!$A153,'Costos corrientes'!$B$3:$B$169,'Costos costantes 2020'!$B153,'Costos corrientes'!$C$3:$C$169,'Costos costantes 2020'!$C153)/((1+$B$1)^($C153-$C$1)),NA())</f>
        <v>#N/A</v>
      </c>
      <c r="E153" s="15" t="e">
        <f>IF(SUMIFS('Costos corrientes'!E$3:E$169,'Costos corrientes'!$A$3:$A$169,'Costos costantes 2020'!$A153,'Costos corrientes'!$B$3:$B$169,'Costos costantes 2020'!$B153,'Costos corrientes'!$C$3:$C$169,'Costos costantes 2020'!$C153)&gt;0,SUMIFS('Costos corrientes'!E$3:E$169,'Costos corrientes'!$A$3:$A$169,'Costos costantes 2020'!$A153,'Costos corrientes'!$B$3:$B$169,'Costos costantes 2020'!$B153,'Costos corrientes'!$C$3:$C$169,'Costos costantes 2020'!$C153)/((1+$B$1)^($C153-$C$1)),NA())</f>
        <v>#N/A</v>
      </c>
      <c r="F153" s="15" t="e">
        <f>IF(SUMIFS('Costos corrientes'!F$3:F$169,'Costos corrientes'!$A$3:$A$169,'Costos costantes 2020'!$A153,'Costos corrientes'!$B$3:$B$169,'Costos costantes 2020'!$B153,'Costos corrientes'!$C$3:$C$169,'Costos costantes 2020'!$C153)&gt;0,SUMIFS('Costos corrientes'!F$3:F$169,'Costos corrientes'!$A$3:$A$169,'Costos costantes 2020'!$A153,'Costos corrientes'!$B$3:$B$169,'Costos costantes 2020'!$B153,'Costos corrientes'!$C$3:$C$169,'Costos costantes 2020'!$C153)/((1+$B$1)^($C153-$C$1)),NA())</f>
        <v>#N/A</v>
      </c>
      <c r="G153" s="8"/>
      <c r="H153" s="8"/>
    </row>
    <row r="154" spans="1:8" x14ac:dyDescent="0.25">
      <c r="A154" s="5" t="s">
        <v>123</v>
      </c>
      <c r="B154" s="5" t="s">
        <v>1</v>
      </c>
      <c r="C154" s="5">
        <v>2019</v>
      </c>
      <c r="D154" s="16" t="e">
        <f>IF(SUMIFS('Costos corrientes'!D$3:D$169,'Costos corrientes'!$A$3:$A$169,'Costos costantes 2020'!$A154,'Costos corrientes'!$B$3:$B$169,'Costos costantes 2020'!$B154,'Costos corrientes'!$C$3:$C$169,'Costos costantes 2020'!$C154)&gt;0,SUMIFS('Costos corrientes'!D$3:D$169,'Costos corrientes'!$A$3:$A$169,'Costos costantes 2020'!$A154,'Costos corrientes'!$B$3:$B$169,'Costos costantes 2020'!$B154,'Costos corrientes'!$C$3:$C$169,'Costos costantes 2020'!$C154)/((1+$B$1)^($C154-$C$1)),NA())</f>
        <v>#N/A</v>
      </c>
      <c r="E154" s="16" t="e">
        <f>IF(SUMIFS('Costos corrientes'!E$3:E$169,'Costos corrientes'!$A$3:$A$169,'Costos costantes 2020'!$A154,'Costos corrientes'!$B$3:$B$169,'Costos costantes 2020'!$B154,'Costos corrientes'!$C$3:$C$169,'Costos costantes 2020'!$C154)&gt;0,SUMIFS('Costos corrientes'!E$3:E$169,'Costos corrientes'!$A$3:$A$169,'Costos costantes 2020'!$A154,'Costos corrientes'!$B$3:$B$169,'Costos costantes 2020'!$B154,'Costos corrientes'!$C$3:$C$169,'Costos costantes 2020'!$C154)/((1+$B$1)^($C154-$C$1)),NA())</f>
        <v>#N/A</v>
      </c>
      <c r="F154" s="16" t="e">
        <f>IF(SUMIFS('Costos corrientes'!F$3:F$169,'Costos corrientes'!$A$3:$A$169,'Costos costantes 2020'!$A154,'Costos corrientes'!$B$3:$B$169,'Costos costantes 2020'!$B154,'Costos corrientes'!$C$3:$C$169,'Costos costantes 2020'!$C154)&gt;0,SUMIFS('Costos corrientes'!F$3:F$169,'Costos corrientes'!$A$3:$A$169,'Costos costantes 2020'!$A154,'Costos corrientes'!$B$3:$B$169,'Costos costantes 2020'!$B154,'Costos corrientes'!$C$3:$C$169,'Costos costantes 2020'!$C154)/((1+$B$1)^($C154-$C$1)),NA())</f>
        <v>#N/A</v>
      </c>
      <c r="G154" s="5"/>
      <c r="H154" s="5"/>
    </row>
    <row r="155" spans="1:8" x14ac:dyDescent="0.25">
      <c r="A155" s="5" t="s">
        <v>123</v>
      </c>
      <c r="B155" s="5" t="s">
        <v>1</v>
      </c>
      <c r="C155" s="5">
        <v>2020</v>
      </c>
      <c r="D155" s="16">
        <f>IF(SUMIFS('Costos corrientes'!D$3:D$169,'Costos corrientes'!$A$3:$A$169,'Costos costantes 2020'!$A155,'Costos corrientes'!$B$3:$B$169,'Costos costantes 2020'!$B155,'Costos corrientes'!$C$3:$C$169,'Costos costantes 2020'!$C155)&gt;0,SUMIFS('Costos corrientes'!D$3:D$169,'Costos corrientes'!$A$3:$A$169,'Costos costantes 2020'!$A155,'Costos corrientes'!$B$3:$B$169,'Costos costantes 2020'!$B155,'Costos corrientes'!$C$3:$C$169,'Costos costantes 2020'!$C155)/((1+$B$1)^($C155-$C$1)),NA())</f>
        <v>3661</v>
      </c>
      <c r="E155" s="16">
        <f>IF(SUMIFS('Costos corrientes'!E$3:E$169,'Costos corrientes'!$A$3:$A$169,'Costos costantes 2020'!$A155,'Costos corrientes'!$B$3:$B$169,'Costos costantes 2020'!$B155,'Costos corrientes'!$C$3:$C$169,'Costos costantes 2020'!$C155)&gt;0,SUMIFS('Costos corrientes'!E$3:E$169,'Costos corrientes'!$A$3:$A$169,'Costos costantes 2020'!$A155,'Costos corrientes'!$B$3:$B$169,'Costos costantes 2020'!$B155,'Costos corrientes'!$C$3:$C$169,'Costos costantes 2020'!$C155)/((1+$B$1)^($C155-$C$1)),NA())</f>
        <v>4.4800000000000004</v>
      </c>
      <c r="F155" s="16">
        <f>IF(SUMIFS('Costos corrientes'!F$3:F$169,'Costos corrientes'!$A$3:$A$169,'Costos costantes 2020'!$A155,'Costos corrientes'!$B$3:$B$169,'Costos costantes 2020'!$B155,'Costos corrientes'!$C$3:$C$169,'Costos costantes 2020'!$C155)&gt;0,SUMIFS('Costos corrientes'!F$3:F$169,'Costos corrientes'!$A$3:$A$169,'Costos costantes 2020'!$A155,'Costos corrientes'!$B$3:$B$169,'Costos costantes 2020'!$B155,'Costos corrientes'!$C$3:$C$169,'Costos costantes 2020'!$C155)/((1+$B$1)^($C155-$C$1)),NA())</f>
        <v>40.409999999999997</v>
      </c>
      <c r="G155" s="5">
        <f>IFERROR(INDEX('2020'!$B$2:$P$30,MATCH('Costos costantes 2020'!$A154,'2020'!$A$2:$A$30,0),MATCH('Costos costantes 2020'!G$1,'2020'!$B$1:$P$1,0)),NA())</f>
        <v>8638</v>
      </c>
      <c r="H155" s="5">
        <f>IFERROR(INDEX('2020'!$B$2:$P$30,MATCH('Costos costantes 2020'!$A154,'2020'!$A$2:$A$30,0),MATCH('Costos costantes 2020'!H$1,'2020'!$B$1:$P$1,0)),NA())</f>
        <v>4</v>
      </c>
    </row>
    <row r="156" spans="1:8" x14ac:dyDescent="0.25">
      <c r="A156" s="5" t="s">
        <v>123</v>
      </c>
      <c r="B156" s="5" t="s">
        <v>1</v>
      </c>
      <c r="C156" s="5">
        <v>2021</v>
      </c>
      <c r="D156" s="16">
        <f>IF(SUMIFS('Costos corrientes'!D$3:D$169,'Costos corrientes'!$A$3:$A$169,'Costos costantes 2020'!$A156,'Costos corrientes'!$B$3:$B$169,'Costos costantes 2020'!$B156,'Costos corrientes'!$C$3:$C$169,'Costos costantes 2020'!$C156)&gt;0,SUMIFS('Costos corrientes'!D$3:D$169,'Costos corrientes'!$A$3:$A$169,'Costos costantes 2020'!$A156,'Costos corrientes'!$B$3:$B$169,'Costos costantes 2020'!$B156,'Costos corrientes'!$C$3:$C$169,'Costos costantes 2020'!$C156)/((1+$B$1)^($C156-$C$1)),NA())</f>
        <v>3451.1278195488721</v>
      </c>
      <c r="E156" s="16">
        <f>IF(SUMIFS('Costos corrientes'!E$3:E$169,'Costos corrientes'!$A$3:$A$169,'Costos costantes 2020'!$A156,'Costos corrientes'!$B$3:$B$169,'Costos costantes 2020'!$B156,'Costos corrientes'!$C$3:$C$169,'Costos costantes 2020'!$C156)&gt;0,SUMIFS('Costos corrientes'!E$3:E$169,'Costos corrientes'!$A$3:$A$169,'Costos costantes 2020'!$A156,'Costos corrientes'!$B$3:$B$169,'Costos costantes 2020'!$B156,'Costos corrientes'!$C$3:$C$169,'Costos costantes 2020'!$C156)/((1+$B$1)^($C156-$C$1)),NA())</f>
        <v>4.2481203007518786</v>
      </c>
      <c r="F156" s="16">
        <f>IF(SUMIFS('Costos corrientes'!F$3:F$169,'Costos corrientes'!$A$3:$A$169,'Costos costantes 2020'!$A156,'Costos corrientes'!$B$3:$B$169,'Costos costantes 2020'!$B156,'Costos corrientes'!$C$3:$C$169,'Costos costantes 2020'!$C156)&gt;0,SUMIFS('Costos corrientes'!F$3:F$169,'Costos corrientes'!$A$3:$A$169,'Costos costantes 2020'!$A156,'Costos corrientes'!$B$3:$B$169,'Costos costantes 2020'!$B156,'Costos corrientes'!$C$3:$C$169,'Costos costantes 2020'!$C156)/((1+$B$1)^($C156-$C$1)),NA())</f>
        <v>38.336466165413533</v>
      </c>
      <c r="G156" s="5">
        <f>IFERROR(INDEX('2021'!$B$2:$P$30,MATCH('Costos costantes 2020'!$A154,'2021'!$A$2:$A$30,0),MATCH('Costos costantes 2020'!G$1,'2021'!$B$1:$P$1,0)),NA())</f>
        <v>8638</v>
      </c>
      <c r="H156" s="5">
        <f>IFERROR(INDEX('2021'!$B$2:$P$30,MATCH('Costos costantes 2020'!$A154,'2021'!$A$2:$A$30,0),MATCH('Costos costantes 2020'!H$1,'2021'!$B$1:$P$1,0)),NA())</f>
        <v>4</v>
      </c>
    </row>
    <row r="157" spans="1:8" x14ac:dyDescent="0.25">
      <c r="A157" s="5" t="s">
        <v>123</v>
      </c>
      <c r="B157" s="5" t="s">
        <v>1</v>
      </c>
      <c r="C157" s="5">
        <v>2022</v>
      </c>
      <c r="D157" s="16">
        <f>IF(SUMIFS('Costos corrientes'!D$3:D$169,'Costos corrientes'!$A$3:$A$169,'Costos costantes 2020'!$A157,'Costos corrientes'!$B$3:$B$169,'Costos costantes 2020'!$B157,'Costos corrientes'!$C$3:$C$169,'Costos costantes 2020'!$C157)&gt;0,SUMIFS('Costos corrientes'!D$3:D$169,'Costos corrientes'!$A$3:$A$169,'Costos costantes 2020'!$A157,'Costos corrientes'!$B$3:$B$169,'Costos costantes 2020'!$B157,'Costos corrientes'!$C$3:$C$169,'Costos costantes 2020'!$C157)/((1+$B$1)^($C157-$C$1)),NA())</f>
        <v>3598.6347447566277</v>
      </c>
      <c r="E157" s="16">
        <f>IF(SUMIFS('Costos corrientes'!E$3:E$169,'Costos corrientes'!$A$3:$A$169,'Costos costantes 2020'!$A157,'Costos corrientes'!$B$3:$B$169,'Costos costantes 2020'!$B157,'Costos corrientes'!$C$3:$C$169,'Costos costantes 2020'!$C157)&gt;0,SUMIFS('Costos corrientes'!E$3:E$169,'Costos corrientes'!$A$3:$A$169,'Costos costantes 2020'!$A157,'Costos corrientes'!$B$3:$B$169,'Costos costantes 2020'!$B157,'Costos corrientes'!$C$3:$C$169,'Costos costantes 2020'!$C157)/((1+$B$1)^($C157-$C$1)),NA())</f>
        <v>4.1604245576346877</v>
      </c>
      <c r="F157" s="16">
        <f>IF(SUMIFS('Costos corrientes'!F$3:F$169,'Costos corrientes'!$A$3:$A$169,'Costos costantes 2020'!$A157,'Costos corrientes'!$B$3:$B$169,'Costos costantes 2020'!$B157,'Costos corrientes'!$C$3:$C$169,'Costos costantes 2020'!$C157)&gt;0,SUMIFS('Costos corrientes'!F$3:F$169,'Costos corrientes'!$A$3:$A$169,'Costos costantes 2020'!$A157,'Costos corrientes'!$B$3:$B$169,'Costos costantes 2020'!$B157,'Costos corrientes'!$C$3:$C$169,'Costos costantes 2020'!$C157)/((1+$B$1)^($C157-$C$1)),NA())</f>
        <v>37.532152750296788</v>
      </c>
      <c r="G157" s="5">
        <f>IFERROR(INDEX('2022'!$B$2:$P$30,MATCH('Costos costantes 2020'!$A154,'2022'!$A$2:$A$30,0),MATCH('Costos costantes 2020'!G$1,'2022'!$B$1:$P$1,0)),NA())</f>
        <v>8638</v>
      </c>
      <c r="H157" s="5">
        <f>IFERROR(INDEX('2022'!$B$2:$P$30,MATCH('Costos costantes 2020'!$A154,'2022'!$A$2:$A$30,0),MATCH('Costos costantes 2020'!H$1,'2022'!$B$1:$P$1,0)),NA())</f>
        <v>4</v>
      </c>
    </row>
    <row r="158" spans="1:8" ht="15.75" thickBot="1" x14ac:dyDescent="0.3">
      <c r="A158" s="9" t="s">
        <v>123</v>
      </c>
      <c r="B158" s="9" t="s">
        <v>1</v>
      </c>
      <c r="C158" s="9">
        <v>2023</v>
      </c>
      <c r="D158" s="17">
        <f>IF(SUMIFS('Costos corrientes'!D$3:D$169,'Costos corrientes'!$A$3:$A$169,'Costos costantes 2020'!$A158,'Costos corrientes'!$B$3:$B$169,'Costos costantes 2020'!$B158,'Costos corrientes'!$C$3:$C$169,'Costos costantes 2020'!$C158)&gt;0,SUMIFS('Costos corrientes'!D$3:D$169,'Costos corrientes'!$A$3:$A$169,'Costos costantes 2020'!$A158,'Costos corrientes'!$B$3:$B$169,'Costos costantes 2020'!$B158,'Costos corrientes'!$C$3:$C$169,'Costos costantes 2020'!$C158)/((1+$B$1)^($C158-$C$1)),NA())</f>
        <v>3741.6458106371688</v>
      </c>
      <c r="E158" s="17">
        <f>IF(SUMIFS('Costos corrientes'!E$3:E$169,'Costos corrientes'!$A$3:$A$169,'Costos costantes 2020'!$A158,'Costos corrientes'!$B$3:$B$169,'Costos costantes 2020'!$B158,'Costos corrientes'!$C$3:$C$169,'Costos costantes 2020'!$C158)&gt;0,SUMIFS('Costos corrientes'!E$3:E$169,'Costos corrientes'!$A$3:$A$169,'Costos costantes 2020'!$A158,'Costos corrientes'!$B$3:$B$169,'Costos costantes 2020'!$B158,'Costos corrientes'!$C$3:$C$169,'Costos costantes 2020'!$C158)/((1+$B$1)^($C158-$C$1)),NA())</f>
        <v>4.2007383629518689</v>
      </c>
      <c r="F158" s="17">
        <f>IF(SUMIFS('Costos corrientes'!F$3:F$169,'Costos corrientes'!$A$3:$A$169,'Costos costantes 2020'!$A158,'Costos corrientes'!$B$3:$B$169,'Costos costantes 2020'!$B158,'Costos corrientes'!$C$3:$C$169,'Costos costantes 2020'!$C158)&gt;0,SUMIFS('Costos corrientes'!F$3:F$169,'Costos corrientes'!$A$3:$A$169,'Costos costantes 2020'!$A158,'Costos corrientes'!$B$3:$B$169,'Costos costantes 2020'!$B158,'Costos corrientes'!$C$3:$C$169,'Costos costantes 2020'!$C158)/((1+$B$1)^($C158-$C$1)),NA())</f>
        <v>37.922871229178142</v>
      </c>
      <c r="G158" s="9">
        <f>IFERROR(INDEX('2022'!$B$2:$P$30,MATCH('Costos costantes 2020'!$A155,'2022'!$A$2:$A$30,0),MATCH('Costos costantes 2020'!G$1,'2022'!$B$1:$P$1,0)),NA())</f>
        <v>8638</v>
      </c>
      <c r="H158" s="9">
        <f>IFERROR(INDEX('2022'!$B$2:$P$30,MATCH('Costos costantes 2020'!$A155,'2022'!$A$2:$A$30,0),MATCH('Costos costantes 2020'!H$1,'2022'!$B$1:$P$1,0)),NA())</f>
        <v>4</v>
      </c>
    </row>
    <row r="159" spans="1:8" ht="15.75" thickTop="1" x14ac:dyDescent="0.25">
      <c r="A159" s="8" t="s">
        <v>124</v>
      </c>
      <c r="B159" s="8" t="s">
        <v>56</v>
      </c>
      <c r="C159" s="8">
        <v>2018</v>
      </c>
      <c r="D159" s="15">
        <f>IF(SUMIFS('Costos corrientes'!D$3:D$169,'Costos corrientes'!$A$3:$A$169,'Costos costantes 2020'!$A159,'Costos corrientes'!$B$3:$B$169,'Costos costantes 2020'!$B159,'Costos corrientes'!$C$3:$C$169,'Costos costantes 2020'!$C159)&gt;0,SUMIFS('Costos corrientes'!D$3:D$169,'Costos corrientes'!$A$3:$A$169,'Costos costantes 2020'!$A159,'Costos corrientes'!$B$3:$B$169,'Costos costantes 2020'!$B159,'Costos corrientes'!$C$3:$C$169,'Costos costantes 2020'!$C159)/((1+$B$1)^($C159-$C$1)),NA())</f>
        <v>6371.4362880000017</v>
      </c>
      <c r="E159" s="15">
        <f>IF(SUMIFS('Costos corrientes'!E$3:E$169,'Costos corrientes'!$A$3:$A$169,'Costos costantes 2020'!$A159,'Costos corrientes'!$B$3:$B$169,'Costos costantes 2020'!$B159,'Costos corrientes'!$C$3:$C$169,'Costos costantes 2020'!$C159)&gt;0,SUMIFS('Costos corrientes'!E$3:E$169,'Costos corrientes'!$A$3:$A$169,'Costos costantes 2020'!$A159,'Costos corrientes'!$B$3:$B$169,'Costos costantes 2020'!$B159,'Costos corrientes'!$C$3:$C$169,'Costos costantes 2020'!$C159)/((1+$B$1)^($C159-$C$1)),NA())</f>
        <v>10.981331200000001</v>
      </c>
      <c r="F159" s="15">
        <f>IF(SUMIFS('Costos corrientes'!F$3:F$169,'Costos corrientes'!$A$3:$A$169,'Costos costantes 2020'!$A159,'Costos corrientes'!$B$3:$B$169,'Costos costantes 2020'!$B159,'Costos corrientes'!$C$3:$C$169,'Costos costantes 2020'!$C159)&gt;0,SUMIFS('Costos corrientes'!F$3:F$169,'Costos corrientes'!$A$3:$A$169,'Costos costantes 2020'!$A159,'Costos corrientes'!$B$3:$B$169,'Costos costantes 2020'!$B159,'Costos corrientes'!$C$3:$C$169,'Costos costantes 2020'!$C159)/((1+$B$1)^($C159-$C$1)),NA())</f>
        <v>92.945081600000009</v>
      </c>
      <c r="G159" s="8">
        <f>IFERROR(INDEX('2018'!$B$2:$P$30,MATCH('Costos costantes 2020'!$A159,'2018'!$A$2:$A$30,0),MATCH('Costos costantes 2020'!G$1,'2018'!$B$1:$P$1,0)),NA())</f>
        <v>11650</v>
      </c>
      <c r="H159" s="8">
        <f>IFERROR(INDEX('2018'!$B$2:$P$30,MATCH('Costos costantes 2020'!$A159,'2018'!$A$2:$A$30,0),MATCH('Costos costantes 2020'!H$1,'2018'!$B$1:$P$1,0)),NA())</f>
        <v>4</v>
      </c>
    </row>
    <row r="160" spans="1:8" x14ac:dyDescent="0.25">
      <c r="A160" s="5" t="s">
        <v>124</v>
      </c>
      <c r="B160" s="5" t="s">
        <v>56</v>
      </c>
      <c r="C160" s="5">
        <v>2019</v>
      </c>
      <c r="D160" s="16">
        <f>IF(SUMIFS('Costos corrientes'!D$3:D$169,'Costos corrientes'!$A$3:$A$169,'Costos costantes 2020'!$A160,'Costos corrientes'!$B$3:$B$169,'Costos costantes 2020'!$B160,'Costos corrientes'!$C$3:$C$169,'Costos costantes 2020'!$C160)&gt;0,SUMIFS('Costos corrientes'!D$3:D$169,'Costos corrientes'!$A$3:$A$169,'Costos costantes 2020'!$A160,'Costos corrientes'!$B$3:$B$169,'Costos costantes 2020'!$B160,'Costos corrientes'!$C$3:$C$169,'Costos costantes 2020'!$C160)/((1+$B$1)^($C160-$C$1)),NA())</f>
        <v>6081.8239999999996</v>
      </c>
      <c r="E160" s="16">
        <f>IF(SUMIFS('Costos corrientes'!E$3:E$169,'Costos corrientes'!$A$3:$A$169,'Costos costantes 2020'!$A160,'Costos corrientes'!$B$3:$B$169,'Costos costantes 2020'!$B160,'Costos corrientes'!$C$3:$C$169,'Costos costantes 2020'!$C160)&gt;0,SUMIFS('Costos corrientes'!E$3:E$169,'Costos corrientes'!$A$3:$A$169,'Costos costantes 2020'!$A160,'Costos corrientes'!$B$3:$B$169,'Costos costantes 2020'!$B160,'Costos corrientes'!$C$3:$C$169,'Costos costantes 2020'!$C160)/((1+$B$1)^($C160-$C$1)),NA())</f>
        <v>10.522960000000001</v>
      </c>
      <c r="F160" s="16">
        <f>IF(SUMIFS('Costos corrientes'!F$3:F$169,'Costos corrientes'!$A$3:$A$169,'Costos costantes 2020'!$A160,'Costos corrientes'!$B$3:$B$169,'Costos costantes 2020'!$B160,'Costos corrientes'!$C$3:$C$169,'Costos costantes 2020'!$C160)&gt;0,SUMIFS('Costos corrientes'!F$3:F$169,'Costos corrientes'!$A$3:$A$169,'Costos costantes 2020'!$A160,'Costos corrientes'!$B$3:$B$169,'Costos costantes 2020'!$B160,'Costos corrientes'!$C$3:$C$169,'Costos costantes 2020'!$C160)/((1+$B$1)^($C160-$C$1)),NA())</f>
        <v>89.11</v>
      </c>
      <c r="G160" s="5">
        <f>IFERROR(INDEX('2019'!$B$2:$P$30,MATCH('Costos costantes 2020'!$A160,'2019'!$A$2:$A$30,0),MATCH('Costos costantes 2020'!G$1,'2019'!$B$1:$P$1,0)),NA())</f>
        <v>11650</v>
      </c>
      <c r="H160" s="5">
        <f>IFERROR(INDEX('2019'!$B$2:$P$30,MATCH('Costos costantes 2020'!$A160,'2019'!$A$2:$A$30,0),MATCH('Costos costantes 2020'!H$1,'2019'!$B$1:$P$1,0)),NA())</f>
        <v>4</v>
      </c>
    </row>
    <row r="161" spans="1:8" x14ac:dyDescent="0.25">
      <c r="A161" s="5" t="s">
        <v>124</v>
      </c>
      <c r="B161" s="5" t="s">
        <v>56</v>
      </c>
      <c r="C161" s="5">
        <v>2020</v>
      </c>
      <c r="D161" s="16" t="e">
        <f>IF(SUMIFS('Costos corrientes'!D$3:D$169,'Costos corrientes'!$A$3:$A$169,'Costos costantes 2020'!$A161,'Costos corrientes'!$B$3:$B$169,'Costos costantes 2020'!$B161,'Costos corrientes'!$C$3:$C$169,'Costos costantes 2020'!$C161)&gt;0,SUMIFS('Costos corrientes'!D$3:D$169,'Costos corrientes'!$A$3:$A$169,'Costos costantes 2020'!$A161,'Costos corrientes'!$B$3:$B$169,'Costos costantes 2020'!$B161,'Costos corrientes'!$C$3:$C$169,'Costos costantes 2020'!$C161)/((1+$B$1)^($C161-$C$1)),NA())</f>
        <v>#N/A</v>
      </c>
      <c r="E161" s="16" t="e">
        <f>IF(SUMIFS('Costos corrientes'!E$3:E$169,'Costos corrientes'!$A$3:$A$169,'Costos costantes 2020'!$A161,'Costos corrientes'!$B$3:$B$169,'Costos costantes 2020'!$B161,'Costos corrientes'!$C$3:$C$169,'Costos costantes 2020'!$C161)&gt;0,SUMIFS('Costos corrientes'!E$3:E$169,'Costos corrientes'!$A$3:$A$169,'Costos costantes 2020'!$A161,'Costos corrientes'!$B$3:$B$169,'Costos costantes 2020'!$B161,'Costos corrientes'!$C$3:$C$169,'Costos costantes 2020'!$C161)/((1+$B$1)^($C161-$C$1)),NA())</f>
        <v>#N/A</v>
      </c>
      <c r="F161" s="16" t="e">
        <f>IF(SUMIFS('Costos corrientes'!F$3:F$169,'Costos corrientes'!$A$3:$A$169,'Costos costantes 2020'!$A161,'Costos corrientes'!$B$3:$B$169,'Costos costantes 2020'!$B161,'Costos corrientes'!$C$3:$C$169,'Costos costantes 2020'!$C161)&gt;0,SUMIFS('Costos corrientes'!F$3:F$169,'Costos corrientes'!$A$3:$A$169,'Costos costantes 2020'!$A161,'Costos corrientes'!$B$3:$B$169,'Costos costantes 2020'!$B161,'Costos corrientes'!$C$3:$C$169,'Costos costantes 2020'!$C161)/((1+$B$1)^($C161-$C$1)),NA())</f>
        <v>#N/A</v>
      </c>
      <c r="G161" s="5"/>
      <c r="H161" s="5"/>
    </row>
    <row r="162" spans="1:8" x14ac:dyDescent="0.25">
      <c r="A162" s="5" t="s">
        <v>124</v>
      </c>
      <c r="B162" s="5" t="s">
        <v>56</v>
      </c>
      <c r="C162" s="5">
        <v>2021</v>
      </c>
      <c r="D162" s="16" t="e">
        <f>IF(SUMIFS('Costos corrientes'!D$3:D$169,'Costos corrientes'!$A$3:$A$169,'Costos costantes 2020'!$A162,'Costos corrientes'!$B$3:$B$169,'Costos costantes 2020'!$B162,'Costos corrientes'!$C$3:$C$169,'Costos costantes 2020'!$C162)&gt;0,SUMIFS('Costos corrientes'!D$3:D$169,'Costos corrientes'!$A$3:$A$169,'Costos costantes 2020'!$A162,'Costos corrientes'!$B$3:$B$169,'Costos costantes 2020'!$B162,'Costos corrientes'!$C$3:$C$169,'Costos costantes 2020'!$C162)/((1+$B$1)^($C162-$C$1)),NA())</f>
        <v>#N/A</v>
      </c>
      <c r="E162" s="16" t="e">
        <f>IF(SUMIFS('Costos corrientes'!E$3:E$169,'Costos corrientes'!$A$3:$A$169,'Costos costantes 2020'!$A162,'Costos corrientes'!$B$3:$B$169,'Costos costantes 2020'!$B162,'Costos corrientes'!$C$3:$C$169,'Costos costantes 2020'!$C162)&gt;0,SUMIFS('Costos corrientes'!E$3:E$169,'Costos corrientes'!$A$3:$A$169,'Costos costantes 2020'!$A162,'Costos corrientes'!$B$3:$B$169,'Costos costantes 2020'!$B162,'Costos corrientes'!$C$3:$C$169,'Costos costantes 2020'!$C162)/((1+$B$1)^($C162-$C$1)),NA())</f>
        <v>#N/A</v>
      </c>
      <c r="F162" s="16" t="e">
        <f>IF(SUMIFS('Costos corrientes'!F$3:F$169,'Costos corrientes'!$A$3:$A$169,'Costos costantes 2020'!$A162,'Costos corrientes'!$B$3:$B$169,'Costos costantes 2020'!$B162,'Costos corrientes'!$C$3:$C$169,'Costos costantes 2020'!$C162)&gt;0,SUMIFS('Costos corrientes'!F$3:F$169,'Costos corrientes'!$A$3:$A$169,'Costos costantes 2020'!$A162,'Costos corrientes'!$B$3:$B$169,'Costos costantes 2020'!$B162,'Costos corrientes'!$C$3:$C$169,'Costos costantes 2020'!$C162)/((1+$B$1)^($C162-$C$1)),NA())</f>
        <v>#N/A</v>
      </c>
      <c r="G162" s="5"/>
      <c r="H162" s="5"/>
    </row>
    <row r="163" spans="1:8" x14ac:dyDescent="0.25">
      <c r="A163" s="5" t="s">
        <v>124</v>
      </c>
      <c r="B163" s="5" t="s">
        <v>56</v>
      </c>
      <c r="C163" s="5">
        <v>2022</v>
      </c>
      <c r="D163" s="16" t="e">
        <f>IF(SUMIFS('Costos corrientes'!D$3:D$169,'Costos corrientes'!$A$3:$A$169,'Costos costantes 2020'!$A163,'Costos corrientes'!$B$3:$B$169,'Costos costantes 2020'!$B163,'Costos corrientes'!$C$3:$C$169,'Costos costantes 2020'!$C163)&gt;0,SUMIFS('Costos corrientes'!D$3:D$169,'Costos corrientes'!$A$3:$A$169,'Costos costantes 2020'!$A163,'Costos corrientes'!$B$3:$B$169,'Costos costantes 2020'!$B163,'Costos corrientes'!$C$3:$C$169,'Costos costantes 2020'!$C163)/((1+$B$1)^($C163-$C$1)),NA())</f>
        <v>#N/A</v>
      </c>
      <c r="E163" s="16" t="e">
        <f>IF(SUMIFS('Costos corrientes'!E$3:E$169,'Costos corrientes'!$A$3:$A$169,'Costos costantes 2020'!$A163,'Costos corrientes'!$B$3:$B$169,'Costos costantes 2020'!$B163,'Costos corrientes'!$C$3:$C$169,'Costos costantes 2020'!$C163)&gt;0,SUMIFS('Costos corrientes'!E$3:E$169,'Costos corrientes'!$A$3:$A$169,'Costos costantes 2020'!$A163,'Costos corrientes'!$B$3:$B$169,'Costos costantes 2020'!$B163,'Costos corrientes'!$C$3:$C$169,'Costos costantes 2020'!$C163)/((1+$B$1)^($C163-$C$1)),NA())</f>
        <v>#N/A</v>
      </c>
      <c r="F163" s="16" t="e">
        <f>IF(SUMIFS('Costos corrientes'!F$3:F$169,'Costos corrientes'!$A$3:$A$169,'Costos costantes 2020'!$A163,'Costos corrientes'!$B$3:$B$169,'Costos costantes 2020'!$B163,'Costos corrientes'!$C$3:$C$169,'Costos costantes 2020'!$C163)&gt;0,SUMIFS('Costos corrientes'!F$3:F$169,'Costos corrientes'!$A$3:$A$169,'Costos costantes 2020'!$A163,'Costos corrientes'!$B$3:$B$169,'Costos costantes 2020'!$B163,'Costos corrientes'!$C$3:$C$169,'Costos costantes 2020'!$C163)/((1+$B$1)^($C163-$C$1)),NA())</f>
        <v>#N/A</v>
      </c>
      <c r="G163" s="5"/>
      <c r="H163" s="5"/>
    </row>
    <row r="164" spans="1:8" ht="15.75" thickBot="1" x14ac:dyDescent="0.3">
      <c r="A164" s="9" t="s">
        <v>124</v>
      </c>
      <c r="B164" s="9" t="s">
        <v>56</v>
      </c>
      <c r="C164" s="9">
        <v>2023</v>
      </c>
      <c r="D164" s="17" t="e">
        <f>IF(SUMIFS('Costos corrientes'!D$3:D$169,'Costos corrientes'!$A$3:$A$169,'Costos costantes 2020'!$A164,'Costos corrientes'!$B$3:$B$169,'Costos costantes 2020'!$B164,'Costos corrientes'!$C$3:$C$169,'Costos costantes 2020'!$C164)&gt;0,SUMIFS('Costos corrientes'!D$3:D$169,'Costos corrientes'!$A$3:$A$169,'Costos costantes 2020'!$A164,'Costos corrientes'!$B$3:$B$169,'Costos costantes 2020'!$B164,'Costos corrientes'!$C$3:$C$169,'Costos costantes 2020'!$C164)/((1+$B$1)^($C164-$C$1)),NA())</f>
        <v>#N/A</v>
      </c>
      <c r="E164" s="17" t="e">
        <f>IF(SUMIFS('Costos corrientes'!E$3:E$169,'Costos corrientes'!$A$3:$A$169,'Costos costantes 2020'!$A164,'Costos corrientes'!$B$3:$B$169,'Costos costantes 2020'!$B164,'Costos corrientes'!$C$3:$C$169,'Costos costantes 2020'!$C164)&gt;0,SUMIFS('Costos corrientes'!E$3:E$169,'Costos corrientes'!$A$3:$A$169,'Costos costantes 2020'!$A164,'Costos corrientes'!$B$3:$B$169,'Costos costantes 2020'!$B164,'Costos corrientes'!$C$3:$C$169,'Costos costantes 2020'!$C164)/((1+$B$1)^($C164-$C$1)),NA())</f>
        <v>#N/A</v>
      </c>
      <c r="F164" s="17" t="e">
        <f>IF(SUMIFS('Costos corrientes'!F$3:F$169,'Costos corrientes'!$A$3:$A$169,'Costos costantes 2020'!$A164,'Costos corrientes'!$B$3:$B$169,'Costos costantes 2020'!$B164,'Costos corrientes'!$C$3:$C$169,'Costos costantes 2020'!$C164)&gt;0,SUMIFS('Costos corrientes'!F$3:F$169,'Costos corrientes'!$A$3:$A$169,'Costos costantes 2020'!$A164,'Costos corrientes'!$B$3:$B$169,'Costos costantes 2020'!$B164,'Costos corrientes'!$C$3:$C$169,'Costos costantes 2020'!$C164)/((1+$B$1)^($C164-$C$1)),NA())</f>
        <v>#N/A</v>
      </c>
      <c r="G164" s="9"/>
      <c r="H164" s="9"/>
    </row>
    <row r="165" spans="1:8" ht="15.75" thickTop="1" x14ac:dyDescent="0.25">
      <c r="A165" s="8" t="s">
        <v>125</v>
      </c>
      <c r="B165" s="8" t="s">
        <v>55</v>
      </c>
      <c r="C165" s="8">
        <v>2018</v>
      </c>
      <c r="D165" s="15">
        <f>IF(SUMIFS('Costos corrientes'!D$3:D$169,'Costos corrientes'!$A$3:$A$169,'Costos costantes 2020'!$A165,'Costos corrientes'!$B$3:$B$169,'Costos costantes 2020'!$B165,'Costos corrientes'!$C$3:$C$169,'Costos costantes 2020'!$C165)&gt;0,SUMIFS('Costos corrientes'!D$3:D$169,'Costos corrientes'!$A$3:$A$169,'Costos costantes 2020'!$A165,'Costos corrientes'!$B$3:$B$169,'Costos costantes 2020'!$B165,'Costos corrientes'!$C$3:$C$169,'Costos costantes 2020'!$C165)/((1+$B$1)^($C165-$C$1)),NA())</f>
        <v>5761.2365440000012</v>
      </c>
      <c r="E165" s="15">
        <f>IF(SUMIFS('Costos corrientes'!E$3:E$169,'Costos corrientes'!$A$3:$A$169,'Costos costantes 2020'!$A165,'Costos corrientes'!$B$3:$B$169,'Costos costantes 2020'!$B165,'Costos corrientes'!$C$3:$C$169,'Costos costantes 2020'!$C165)&gt;0,SUMIFS('Costos corrientes'!E$3:E$169,'Costos corrientes'!$A$3:$A$169,'Costos costantes 2020'!$A165,'Costos corrientes'!$B$3:$B$169,'Costos costantes 2020'!$B165,'Costos corrientes'!$C$3:$C$169,'Costos costantes 2020'!$C165)/((1+$B$1)^($C165-$C$1)),NA())</f>
        <v>8.1171283200000008</v>
      </c>
      <c r="F165" s="15">
        <f>IF(SUMIFS('Costos corrientes'!F$3:F$169,'Costos corrientes'!$A$3:$A$169,'Costos costantes 2020'!$A165,'Costos corrientes'!$B$3:$B$169,'Costos costantes 2020'!$B165,'Costos corrientes'!$C$3:$C$169,'Costos costantes 2020'!$C165)&gt;0,SUMIFS('Costos corrientes'!F$3:F$169,'Costos corrientes'!$A$3:$A$169,'Costos costantes 2020'!$A165,'Costos corrientes'!$B$3:$B$169,'Costos costantes 2020'!$B165,'Costos corrientes'!$C$3:$C$169,'Costos costantes 2020'!$C165)/((1+$B$1)^($C165-$C$1)),NA())</f>
        <v>80.039187200000015</v>
      </c>
      <c r="G165" s="8">
        <f>IFERROR(INDEX('2018'!$B$2:$P$30,MATCH('Costos costantes 2020'!$A165,'2018'!$A$2:$A$30,0),MATCH('Costos costantes 2020'!G$1,'2018'!$B$1:$P$1,0)),NA())</f>
        <v>9750</v>
      </c>
      <c r="H165" s="8">
        <f>IFERROR(INDEX('2018'!$B$2:$P$30,MATCH('Costos costantes 2020'!$A165,'2018'!$A$2:$A$30,0),MATCH('Costos costantes 2020'!H$1,'2018'!$B$1:$P$1,0)),NA())</f>
        <v>4</v>
      </c>
    </row>
    <row r="166" spans="1:8" x14ac:dyDescent="0.25">
      <c r="A166" s="5" t="s">
        <v>125</v>
      </c>
      <c r="B166" s="5" t="s">
        <v>55</v>
      </c>
      <c r="C166" s="5">
        <v>2019</v>
      </c>
      <c r="D166" s="16">
        <f>IF(SUMIFS('Costos corrientes'!D$3:D$169,'Costos corrientes'!$A$3:$A$169,'Costos costantes 2020'!$A166,'Costos corrientes'!$B$3:$B$169,'Costos costantes 2020'!$B166,'Costos corrientes'!$C$3:$C$169,'Costos costantes 2020'!$C166)&gt;0,SUMIFS('Costos corrientes'!D$3:D$169,'Costos corrientes'!$A$3:$A$169,'Costos costantes 2020'!$A166,'Costos corrientes'!$B$3:$B$169,'Costos costantes 2020'!$B166,'Costos corrientes'!$C$3:$C$169,'Costos costantes 2020'!$C166)/((1+$B$1)^($C166-$C$1)),NA())</f>
        <v>5499.8159999999998</v>
      </c>
      <c r="E166" s="16">
        <f>IF(SUMIFS('Costos corrientes'!E$3:E$169,'Costos corrientes'!$A$3:$A$169,'Costos costantes 2020'!$A166,'Costos corrientes'!$B$3:$B$169,'Costos costantes 2020'!$B166,'Costos corrientes'!$C$3:$C$169,'Costos costantes 2020'!$C166)&gt;0,SUMIFS('Costos corrientes'!E$3:E$169,'Costos corrientes'!$A$3:$A$169,'Costos costantes 2020'!$A166,'Costos corrientes'!$B$3:$B$169,'Costos costantes 2020'!$B166,'Costos corrientes'!$C$3:$C$169,'Costos costantes 2020'!$C166)/((1+$B$1)^($C166-$C$1)),NA())</f>
        <v>7.7778399999999994</v>
      </c>
      <c r="F166" s="16">
        <f>IF(SUMIFS('Costos corrientes'!F$3:F$169,'Costos corrientes'!$A$3:$A$169,'Costos costantes 2020'!$A166,'Costos corrientes'!$B$3:$B$169,'Costos costantes 2020'!$B166,'Costos corrientes'!$C$3:$C$169,'Costos costantes 2020'!$C166)&gt;0,SUMIFS('Costos corrientes'!F$3:F$169,'Costos corrientes'!$A$3:$A$169,'Costos costantes 2020'!$A166,'Costos corrientes'!$B$3:$B$169,'Costos costantes 2020'!$B166,'Costos corrientes'!$C$3:$C$169,'Costos costantes 2020'!$C166)/((1+$B$1)^($C166-$C$1)),NA())</f>
        <v>76.735680000000002</v>
      </c>
      <c r="G166" s="5">
        <f>IFERROR(INDEX('2019'!$B$2:$P$30,MATCH('Costos costantes 2020'!$A166,'2019'!$A$2:$A$30,0),MATCH('Costos costantes 2020'!G$1,'2019'!$B$1:$P$1,0)),NA())</f>
        <v>9750</v>
      </c>
      <c r="H166" s="5">
        <f>IFERROR(INDEX('2019'!$B$2:$P$30,MATCH('Costos costantes 2020'!$A166,'2019'!$A$2:$A$30,0),MATCH('Costos costantes 2020'!H$1,'2019'!$B$1:$P$1,0)),NA())</f>
        <v>4</v>
      </c>
    </row>
    <row r="167" spans="1:8" x14ac:dyDescent="0.25">
      <c r="A167" s="5" t="s">
        <v>125</v>
      </c>
      <c r="B167" s="5" t="s">
        <v>55</v>
      </c>
      <c r="C167" s="5">
        <v>2020</v>
      </c>
      <c r="D167" s="16" t="e">
        <f>IF(SUMIFS('Costos corrientes'!D$3:D$169,'Costos corrientes'!$A$3:$A$169,'Costos costantes 2020'!$A167,'Costos corrientes'!$B$3:$B$169,'Costos costantes 2020'!$B167,'Costos corrientes'!$C$3:$C$169,'Costos costantes 2020'!$C167)&gt;0,SUMIFS('Costos corrientes'!D$3:D$169,'Costos corrientes'!$A$3:$A$169,'Costos costantes 2020'!$A167,'Costos corrientes'!$B$3:$B$169,'Costos costantes 2020'!$B167,'Costos corrientes'!$C$3:$C$169,'Costos costantes 2020'!$C167)/((1+$B$1)^($C167-$C$1)),NA())</f>
        <v>#N/A</v>
      </c>
      <c r="E167" s="16" t="e">
        <f>IF(SUMIFS('Costos corrientes'!E$3:E$169,'Costos corrientes'!$A$3:$A$169,'Costos costantes 2020'!$A167,'Costos corrientes'!$B$3:$B$169,'Costos costantes 2020'!$B167,'Costos corrientes'!$C$3:$C$169,'Costos costantes 2020'!$C167)&gt;0,SUMIFS('Costos corrientes'!E$3:E$169,'Costos corrientes'!$A$3:$A$169,'Costos costantes 2020'!$A167,'Costos corrientes'!$B$3:$B$169,'Costos costantes 2020'!$B167,'Costos corrientes'!$C$3:$C$169,'Costos costantes 2020'!$C167)/((1+$B$1)^($C167-$C$1)),NA())</f>
        <v>#N/A</v>
      </c>
      <c r="F167" s="16" t="e">
        <f>IF(SUMIFS('Costos corrientes'!F$3:F$169,'Costos corrientes'!$A$3:$A$169,'Costos costantes 2020'!$A167,'Costos corrientes'!$B$3:$B$169,'Costos costantes 2020'!$B167,'Costos corrientes'!$C$3:$C$169,'Costos costantes 2020'!$C167)&gt;0,SUMIFS('Costos corrientes'!F$3:F$169,'Costos corrientes'!$A$3:$A$169,'Costos costantes 2020'!$A167,'Costos corrientes'!$B$3:$B$169,'Costos costantes 2020'!$B167,'Costos corrientes'!$C$3:$C$169,'Costos costantes 2020'!$C167)/((1+$B$1)^($C167-$C$1)),NA())</f>
        <v>#N/A</v>
      </c>
      <c r="G167" s="5"/>
      <c r="H167" s="5"/>
    </row>
    <row r="168" spans="1:8" x14ac:dyDescent="0.25">
      <c r="A168" s="5" t="s">
        <v>125</v>
      </c>
      <c r="B168" s="5" t="s">
        <v>55</v>
      </c>
      <c r="C168" s="5">
        <v>2021</v>
      </c>
      <c r="D168" s="16" t="e">
        <f>IF(SUMIFS('Costos corrientes'!D$3:D$169,'Costos corrientes'!$A$3:$A$169,'Costos costantes 2020'!$A168,'Costos corrientes'!$B$3:$B$169,'Costos costantes 2020'!$B168,'Costos corrientes'!$C$3:$C$169,'Costos costantes 2020'!$C168)&gt;0,SUMIFS('Costos corrientes'!D$3:D$169,'Costos corrientes'!$A$3:$A$169,'Costos costantes 2020'!$A168,'Costos corrientes'!$B$3:$B$169,'Costos costantes 2020'!$B168,'Costos corrientes'!$C$3:$C$169,'Costos costantes 2020'!$C168)/((1+$B$1)^($C168-$C$1)),NA())</f>
        <v>#N/A</v>
      </c>
      <c r="E168" s="16" t="e">
        <f>IF(SUMIFS('Costos corrientes'!E$3:E$169,'Costos corrientes'!$A$3:$A$169,'Costos costantes 2020'!$A168,'Costos corrientes'!$B$3:$B$169,'Costos costantes 2020'!$B168,'Costos corrientes'!$C$3:$C$169,'Costos costantes 2020'!$C168)&gt;0,SUMIFS('Costos corrientes'!E$3:E$169,'Costos corrientes'!$A$3:$A$169,'Costos costantes 2020'!$A168,'Costos corrientes'!$B$3:$B$169,'Costos costantes 2020'!$B168,'Costos corrientes'!$C$3:$C$169,'Costos costantes 2020'!$C168)/((1+$B$1)^($C168-$C$1)),NA())</f>
        <v>#N/A</v>
      </c>
      <c r="F168" s="16" t="e">
        <f>IF(SUMIFS('Costos corrientes'!F$3:F$169,'Costos corrientes'!$A$3:$A$169,'Costos costantes 2020'!$A168,'Costos corrientes'!$B$3:$B$169,'Costos costantes 2020'!$B168,'Costos corrientes'!$C$3:$C$169,'Costos costantes 2020'!$C168)&gt;0,SUMIFS('Costos corrientes'!F$3:F$169,'Costos corrientes'!$A$3:$A$169,'Costos costantes 2020'!$A168,'Costos corrientes'!$B$3:$B$169,'Costos costantes 2020'!$B168,'Costos corrientes'!$C$3:$C$169,'Costos costantes 2020'!$C168)/((1+$B$1)^($C168-$C$1)),NA())</f>
        <v>#N/A</v>
      </c>
      <c r="G168" s="5"/>
      <c r="H168" s="5"/>
    </row>
    <row r="169" spans="1:8" x14ac:dyDescent="0.25">
      <c r="A169" s="5" t="s">
        <v>125</v>
      </c>
      <c r="B169" s="5" t="s">
        <v>55</v>
      </c>
      <c r="C169" s="5">
        <v>2022</v>
      </c>
      <c r="D169" s="16" t="e">
        <f>IF(SUMIFS('Costos corrientes'!D$3:D$169,'Costos corrientes'!$A$3:$A$169,'Costos costantes 2020'!$A169,'Costos corrientes'!$B$3:$B$169,'Costos costantes 2020'!$B169,'Costos corrientes'!$C$3:$C$169,'Costos costantes 2020'!$C169)&gt;0,SUMIFS('Costos corrientes'!D$3:D$169,'Costos corrientes'!$A$3:$A$169,'Costos costantes 2020'!$A169,'Costos corrientes'!$B$3:$B$169,'Costos costantes 2020'!$B169,'Costos corrientes'!$C$3:$C$169,'Costos costantes 2020'!$C169)/((1+$B$1)^($C169-$C$1)),NA())</f>
        <v>#N/A</v>
      </c>
      <c r="E169" s="16" t="e">
        <f>IF(SUMIFS('Costos corrientes'!E$3:E$169,'Costos corrientes'!$A$3:$A$169,'Costos costantes 2020'!$A169,'Costos corrientes'!$B$3:$B$169,'Costos costantes 2020'!$B169,'Costos corrientes'!$C$3:$C$169,'Costos costantes 2020'!$C169)&gt;0,SUMIFS('Costos corrientes'!E$3:E$169,'Costos corrientes'!$A$3:$A$169,'Costos costantes 2020'!$A169,'Costos corrientes'!$B$3:$B$169,'Costos costantes 2020'!$B169,'Costos corrientes'!$C$3:$C$169,'Costos costantes 2020'!$C169)/((1+$B$1)^($C169-$C$1)),NA())</f>
        <v>#N/A</v>
      </c>
      <c r="F169" s="16" t="e">
        <f>IF(SUMIFS('Costos corrientes'!F$3:F$169,'Costos corrientes'!$A$3:$A$169,'Costos costantes 2020'!$A169,'Costos corrientes'!$B$3:$B$169,'Costos costantes 2020'!$B169,'Costos corrientes'!$C$3:$C$169,'Costos costantes 2020'!$C169)&gt;0,SUMIFS('Costos corrientes'!F$3:F$169,'Costos corrientes'!$A$3:$A$169,'Costos costantes 2020'!$A169,'Costos corrientes'!$B$3:$B$169,'Costos costantes 2020'!$B169,'Costos corrientes'!$C$3:$C$169,'Costos costantes 2020'!$C169)/((1+$B$1)^($C169-$C$1)),NA())</f>
        <v>#N/A</v>
      </c>
      <c r="G169" s="5"/>
      <c r="H169" s="5"/>
    </row>
    <row r="170" spans="1:8" ht="15.75" thickBot="1" x14ac:dyDescent="0.3">
      <c r="A170" s="9" t="s">
        <v>125</v>
      </c>
      <c r="B170" s="9" t="s">
        <v>55</v>
      </c>
      <c r="C170" s="9">
        <v>2023</v>
      </c>
      <c r="D170" s="17" t="e">
        <f>IF(SUMIFS('Costos corrientes'!D$3:D$169,'Costos corrientes'!$A$3:$A$169,'Costos costantes 2020'!$A170,'Costos corrientes'!$B$3:$B$169,'Costos costantes 2020'!$B170,'Costos corrientes'!$C$3:$C$169,'Costos costantes 2020'!$C170)&gt;0,SUMIFS('Costos corrientes'!D$3:D$169,'Costos corrientes'!$A$3:$A$169,'Costos costantes 2020'!$A170,'Costos corrientes'!$B$3:$B$169,'Costos costantes 2020'!$B170,'Costos corrientes'!$C$3:$C$169,'Costos costantes 2020'!$C170)/((1+$B$1)^($C170-$C$1)),NA())</f>
        <v>#N/A</v>
      </c>
      <c r="E170" s="17" t="e">
        <f>IF(SUMIFS('Costos corrientes'!E$3:E$169,'Costos corrientes'!$A$3:$A$169,'Costos costantes 2020'!$A170,'Costos corrientes'!$B$3:$B$169,'Costos costantes 2020'!$B170,'Costos corrientes'!$C$3:$C$169,'Costos costantes 2020'!$C170)&gt;0,SUMIFS('Costos corrientes'!E$3:E$169,'Costos corrientes'!$A$3:$A$169,'Costos costantes 2020'!$A170,'Costos corrientes'!$B$3:$B$169,'Costos costantes 2020'!$B170,'Costos corrientes'!$C$3:$C$169,'Costos costantes 2020'!$C170)/((1+$B$1)^($C170-$C$1)),NA())</f>
        <v>#N/A</v>
      </c>
      <c r="F170" s="17" t="e">
        <f>IF(SUMIFS('Costos corrientes'!F$3:F$169,'Costos corrientes'!$A$3:$A$169,'Costos costantes 2020'!$A170,'Costos corrientes'!$B$3:$B$169,'Costos costantes 2020'!$B170,'Costos corrientes'!$C$3:$C$169,'Costos costantes 2020'!$C170)&gt;0,SUMIFS('Costos corrientes'!F$3:F$169,'Costos corrientes'!$A$3:$A$169,'Costos costantes 2020'!$A170,'Costos corrientes'!$B$3:$B$169,'Costos costantes 2020'!$B170,'Costos corrientes'!$C$3:$C$169,'Costos costantes 2020'!$C170)/((1+$B$1)^($C170-$C$1)),NA())</f>
        <v>#N/A</v>
      </c>
      <c r="G170" s="9"/>
      <c r="H170" s="9"/>
    </row>
    <row r="171" spans="1:8" ht="15.75" thickTop="1" x14ac:dyDescent="0.25"/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zoomScale="55" zoomScaleNormal="55" workbookViewId="0">
      <selection activeCell="E11" sqref="E11"/>
    </sheetView>
  </sheetViews>
  <sheetFormatPr defaultRowHeight="15" x14ac:dyDescent="0.25"/>
  <cols>
    <col min="2" max="2" width="36.5703125" customWidth="1"/>
    <col min="3" max="13" width="11" customWidth="1"/>
  </cols>
  <sheetData>
    <row r="1" spans="1:16" x14ac:dyDescent="0.25">
      <c r="C1" t="s">
        <v>104</v>
      </c>
      <c r="E1" t="s">
        <v>105</v>
      </c>
      <c r="F1" t="s">
        <v>95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</row>
    <row r="2" spans="1:16" ht="75" x14ac:dyDescent="0.25">
      <c r="B2" s="1" t="s">
        <v>0</v>
      </c>
      <c r="C2" s="1" t="s">
        <v>16</v>
      </c>
      <c r="D2" s="1" t="s">
        <v>17</v>
      </c>
      <c r="E2" s="1" t="s">
        <v>15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71</v>
      </c>
      <c r="L2" s="1" t="s">
        <v>32</v>
      </c>
      <c r="M2" s="1" t="s">
        <v>72</v>
      </c>
      <c r="P2" t="s">
        <v>73</v>
      </c>
    </row>
    <row r="3" spans="1:16" x14ac:dyDescent="0.25">
      <c r="A3" t="s">
        <v>125</v>
      </c>
      <c r="B3" t="s">
        <v>55</v>
      </c>
      <c r="C3" s="3">
        <v>2021</v>
      </c>
      <c r="D3" s="3">
        <v>650</v>
      </c>
      <c r="E3" s="3">
        <v>4</v>
      </c>
      <c r="F3" s="3">
        <v>4641</v>
      </c>
      <c r="G3" s="2">
        <v>1.07</v>
      </c>
      <c r="H3" s="2">
        <v>1.03</v>
      </c>
      <c r="I3" s="3">
        <v>5089</v>
      </c>
      <c r="J3" s="2">
        <v>7.17</v>
      </c>
      <c r="K3" s="2">
        <v>70.7</v>
      </c>
      <c r="L3" s="3">
        <v>9750</v>
      </c>
      <c r="M3" s="3">
        <v>9221</v>
      </c>
    </row>
    <row r="4" spans="1:16" x14ac:dyDescent="0.25">
      <c r="A4" t="s">
        <v>124</v>
      </c>
      <c r="B4" t="s">
        <v>56</v>
      </c>
      <c r="C4" s="3">
        <v>2021</v>
      </c>
      <c r="D4" s="3">
        <v>650</v>
      </c>
      <c r="E4" s="3">
        <v>4</v>
      </c>
      <c r="F4" s="3">
        <v>5132</v>
      </c>
      <c r="G4" s="2">
        <v>1.07</v>
      </c>
      <c r="H4" s="2">
        <v>1.03</v>
      </c>
      <c r="I4" s="3">
        <v>5628</v>
      </c>
      <c r="J4" s="2">
        <v>9.6999999999999993</v>
      </c>
      <c r="K4" s="2">
        <v>82.1</v>
      </c>
      <c r="L4" s="3">
        <v>11650</v>
      </c>
      <c r="M4" s="3">
        <v>9257</v>
      </c>
    </row>
    <row r="5" spans="1:16" x14ac:dyDescent="0.25">
      <c r="A5" t="s">
        <v>118</v>
      </c>
      <c r="B5" t="s">
        <v>74</v>
      </c>
      <c r="C5" s="3">
        <v>2020</v>
      </c>
      <c r="D5" s="3">
        <v>702</v>
      </c>
      <c r="E5" s="3">
        <v>3</v>
      </c>
      <c r="F5" s="3">
        <v>935</v>
      </c>
      <c r="G5" s="2">
        <v>1.05</v>
      </c>
      <c r="H5" s="2">
        <v>1</v>
      </c>
      <c r="I5" s="3">
        <v>982</v>
      </c>
      <c r="J5" s="2">
        <v>3.54</v>
      </c>
      <c r="K5" s="2">
        <v>11.11</v>
      </c>
      <c r="L5" s="3">
        <v>6600</v>
      </c>
      <c r="M5" s="3">
        <v>6350</v>
      </c>
    </row>
    <row r="6" spans="1:16" x14ac:dyDescent="0.25">
      <c r="A6" t="s">
        <v>119</v>
      </c>
      <c r="B6" t="s">
        <v>75</v>
      </c>
      <c r="C6" s="3">
        <v>2020</v>
      </c>
      <c r="D6" s="3">
        <v>429</v>
      </c>
      <c r="E6" s="3">
        <v>3</v>
      </c>
      <c r="F6" s="3">
        <v>1026</v>
      </c>
      <c r="G6" s="2">
        <v>1.08</v>
      </c>
      <c r="H6" s="2">
        <v>1</v>
      </c>
      <c r="I6" s="3">
        <v>1108</v>
      </c>
      <c r="J6" s="2">
        <v>2.02</v>
      </c>
      <c r="K6" s="2">
        <v>10.1</v>
      </c>
      <c r="L6" s="3">
        <v>6300</v>
      </c>
      <c r="M6" s="3">
        <v>6200</v>
      </c>
    </row>
    <row r="7" spans="1:16" x14ac:dyDescent="0.25">
      <c r="A7" t="s">
        <v>117</v>
      </c>
      <c r="B7" t="s">
        <v>59</v>
      </c>
      <c r="C7" s="3">
        <v>2020</v>
      </c>
      <c r="D7" s="3">
        <v>340</v>
      </c>
      <c r="E7" s="3">
        <v>3</v>
      </c>
      <c r="F7" s="3">
        <v>1936</v>
      </c>
      <c r="G7" s="2">
        <v>1.08</v>
      </c>
      <c r="H7" s="2">
        <v>1.04</v>
      </c>
      <c r="I7" s="3">
        <v>2175</v>
      </c>
      <c r="J7" s="2">
        <v>7.2</v>
      </c>
      <c r="K7" s="2">
        <v>33.75</v>
      </c>
      <c r="L7" s="3">
        <v>7525</v>
      </c>
      <c r="M7" s="3">
        <v>7493</v>
      </c>
    </row>
    <row r="8" spans="1:16" x14ac:dyDescent="0.25">
      <c r="A8" t="s">
        <v>114</v>
      </c>
      <c r="B8" t="s">
        <v>76</v>
      </c>
      <c r="C8" s="3">
        <v>2019</v>
      </c>
      <c r="D8" s="3">
        <v>100</v>
      </c>
      <c r="E8" s="3">
        <v>2</v>
      </c>
      <c r="F8" s="3">
        <v>1054</v>
      </c>
      <c r="G8" s="2">
        <v>1.05</v>
      </c>
      <c r="H8" s="2">
        <v>1</v>
      </c>
      <c r="I8" s="3">
        <v>1107</v>
      </c>
      <c r="J8" s="2">
        <v>3.54</v>
      </c>
      <c r="K8" s="2">
        <v>17.670000000000002</v>
      </c>
      <c r="L8" s="3">
        <v>9880</v>
      </c>
      <c r="M8" s="3">
        <v>9600</v>
      </c>
    </row>
    <row r="9" spans="1:16" x14ac:dyDescent="0.25">
      <c r="A9" t="s">
        <v>115</v>
      </c>
      <c r="B9" t="s">
        <v>77</v>
      </c>
      <c r="C9" s="3">
        <v>2019</v>
      </c>
      <c r="D9" s="3">
        <v>237</v>
      </c>
      <c r="E9" s="3">
        <v>2</v>
      </c>
      <c r="F9" s="3">
        <v>648</v>
      </c>
      <c r="G9" s="2">
        <v>1.05</v>
      </c>
      <c r="H9" s="2">
        <v>1</v>
      </c>
      <c r="I9" s="3">
        <v>680</v>
      </c>
      <c r="J9" s="2">
        <v>10.81</v>
      </c>
      <c r="K9" s="2">
        <v>6.87</v>
      </c>
      <c r="L9" s="3">
        <v>9800</v>
      </c>
      <c r="M9" s="3">
        <v>8550</v>
      </c>
    </row>
    <row r="10" spans="1:16" x14ac:dyDescent="0.25">
      <c r="A10" t="s">
        <v>111</v>
      </c>
      <c r="B10" t="s">
        <v>78</v>
      </c>
      <c r="C10" s="3">
        <v>2020</v>
      </c>
      <c r="D10" s="3">
        <v>10</v>
      </c>
      <c r="E10" s="3">
        <v>3</v>
      </c>
      <c r="F10" s="3">
        <v>6192</v>
      </c>
      <c r="G10" s="2">
        <v>1.05</v>
      </c>
      <c r="H10" s="2">
        <v>1.1000000000000001</v>
      </c>
      <c r="I10" s="3">
        <v>7132</v>
      </c>
      <c r="J10" s="2">
        <v>45.64</v>
      </c>
      <c r="K10" s="2">
        <v>0</v>
      </c>
      <c r="L10" s="3">
        <v>9500</v>
      </c>
      <c r="M10" s="3">
        <v>6960</v>
      </c>
    </row>
    <row r="11" spans="1:16" x14ac:dyDescent="0.25">
      <c r="A11" t="s">
        <v>109</v>
      </c>
      <c r="B11" t="s">
        <v>79</v>
      </c>
      <c r="C11" s="3">
        <v>2022</v>
      </c>
      <c r="D11" s="3">
        <v>2234</v>
      </c>
      <c r="E11" s="3">
        <v>6</v>
      </c>
      <c r="F11" s="3">
        <v>5148</v>
      </c>
      <c r="G11" s="2">
        <v>1.1000000000000001</v>
      </c>
      <c r="H11" s="2">
        <v>1.05</v>
      </c>
      <c r="I11" s="3">
        <v>5946</v>
      </c>
      <c r="J11" s="2">
        <v>2.3199999999999998</v>
      </c>
      <c r="K11" s="2">
        <v>101.28</v>
      </c>
      <c r="L11" s="3">
        <v>10460</v>
      </c>
      <c r="M11" s="3">
        <v>10460</v>
      </c>
    </row>
    <row r="12" spans="1:16" x14ac:dyDescent="0.25">
      <c r="A12" t="s">
        <v>97</v>
      </c>
      <c r="B12" t="s">
        <v>80</v>
      </c>
      <c r="C12" s="3">
        <v>2020</v>
      </c>
      <c r="D12" s="3">
        <v>2</v>
      </c>
      <c r="E12" s="3">
        <v>3</v>
      </c>
      <c r="F12" s="3">
        <v>1479</v>
      </c>
      <c r="G12" s="2">
        <v>1.05</v>
      </c>
      <c r="H12" s="2">
        <v>1</v>
      </c>
      <c r="I12" s="3">
        <v>1553</v>
      </c>
      <c r="J12" s="2">
        <v>8.23</v>
      </c>
      <c r="K12" s="2">
        <v>18.52</v>
      </c>
      <c r="L12" s="3">
        <v>8969</v>
      </c>
      <c r="M12" s="3">
        <v>8900</v>
      </c>
    </row>
    <row r="13" spans="1:16" x14ac:dyDescent="0.25">
      <c r="A13" t="s">
        <v>108</v>
      </c>
      <c r="B13" t="s">
        <v>81</v>
      </c>
      <c r="C13" s="3">
        <v>2019</v>
      </c>
      <c r="D13" s="3">
        <v>1</v>
      </c>
      <c r="E13" s="3">
        <v>2</v>
      </c>
      <c r="F13" s="3">
        <v>1777</v>
      </c>
      <c r="G13" s="2">
        <v>1.05</v>
      </c>
      <c r="H13" s="2">
        <v>1</v>
      </c>
      <c r="I13" s="3">
        <v>1866</v>
      </c>
      <c r="J13" s="2">
        <v>8.23</v>
      </c>
      <c r="K13" s="2">
        <v>18.52</v>
      </c>
      <c r="L13" s="3">
        <v>9961</v>
      </c>
      <c r="M13" s="3">
        <v>9880</v>
      </c>
    </row>
    <row r="14" spans="1:16" x14ac:dyDescent="0.25">
      <c r="A14" t="s">
        <v>107</v>
      </c>
      <c r="B14" t="s">
        <v>82</v>
      </c>
      <c r="C14" s="3">
        <v>2018</v>
      </c>
      <c r="D14" s="3">
        <v>30</v>
      </c>
      <c r="E14" s="3">
        <v>1</v>
      </c>
      <c r="F14" s="3">
        <v>2067</v>
      </c>
      <c r="G14" s="2">
        <v>1.05</v>
      </c>
      <c r="H14" s="2">
        <v>1</v>
      </c>
      <c r="I14" s="3">
        <v>2170</v>
      </c>
      <c r="J14" s="2">
        <v>7.12</v>
      </c>
      <c r="K14" s="2">
        <v>35.6</v>
      </c>
      <c r="L14" s="3" t="s">
        <v>83</v>
      </c>
      <c r="M14" s="3" t="s">
        <v>83</v>
      </c>
    </row>
    <row r="15" spans="1:16" x14ac:dyDescent="0.25">
      <c r="A15" t="s">
        <v>106</v>
      </c>
      <c r="B15" t="s">
        <v>8</v>
      </c>
      <c r="C15" s="3">
        <v>2021</v>
      </c>
      <c r="D15" s="3">
        <v>50</v>
      </c>
      <c r="E15" s="3">
        <v>4</v>
      </c>
      <c r="F15" s="3">
        <v>3584</v>
      </c>
      <c r="G15" s="2">
        <v>1.07</v>
      </c>
      <c r="H15" s="2">
        <v>1</v>
      </c>
      <c r="I15" s="3">
        <v>3837</v>
      </c>
      <c r="J15" s="2">
        <v>5.58</v>
      </c>
      <c r="K15" s="2">
        <v>112.15</v>
      </c>
      <c r="L15" s="3">
        <v>13500</v>
      </c>
      <c r="M15" s="3">
        <v>13500</v>
      </c>
    </row>
    <row r="16" spans="1:16" x14ac:dyDescent="0.25">
      <c r="A16" t="s">
        <v>104</v>
      </c>
      <c r="B16" t="s">
        <v>9</v>
      </c>
      <c r="C16" s="3">
        <v>2021</v>
      </c>
      <c r="D16" s="3">
        <v>50</v>
      </c>
      <c r="E16" s="3">
        <v>4</v>
      </c>
      <c r="F16" s="3">
        <v>2615</v>
      </c>
      <c r="G16" s="2">
        <v>1.05</v>
      </c>
      <c r="H16" s="2">
        <v>1</v>
      </c>
      <c r="I16" s="3">
        <v>2746</v>
      </c>
      <c r="J16" s="2">
        <v>0</v>
      </c>
      <c r="K16" s="2">
        <v>119.87</v>
      </c>
      <c r="L16" s="3">
        <v>9271</v>
      </c>
      <c r="M16" s="3">
        <v>9271</v>
      </c>
    </row>
    <row r="17" spans="1:13" x14ac:dyDescent="0.25">
      <c r="A17" t="s">
        <v>105</v>
      </c>
      <c r="B17" t="s">
        <v>84</v>
      </c>
      <c r="C17" s="3">
        <v>2020</v>
      </c>
      <c r="D17" s="3">
        <v>50</v>
      </c>
      <c r="E17" s="3">
        <v>3</v>
      </c>
      <c r="F17" s="3">
        <v>8170</v>
      </c>
      <c r="G17" s="2">
        <v>1.07</v>
      </c>
      <c r="H17" s="2">
        <v>1</v>
      </c>
      <c r="I17" s="3">
        <v>8742</v>
      </c>
      <c r="J17" s="2">
        <v>9.2899999999999991</v>
      </c>
      <c r="K17" s="2">
        <v>417.02</v>
      </c>
      <c r="L17" s="3">
        <v>18000</v>
      </c>
      <c r="M17" s="3">
        <v>18000</v>
      </c>
    </row>
    <row r="18" spans="1:13" x14ac:dyDescent="0.25">
      <c r="A18" t="s">
        <v>95</v>
      </c>
      <c r="B18" t="s">
        <v>85</v>
      </c>
      <c r="C18" s="3">
        <v>2021</v>
      </c>
      <c r="D18" s="3">
        <v>500</v>
      </c>
      <c r="E18" s="3">
        <v>4</v>
      </c>
      <c r="F18" s="3">
        <v>2634</v>
      </c>
      <c r="G18" s="2">
        <v>1.1000000000000001</v>
      </c>
      <c r="H18" s="2">
        <v>1</v>
      </c>
      <c r="I18" s="3">
        <v>2898</v>
      </c>
      <c r="J18" s="2">
        <v>1.33</v>
      </c>
      <c r="K18" s="2">
        <v>40.049999999999997</v>
      </c>
      <c r="L18" s="3">
        <v>9271</v>
      </c>
      <c r="M18" s="3">
        <v>9271</v>
      </c>
    </row>
    <row r="19" spans="1:13" x14ac:dyDescent="0.25">
      <c r="A19" t="s">
        <v>98</v>
      </c>
      <c r="B19" t="s">
        <v>11</v>
      </c>
      <c r="C19" s="3">
        <v>2020</v>
      </c>
      <c r="D19" s="3">
        <v>100</v>
      </c>
      <c r="E19" s="3">
        <v>3</v>
      </c>
      <c r="F19" s="3">
        <v>1548</v>
      </c>
      <c r="G19" s="2">
        <v>1.07</v>
      </c>
      <c r="H19" s="2">
        <v>1</v>
      </c>
      <c r="I19" s="3">
        <v>1657</v>
      </c>
      <c r="J19" s="2">
        <v>0</v>
      </c>
      <c r="K19" s="2">
        <v>47.47</v>
      </c>
      <c r="L19" s="3">
        <v>9271</v>
      </c>
      <c r="M19" s="3">
        <v>9271</v>
      </c>
    </row>
    <row r="20" spans="1:13" x14ac:dyDescent="0.25">
      <c r="A20" t="s">
        <v>99</v>
      </c>
      <c r="B20" t="s">
        <v>94</v>
      </c>
      <c r="C20" s="3">
        <v>2021</v>
      </c>
      <c r="D20" s="3">
        <v>400</v>
      </c>
      <c r="E20" s="3">
        <v>4</v>
      </c>
      <c r="F20" s="3">
        <v>4694</v>
      </c>
      <c r="G20" s="2">
        <v>1.1000000000000001</v>
      </c>
      <c r="H20" s="2">
        <v>1.25</v>
      </c>
      <c r="I20" s="3">
        <v>6454</v>
      </c>
      <c r="J20" s="2">
        <v>0</v>
      </c>
      <c r="K20" s="2">
        <v>78.56</v>
      </c>
      <c r="L20" s="3">
        <v>9271</v>
      </c>
      <c r="M20" s="3">
        <v>9271</v>
      </c>
    </row>
    <row r="21" spans="1:13" x14ac:dyDescent="0.25">
      <c r="A21" t="s">
        <v>100</v>
      </c>
      <c r="B21" t="s">
        <v>93</v>
      </c>
      <c r="C21" s="3">
        <v>2020</v>
      </c>
      <c r="D21" s="3">
        <v>100</v>
      </c>
      <c r="E21" s="3">
        <v>3</v>
      </c>
      <c r="F21" s="3">
        <v>3952</v>
      </c>
      <c r="G21" s="2">
        <v>1.07</v>
      </c>
      <c r="H21" s="2">
        <v>1</v>
      </c>
      <c r="I21" s="3">
        <v>4228</v>
      </c>
      <c r="J21" s="2">
        <v>0</v>
      </c>
      <c r="K21" s="2">
        <v>71.41</v>
      </c>
      <c r="L21" s="3">
        <v>9271</v>
      </c>
      <c r="M21" s="3">
        <v>9271</v>
      </c>
    </row>
    <row r="22" spans="1:13" x14ac:dyDescent="0.25">
      <c r="A22" t="s">
        <v>101</v>
      </c>
      <c r="B22" t="s">
        <v>86</v>
      </c>
      <c r="C22" s="3">
        <v>2019</v>
      </c>
      <c r="D22" s="3">
        <v>150</v>
      </c>
      <c r="E22" s="3">
        <v>2</v>
      </c>
      <c r="F22" s="3">
        <v>2004</v>
      </c>
      <c r="G22" s="2">
        <v>1.05</v>
      </c>
      <c r="H22" s="2">
        <v>1</v>
      </c>
      <c r="I22" s="3">
        <v>2105</v>
      </c>
      <c r="J22" s="2">
        <v>0</v>
      </c>
      <c r="K22" s="2">
        <v>22.02</v>
      </c>
      <c r="L22" s="3">
        <v>9271</v>
      </c>
      <c r="M22" s="3">
        <v>9271</v>
      </c>
    </row>
    <row r="23" spans="1:13" x14ac:dyDescent="0.25">
      <c r="A23" t="s">
        <v>102</v>
      </c>
      <c r="B23" t="s">
        <v>87</v>
      </c>
      <c r="C23" s="3">
        <v>2019</v>
      </c>
      <c r="D23" s="3">
        <v>150</v>
      </c>
      <c r="E23" s="3">
        <v>2</v>
      </c>
      <c r="F23" s="3">
        <v>1763</v>
      </c>
      <c r="G23" s="2">
        <v>1.05</v>
      </c>
      <c r="H23" s="2">
        <v>1</v>
      </c>
      <c r="I23" s="3">
        <v>1851</v>
      </c>
      <c r="J23" s="2">
        <v>0</v>
      </c>
      <c r="K23" s="2">
        <v>22.02</v>
      </c>
      <c r="L23" s="3">
        <v>9271</v>
      </c>
      <c r="M23" s="3">
        <v>9271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zoomScale="55" zoomScaleNormal="55" workbookViewId="0">
      <selection activeCell="E11" sqref="E11"/>
    </sheetView>
  </sheetViews>
  <sheetFormatPr defaultRowHeight="15" x14ac:dyDescent="0.25"/>
  <cols>
    <col min="2" max="2" width="49" customWidth="1"/>
    <col min="3" max="13" width="11.5703125" customWidth="1"/>
  </cols>
  <sheetData>
    <row r="1" spans="1:17" x14ac:dyDescent="0.25">
      <c r="C1" t="s">
        <v>104</v>
      </c>
      <c r="E1" t="s">
        <v>105</v>
      </c>
      <c r="F1" t="s">
        <v>95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</row>
    <row r="2" spans="1:17" ht="60" x14ac:dyDescent="0.25">
      <c r="B2" s="1" t="s">
        <v>0</v>
      </c>
      <c r="C2" s="1" t="s">
        <v>16</v>
      </c>
      <c r="D2" s="1" t="s">
        <v>17</v>
      </c>
      <c r="E2" s="1" t="s">
        <v>15</v>
      </c>
      <c r="F2" s="1" t="s">
        <v>49</v>
      </c>
      <c r="G2" s="1" t="s">
        <v>50</v>
      </c>
      <c r="H2" s="1" t="s">
        <v>19</v>
      </c>
      <c r="I2" s="1" t="s">
        <v>51</v>
      </c>
      <c r="J2" s="1" t="s">
        <v>52</v>
      </c>
      <c r="K2" s="1" t="s">
        <v>53</v>
      </c>
      <c r="L2" s="1" t="s">
        <v>32</v>
      </c>
      <c r="M2" s="1" t="s">
        <v>54</v>
      </c>
      <c r="Q2" t="s">
        <v>65</v>
      </c>
    </row>
    <row r="4" spans="1:17" x14ac:dyDescent="0.25">
      <c r="A4" t="s">
        <v>125</v>
      </c>
      <c r="B4" t="s">
        <v>55</v>
      </c>
      <c r="C4" s="3">
        <v>2022</v>
      </c>
      <c r="D4" s="3">
        <v>650</v>
      </c>
      <c r="E4" s="3">
        <v>4</v>
      </c>
      <c r="F4" s="3">
        <v>4713</v>
      </c>
      <c r="G4" s="2">
        <v>1.07</v>
      </c>
      <c r="H4" s="2">
        <v>1.03</v>
      </c>
      <c r="I4" s="3">
        <v>5169</v>
      </c>
      <c r="J4" s="2">
        <v>7.31</v>
      </c>
      <c r="K4" s="2">
        <v>72.12</v>
      </c>
      <c r="L4" s="3">
        <v>9750</v>
      </c>
      <c r="M4" s="3">
        <v>9221</v>
      </c>
    </row>
    <row r="5" spans="1:17" x14ac:dyDescent="0.25">
      <c r="A5" t="s">
        <v>124</v>
      </c>
      <c r="B5" t="s">
        <v>56</v>
      </c>
      <c r="C5" s="3">
        <v>2022</v>
      </c>
      <c r="D5" s="3">
        <v>650</v>
      </c>
      <c r="E5" s="3">
        <v>4</v>
      </c>
      <c r="F5" s="3">
        <v>5212</v>
      </c>
      <c r="G5" s="2">
        <v>1.07</v>
      </c>
      <c r="H5" s="2">
        <v>1.03</v>
      </c>
      <c r="I5" s="3">
        <v>5716</v>
      </c>
      <c r="J5" s="2">
        <v>9.89</v>
      </c>
      <c r="K5" s="2">
        <v>83.75</v>
      </c>
      <c r="L5" s="3">
        <v>11650</v>
      </c>
      <c r="M5" s="3">
        <v>9257</v>
      </c>
    </row>
    <row r="6" spans="1:17" x14ac:dyDescent="0.25">
      <c r="A6" t="s">
        <v>118</v>
      </c>
      <c r="B6" t="s">
        <v>57</v>
      </c>
      <c r="C6" s="3">
        <v>2021</v>
      </c>
      <c r="D6" s="3">
        <v>702</v>
      </c>
      <c r="E6" s="3">
        <v>3</v>
      </c>
      <c r="F6" s="3">
        <v>952</v>
      </c>
      <c r="G6" s="2">
        <v>1.05</v>
      </c>
      <c r="H6" s="2">
        <v>1</v>
      </c>
      <c r="I6" s="3">
        <v>999</v>
      </c>
      <c r="J6" s="2">
        <v>3.61</v>
      </c>
      <c r="K6" s="2">
        <v>11.33</v>
      </c>
      <c r="L6" s="3">
        <v>6600</v>
      </c>
      <c r="M6" s="3">
        <v>6350</v>
      </c>
    </row>
    <row r="7" spans="1:17" x14ac:dyDescent="0.25">
      <c r="A7" t="s">
        <v>119</v>
      </c>
      <c r="B7" t="s">
        <v>58</v>
      </c>
      <c r="C7" s="3">
        <v>2021</v>
      </c>
      <c r="D7" s="3">
        <v>1100</v>
      </c>
      <c r="E7" s="3">
        <v>3</v>
      </c>
      <c r="F7" s="3">
        <v>736</v>
      </c>
      <c r="G7" s="2">
        <v>1.08</v>
      </c>
      <c r="H7" s="2">
        <v>1</v>
      </c>
      <c r="I7" s="3">
        <v>794</v>
      </c>
      <c r="J7" s="2">
        <v>2.06</v>
      </c>
      <c r="K7" s="2">
        <v>10.3</v>
      </c>
      <c r="L7" s="3">
        <v>6300</v>
      </c>
      <c r="M7" s="3">
        <v>6200</v>
      </c>
    </row>
    <row r="8" spans="1:17" x14ac:dyDescent="0.25">
      <c r="A8" t="s">
        <v>117</v>
      </c>
      <c r="B8" t="s">
        <v>59</v>
      </c>
      <c r="C8" s="3">
        <v>2021</v>
      </c>
      <c r="D8" s="3">
        <v>340</v>
      </c>
      <c r="E8" s="3">
        <v>3</v>
      </c>
      <c r="F8" s="3">
        <v>1963</v>
      </c>
      <c r="G8" s="2">
        <v>1.08</v>
      </c>
      <c r="H8" s="2">
        <v>1.04</v>
      </c>
      <c r="I8" s="3">
        <v>2205</v>
      </c>
      <c r="J8" s="2">
        <v>7.34</v>
      </c>
      <c r="K8" s="2">
        <v>34.43</v>
      </c>
      <c r="L8" s="3">
        <v>7525</v>
      </c>
      <c r="M8" s="3">
        <v>7493</v>
      </c>
    </row>
    <row r="9" spans="1:17" x14ac:dyDescent="0.25">
      <c r="A9" t="s">
        <v>116</v>
      </c>
      <c r="B9" t="s">
        <v>4</v>
      </c>
      <c r="C9" s="3">
        <v>2020</v>
      </c>
      <c r="D9" s="3">
        <v>85</v>
      </c>
      <c r="E9" s="3">
        <v>2</v>
      </c>
      <c r="F9" s="3">
        <v>1306</v>
      </c>
      <c r="G9" s="2">
        <v>1.05</v>
      </c>
      <c r="H9" s="2">
        <v>1</v>
      </c>
      <c r="I9" s="3">
        <v>1371</v>
      </c>
      <c r="J9" s="2">
        <v>6.03</v>
      </c>
      <c r="K9" s="2">
        <v>7.11</v>
      </c>
      <c r="L9" s="3">
        <v>8500</v>
      </c>
      <c r="M9" s="3">
        <v>8160</v>
      </c>
    </row>
    <row r="10" spans="1:17" x14ac:dyDescent="0.25">
      <c r="A10" t="s">
        <v>114</v>
      </c>
      <c r="B10" t="s">
        <v>92</v>
      </c>
      <c r="C10" s="3">
        <v>2020</v>
      </c>
      <c r="D10" s="3">
        <v>100</v>
      </c>
      <c r="E10" s="3">
        <v>2</v>
      </c>
      <c r="F10" s="3">
        <v>1072</v>
      </c>
      <c r="G10" s="2">
        <v>1.05</v>
      </c>
      <c r="H10" s="2">
        <v>1</v>
      </c>
      <c r="I10" s="3">
        <v>1126</v>
      </c>
      <c r="J10" s="2">
        <v>3.61</v>
      </c>
      <c r="K10" s="2">
        <v>18.03</v>
      </c>
      <c r="L10" s="3">
        <v>9840</v>
      </c>
      <c r="M10" s="3">
        <v>9600</v>
      </c>
    </row>
    <row r="11" spans="1:17" x14ac:dyDescent="0.25">
      <c r="A11" t="s">
        <v>115</v>
      </c>
      <c r="B11" t="s">
        <v>60</v>
      </c>
      <c r="C11" s="3">
        <v>2020</v>
      </c>
      <c r="D11" s="3">
        <v>237</v>
      </c>
      <c r="E11" s="3">
        <v>2</v>
      </c>
      <c r="F11" s="3">
        <v>658</v>
      </c>
      <c r="G11" s="2">
        <v>1.05</v>
      </c>
      <c r="H11" s="2">
        <v>1</v>
      </c>
      <c r="I11" s="3">
        <v>691</v>
      </c>
      <c r="J11" s="2">
        <v>11.02</v>
      </c>
      <c r="K11" s="2">
        <v>7.01</v>
      </c>
      <c r="L11" s="3">
        <v>9800</v>
      </c>
      <c r="M11" s="3">
        <v>8550</v>
      </c>
    </row>
    <row r="12" spans="1:17" x14ac:dyDescent="0.25">
      <c r="A12" t="s">
        <v>111</v>
      </c>
      <c r="B12" t="s">
        <v>5</v>
      </c>
      <c r="C12" s="3">
        <v>2021</v>
      </c>
      <c r="D12" s="3">
        <v>10</v>
      </c>
      <c r="E12" s="3">
        <v>3</v>
      </c>
      <c r="F12" s="3">
        <v>6250</v>
      </c>
      <c r="G12" s="2">
        <v>1.05</v>
      </c>
      <c r="H12" s="2">
        <v>1.1000000000000001</v>
      </c>
      <c r="I12" s="3">
        <v>7197</v>
      </c>
      <c r="J12" s="2">
        <v>46.56</v>
      </c>
      <c r="K12" s="2">
        <v>0</v>
      </c>
      <c r="L12" s="3">
        <v>9500</v>
      </c>
      <c r="M12" s="3">
        <v>6960</v>
      </c>
    </row>
    <row r="13" spans="1:17" x14ac:dyDescent="0.25">
      <c r="A13" t="s">
        <v>109</v>
      </c>
      <c r="B13" t="s">
        <v>61</v>
      </c>
      <c r="C13" s="3">
        <v>2022</v>
      </c>
      <c r="D13" s="3">
        <v>2234</v>
      </c>
      <c r="E13" s="3">
        <v>6</v>
      </c>
      <c r="F13" s="3">
        <v>5224</v>
      </c>
      <c r="G13" s="2">
        <v>1.1000000000000001</v>
      </c>
      <c r="H13" s="2">
        <v>1.05</v>
      </c>
      <c r="I13" s="3">
        <v>6034</v>
      </c>
      <c r="J13" s="2">
        <v>2.37</v>
      </c>
      <c r="K13" s="2">
        <v>103.31</v>
      </c>
      <c r="L13" s="3">
        <v>10461</v>
      </c>
      <c r="M13" s="3">
        <v>10461</v>
      </c>
    </row>
    <row r="14" spans="1:17" x14ac:dyDescent="0.25">
      <c r="A14" t="s">
        <v>97</v>
      </c>
      <c r="B14" t="s">
        <v>38</v>
      </c>
      <c r="C14" s="3">
        <v>2021</v>
      </c>
      <c r="D14" s="3">
        <v>2</v>
      </c>
      <c r="E14" s="3">
        <v>3</v>
      </c>
      <c r="F14" s="3">
        <v>1501</v>
      </c>
      <c r="G14" s="2">
        <v>1.05</v>
      </c>
      <c r="H14" s="2">
        <v>1</v>
      </c>
      <c r="I14" s="3">
        <v>1576</v>
      </c>
      <c r="J14" s="2">
        <v>8.4</v>
      </c>
      <c r="K14" s="2">
        <v>18.899999999999999</v>
      </c>
      <c r="L14" s="3">
        <v>8958</v>
      </c>
      <c r="M14" s="3">
        <v>8900</v>
      </c>
    </row>
    <row r="15" spans="1:17" x14ac:dyDescent="0.25">
      <c r="A15" t="s">
        <v>108</v>
      </c>
      <c r="B15" t="s">
        <v>39</v>
      </c>
      <c r="C15" s="3">
        <v>2020</v>
      </c>
      <c r="D15" s="3">
        <v>1</v>
      </c>
      <c r="E15" s="3">
        <v>2</v>
      </c>
      <c r="F15" s="3">
        <v>1804</v>
      </c>
      <c r="G15" s="2">
        <v>1.05</v>
      </c>
      <c r="H15" s="2">
        <v>1</v>
      </c>
      <c r="I15" s="3">
        <v>1894</v>
      </c>
      <c r="J15" s="2">
        <v>8.4</v>
      </c>
      <c r="K15" s="2">
        <v>18.899999999999999</v>
      </c>
      <c r="L15" s="3">
        <v>9948</v>
      </c>
      <c r="M15" s="3">
        <v>9880</v>
      </c>
    </row>
    <row r="16" spans="1:17" x14ac:dyDescent="0.25">
      <c r="A16" t="s">
        <v>107</v>
      </c>
      <c r="B16" t="s">
        <v>6</v>
      </c>
      <c r="C16" s="3">
        <v>2019</v>
      </c>
      <c r="D16" s="3">
        <v>30</v>
      </c>
      <c r="E16" s="3">
        <v>1</v>
      </c>
      <c r="F16" s="3">
        <v>1857</v>
      </c>
      <c r="G16" s="2">
        <v>1.05</v>
      </c>
      <c r="H16" s="2">
        <v>1</v>
      </c>
      <c r="I16" s="3">
        <v>1950</v>
      </c>
      <c r="J16" s="2">
        <v>7.26</v>
      </c>
      <c r="K16" s="2">
        <v>36.32</v>
      </c>
      <c r="L16" s="3" t="s">
        <v>7</v>
      </c>
      <c r="M16" s="3" t="s">
        <v>7</v>
      </c>
    </row>
    <row r="17" spans="1:13" x14ac:dyDescent="0.25">
      <c r="A17" t="s">
        <v>106</v>
      </c>
      <c r="B17" t="s">
        <v>8</v>
      </c>
      <c r="C17" s="3">
        <v>2022</v>
      </c>
      <c r="D17" s="3">
        <v>50</v>
      </c>
      <c r="E17" s="3">
        <v>4</v>
      </c>
      <c r="F17" s="3">
        <v>3642</v>
      </c>
      <c r="G17" s="2">
        <v>1.07</v>
      </c>
      <c r="H17" s="2">
        <v>1</v>
      </c>
      <c r="I17" s="3">
        <v>3900</v>
      </c>
      <c r="J17" s="2">
        <v>5.7</v>
      </c>
      <c r="K17" s="2">
        <v>114.39</v>
      </c>
      <c r="L17" s="3">
        <v>13500</v>
      </c>
      <c r="M17" s="3">
        <v>13500</v>
      </c>
    </row>
    <row r="18" spans="1:13" x14ac:dyDescent="0.25">
      <c r="A18" t="s">
        <v>104</v>
      </c>
      <c r="B18" t="s">
        <v>9</v>
      </c>
      <c r="C18" s="3">
        <v>2022</v>
      </c>
      <c r="D18" s="3">
        <v>50</v>
      </c>
      <c r="E18" s="3">
        <v>4</v>
      </c>
      <c r="F18" s="3">
        <v>2654</v>
      </c>
      <c r="G18" s="2">
        <v>1.05</v>
      </c>
      <c r="H18" s="2">
        <v>1</v>
      </c>
      <c r="I18" s="3">
        <v>2787</v>
      </c>
      <c r="J18" s="2">
        <v>0</v>
      </c>
      <c r="K18" s="2">
        <v>122.28</v>
      </c>
      <c r="L18" s="3" t="s">
        <v>7</v>
      </c>
      <c r="M18" s="3" t="s">
        <v>7</v>
      </c>
    </row>
    <row r="19" spans="1:13" x14ac:dyDescent="0.25">
      <c r="A19" t="s">
        <v>105</v>
      </c>
      <c r="B19" t="s">
        <v>62</v>
      </c>
      <c r="C19" s="3">
        <v>2021</v>
      </c>
      <c r="D19" s="3">
        <v>50</v>
      </c>
      <c r="E19" s="3">
        <v>3</v>
      </c>
      <c r="F19" s="3">
        <v>8313</v>
      </c>
      <c r="G19" s="2">
        <v>1.07</v>
      </c>
      <c r="H19" s="2">
        <v>1</v>
      </c>
      <c r="I19" s="3">
        <v>8895</v>
      </c>
      <c r="J19" s="2">
        <v>9.4700000000000006</v>
      </c>
      <c r="K19" s="2">
        <v>425.38</v>
      </c>
      <c r="L19" s="3">
        <v>18000</v>
      </c>
      <c r="M19" s="3">
        <v>18000</v>
      </c>
    </row>
    <row r="20" spans="1:13" x14ac:dyDescent="0.25">
      <c r="A20" t="s">
        <v>95</v>
      </c>
      <c r="B20" t="s">
        <v>10</v>
      </c>
      <c r="C20" s="3">
        <v>2022</v>
      </c>
      <c r="D20" s="3">
        <v>500</v>
      </c>
      <c r="E20" s="3">
        <v>4</v>
      </c>
      <c r="F20" s="3">
        <v>2680</v>
      </c>
      <c r="G20" s="2">
        <v>1.1000000000000001</v>
      </c>
      <c r="H20" s="2">
        <v>1</v>
      </c>
      <c r="I20" s="3">
        <v>2948</v>
      </c>
      <c r="J20" s="2">
        <v>1.36</v>
      </c>
      <c r="K20" s="2">
        <v>40.85</v>
      </c>
      <c r="L20" s="3" t="s">
        <v>7</v>
      </c>
      <c r="M20" s="3" t="s">
        <v>7</v>
      </c>
    </row>
    <row r="21" spans="1:13" x14ac:dyDescent="0.25">
      <c r="A21" t="s">
        <v>98</v>
      </c>
      <c r="B21" t="s">
        <v>11</v>
      </c>
      <c r="C21" s="3">
        <v>2021</v>
      </c>
      <c r="D21" s="3">
        <v>100</v>
      </c>
      <c r="E21" s="3">
        <v>3</v>
      </c>
      <c r="F21" s="3">
        <v>1518</v>
      </c>
      <c r="G21" s="2">
        <v>1.07</v>
      </c>
      <c r="H21" s="2">
        <v>1</v>
      </c>
      <c r="I21" s="3">
        <v>1624</v>
      </c>
      <c r="J21" s="2">
        <v>0</v>
      </c>
      <c r="K21" s="2">
        <v>48.42</v>
      </c>
      <c r="L21" s="3" t="s">
        <v>7</v>
      </c>
      <c r="M21" s="3" t="s">
        <v>7</v>
      </c>
    </row>
    <row r="22" spans="1:13" x14ac:dyDescent="0.25">
      <c r="A22" t="s">
        <v>99</v>
      </c>
      <c r="B22" t="s">
        <v>12</v>
      </c>
      <c r="C22" s="3">
        <v>2022</v>
      </c>
      <c r="D22" s="3">
        <v>400</v>
      </c>
      <c r="E22" s="3">
        <v>4</v>
      </c>
      <c r="F22" s="3">
        <v>4758</v>
      </c>
      <c r="G22" s="2">
        <v>1.1000000000000001</v>
      </c>
      <c r="H22" s="2">
        <v>1.25</v>
      </c>
      <c r="I22" s="3">
        <v>6542</v>
      </c>
      <c r="J22" s="2">
        <v>0</v>
      </c>
      <c r="K22" s="2">
        <v>80.14</v>
      </c>
      <c r="L22" s="3" t="s">
        <v>7</v>
      </c>
      <c r="M22" s="3" t="s">
        <v>7</v>
      </c>
    </row>
    <row r="23" spans="1:13" x14ac:dyDescent="0.25">
      <c r="A23" t="s">
        <v>100</v>
      </c>
      <c r="B23" t="s">
        <v>13</v>
      </c>
      <c r="C23" s="3">
        <v>2021</v>
      </c>
      <c r="D23" s="3">
        <v>100</v>
      </c>
      <c r="E23" s="3">
        <v>3</v>
      </c>
      <c r="F23" s="3">
        <v>4011</v>
      </c>
      <c r="G23" s="2">
        <v>1.07</v>
      </c>
      <c r="H23" s="2">
        <v>1</v>
      </c>
      <c r="I23" s="3">
        <v>4291</v>
      </c>
      <c r="J23" s="2">
        <v>0</v>
      </c>
      <c r="K23" s="2">
        <v>72.84</v>
      </c>
      <c r="L23" s="3" t="s">
        <v>7</v>
      </c>
      <c r="M23" s="3" t="s">
        <v>7</v>
      </c>
    </row>
    <row r="24" spans="1:13" x14ac:dyDescent="0.25">
      <c r="A24" t="s">
        <v>101</v>
      </c>
      <c r="B24" t="s">
        <v>63</v>
      </c>
      <c r="C24" s="3">
        <v>2020</v>
      </c>
      <c r="D24" s="3">
        <v>150</v>
      </c>
      <c r="E24" s="3">
        <v>2</v>
      </c>
      <c r="F24" s="3">
        <v>1876</v>
      </c>
      <c r="G24" s="2">
        <v>1.05</v>
      </c>
      <c r="H24" s="2">
        <v>1</v>
      </c>
      <c r="I24" s="3">
        <v>1969</v>
      </c>
      <c r="J24" s="2">
        <v>0</v>
      </c>
      <c r="K24" s="2">
        <v>22.46</v>
      </c>
      <c r="L24" s="3" t="s">
        <v>7</v>
      </c>
      <c r="M24" s="3" t="s">
        <v>7</v>
      </c>
    </row>
    <row r="25" spans="1:13" x14ac:dyDescent="0.25">
      <c r="A25" t="s">
        <v>102</v>
      </c>
      <c r="B25" t="s">
        <v>64</v>
      </c>
      <c r="C25" s="3">
        <v>2020</v>
      </c>
      <c r="D25" s="3">
        <v>150</v>
      </c>
      <c r="E25" s="3">
        <v>2</v>
      </c>
      <c r="F25" s="3">
        <v>1698</v>
      </c>
      <c r="G25" s="2">
        <v>1.05</v>
      </c>
      <c r="H25" s="2">
        <v>1</v>
      </c>
      <c r="I25" s="3">
        <v>1783</v>
      </c>
      <c r="J25" s="2">
        <v>0</v>
      </c>
      <c r="K25" s="2">
        <v>22.46</v>
      </c>
      <c r="L25" s="3" t="s">
        <v>7</v>
      </c>
      <c r="M25" s="3" t="s">
        <v>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="55" zoomScaleNormal="55" workbookViewId="0">
      <selection activeCell="E11" sqref="E11"/>
    </sheetView>
  </sheetViews>
  <sheetFormatPr defaultRowHeight="15" x14ac:dyDescent="0.25"/>
  <cols>
    <col min="2" max="2" width="69.85546875" customWidth="1"/>
    <col min="3" max="11" width="12.140625" customWidth="1"/>
  </cols>
  <sheetData>
    <row r="1" spans="1:14" x14ac:dyDescent="0.25">
      <c r="C1" t="s">
        <v>104</v>
      </c>
      <c r="E1" t="s">
        <v>105</v>
      </c>
      <c r="F1" t="s">
        <v>95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</row>
    <row r="2" spans="1:14" ht="60" x14ac:dyDescent="0.25">
      <c r="B2" s="1" t="s">
        <v>0</v>
      </c>
      <c r="C2" s="1" t="s">
        <v>16</v>
      </c>
      <c r="D2" s="1" t="s">
        <v>17</v>
      </c>
      <c r="E2" s="1" t="s">
        <v>15</v>
      </c>
      <c r="F2" s="1" t="s">
        <v>42</v>
      </c>
      <c r="G2" s="1" t="s">
        <v>19</v>
      </c>
      <c r="H2" s="1" t="s">
        <v>43</v>
      </c>
      <c r="I2" s="1" t="s">
        <v>44</v>
      </c>
      <c r="J2" s="1" t="s">
        <v>45</v>
      </c>
      <c r="K2" s="1" t="s">
        <v>32</v>
      </c>
      <c r="N2" t="s">
        <v>48</v>
      </c>
    </row>
    <row r="3" spans="1:14" x14ac:dyDescent="0.25">
      <c r="A3" t="s">
        <v>123</v>
      </c>
      <c r="B3" t="s">
        <v>1</v>
      </c>
      <c r="C3" s="3">
        <v>2023</v>
      </c>
      <c r="D3" s="3">
        <v>650</v>
      </c>
      <c r="E3" s="3">
        <v>4</v>
      </c>
      <c r="F3" s="3">
        <v>3661</v>
      </c>
      <c r="G3" s="2">
        <v>1</v>
      </c>
      <c r="H3" s="3">
        <v>3661</v>
      </c>
      <c r="I3" s="2">
        <v>4.4800000000000004</v>
      </c>
      <c r="J3" s="2">
        <v>40.409999999999997</v>
      </c>
      <c r="K3" s="3">
        <v>8638</v>
      </c>
    </row>
    <row r="4" spans="1:14" x14ac:dyDescent="0.25">
      <c r="A4" t="s">
        <v>122</v>
      </c>
      <c r="B4" t="s">
        <v>26</v>
      </c>
      <c r="C4" s="3">
        <v>2023</v>
      </c>
      <c r="D4" s="3">
        <v>650</v>
      </c>
      <c r="E4" s="3">
        <v>4</v>
      </c>
      <c r="F4" s="3">
        <v>4539</v>
      </c>
      <c r="G4" s="2">
        <v>1.03</v>
      </c>
      <c r="H4" s="3">
        <v>4652</v>
      </c>
      <c r="I4" s="2">
        <v>7.05</v>
      </c>
      <c r="J4" s="2">
        <v>54.07</v>
      </c>
      <c r="K4" s="3">
        <v>9751</v>
      </c>
    </row>
    <row r="5" spans="1:14" x14ac:dyDescent="0.25">
      <c r="A5" t="s">
        <v>121</v>
      </c>
      <c r="B5" t="s">
        <v>2</v>
      </c>
      <c r="C5" s="3">
        <v>2023</v>
      </c>
      <c r="D5" s="3">
        <v>650</v>
      </c>
      <c r="E5" s="3">
        <v>4</v>
      </c>
      <c r="F5" s="3">
        <v>5851</v>
      </c>
      <c r="G5" s="2">
        <v>1.03</v>
      </c>
      <c r="H5" s="3">
        <v>5997</v>
      </c>
      <c r="I5" s="2">
        <v>10.93</v>
      </c>
      <c r="J5" s="2">
        <v>59.29</v>
      </c>
      <c r="K5" s="3">
        <v>12507</v>
      </c>
    </row>
    <row r="6" spans="1:14" x14ac:dyDescent="0.25">
      <c r="A6" t="s">
        <v>119</v>
      </c>
      <c r="B6" t="s">
        <v>33</v>
      </c>
      <c r="C6" s="3">
        <v>2022</v>
      </c>
      <c r="D6" s="3">
        <v>418</v>
      </c>
      <c r="E6" s="3">
        <v>3</v>
      </c>
      <c r="F6" s="3">
        <v>1079</v>
      </c>
      <c r="G6" s="2">
        <v>1</v>
      </c>
      <c r="H6" s="3">
        <v>1079</v>
      </c>
      <c r="I6" s="2">
        <v>2.54</v>
      </c>
      <c r="J6" s="2">
        <v>14.04</v>
      </c>
      <c r="K6" s="3">
        <v>6431</v>
      </c>
    </row>
    <row r="7" spans="1:14" x14ac:dyDescent="0.25">
      <c r="A7" t="s">
        <v>118</v>
      </c>
      <c r="B7" t="s">
        <v>34</v>
      </c>
      <c r="C7" s="3">
        <v>2022</v>
      </c>
      <c r="D7" s="3">
        <v>1083</v>
      </c>
      <c r="E7" s="3">
        <v>3</v>
      </c>
      <c r="F7" s="3">
        <v>954</v>
      </c>
      <c r="G7" s="2">
        <v>1</v>
      </c>
      <c r="H7" s="3">
        <v>954</v>
      </c>
      <c r="I7" s="2">
        <v>1.86</v>
      </c>
      <c r="J7" s="2">
        <v>12.15</v>
      </c>
      <c r="K7" s="3">
        <v>6370</v>
      </c>
    </row>
    <row r="8" spans="1:14" x14ac:dyDescent="0.25">
      <c r="A8" t="s">
        <v>117</v>
      </c>
      <c r="B8" t="s">
        <v>3</v>
      </c>
      <c r="C8" s="3">
        <v>2022</v>
      </c>
      <c r="D8" s="3">
        <v>377</v>
      </c>
      <c r="E8" s="3">
        <v>3</v>
      </c>
      <c r="F8" s="3">
        <v>2470</v>
      </c>
      <c r="G8" s="2">
        <v>1.04</v>
      </c>
      <c r="H8" s="3">
        <v>2569</v>
      </c>
      <c r="I8" s="2">
        <v>5.82</v>
      </c>
      <c r="J8" s="2">
        <v>27.48</v>
      </c>
      <c r="K8" s="3">
        <v>7124</v>
      </c>
    </row>
    <row r="9" spans="1:14" x14ac:dyDescent="0.25">
      <c r="A9" t="s">
        <v>116</v>
      </c>
      <c r="B9" t="s">
        <v>4</v>
      </c>
      <c r="C9" s="3">
        <v>2021</v>
      </c>
      <c r="D9" s="3">
        <v>21</v>
      </c>
      <c r="E9" s="3">
        <v>2</v>
      </c>
      <c r="F9" s="3">
        <v>1802</v>
      </c>
      <c r="G9" s="2">
        <v>1</v>
      </c>
      <c r="H9" s="3">
        <v>1802</v>
      </c>
      <c r="I9" s="2">
        <v>5.67</v>
      </c>
      <c r="J9" s="2">
        <v>35.01</v>
      </c>
      <c r="K9" s="3">
        <v>8295</v>
      </c>
    </row>
    <row r="10" spans="1:14" x14ac:dyDescent="0.25">
      <c r="A10" t="s">
        <v>115</v>
      </c>
      <c r="B10" t="s">
        <v>35</v>
      </c>
      <c r="C10" s="3">
        <v>2021</v>
      </c>
      <c r="D10" s="3">
        <v>105</v>
      </c>
      <c r="E10" s="3">
        <v>2</v>
      </c>
      <c r="F10" s="3">
        <v>1170</v>
      </c>
      <c r="G10" s="2">
        <v>1</v>
      </c>
      <c r="H10" s="3">
        <v>1170</v>
      </c>
      <c r="I10" s="2">
        <v>4.68</v>
      </c>
      <c r="J10" s="2">
        <v>16.23</v>
      </c>
      <c r="K10" s="3">
        <v>9124</v>
      </c>
    </row>
    <row r="11" spans="1:14" x14ac:dyDescent="0.25">
      <c r="A11" t="s">
        <v>114</v>
      </c>
      <c r="B11" t="s">
        <v>24</v>
      </c>
      <c r="C11" s="3">
        <v>2021</v>
      </c>
      <c r="D11" s="3">
        <v>237</v>
      </c>
      <c r="E11" s="3">
        <v>2</v>
      </c>
      <c r="F11" s="3">
        <v>710</v>
      </c>
      <c r="G11" s="2">
        <v>1</v>
      </c>
      <c r="H11" s="3">
        <v>710</v>
      </c>
      <c r="I11" s="2">
        <v>4.4800000000000004</v>
      </c>
      <c r="J11" s="2">
        <v>6.97</v>
      </c>
      <c r="K11" s="3">
        <v>9905</v>
      </c>
    </row>
    <row r="12" spans="1:14" x14ac:dyDescent="0.25">
      <c r="A12" t="s">
        <v>111</v>
      </c>
      <c r="B12" t="s">
        <v>5</v>
      </c>
      <c r="C12" s="3">
        <v>2022</v>
      </c>
      <c r="D12" s="3">
        <v>10</v>
      </c>
      <c r="E12" s="3">
        <v>3</v>
      </c>
      <c r="F12" s="3">
        <v>6671</v>
      </c>
      <c r="G12" s="2">
        <v>1.1000000000000001</v>
      </c>
      <c r="H12" s="3">
        <v>7339</v>
      </c>
      <c r="I12" s="2">
        <v>0.59</v>
      </c>
      <c r="J12" s="2">
        <v>30.65</v>
      </c>
      <c r="K12" s="3">
        <v>6469</v>
      </c>
    </row>
    <row r="13" spans="1:14" x14ac:dyDescent="0.25">
      <c r="A13" t="s">
        <v>109</v>
      </c>
      <c r="B13" t="s">
        <v>46</v>
      </c>
      <c r="C13" s="3">
        <v>2025</v>
      </c>
      <c r="D13" s="3">
        <v>2156</v>
      </c>
      <c r="E13" s="3">
        <v>6</v>
      </c>
      <c r="F13" s="3">
        <v>6016</v>
      </c>
      <c r="G13" s="2">
        <v>1.05</v>
      </c>
      <c r="H13" s="3">
        <v>6317</v>
      </c>
      <c r="I13" s="2">
        <v>2.36</v>
      </c>
      <c r="J13" s="2">
        <v>121.13</v>
      </c>
      <c r="K13" s="3">
        <v>10461</v>
      </c>
    </row>
    <row r="14" spans="1:14" x14ac:dyDescent="0.25">
      <c r="A14" t="s">
        <v>97</v>
      </c>
      <c r="B14" t="s">
        <v>38</v>
      </c>
      <c r="C14" s="3">
        <v>2022</v>
      </c>
      <c r="D14" s="3">
        <v>2</v>
      </c>
      <c r="E14" s="3">
        <v>3</v>
      </c>
      <c r="F14" s="3">
        <v>1555</v>
      </c>
      <c r="G14" s="2">
        <v>1</v>
      </c>
      <c r="H14" s="3">
        <v>1555</v>
      </c>
      <c r="I14" s="2">
        <v>8.57</v>
      </c>
      <c r="J14" s="2">
        <v>19.28</v>
      </c>
      <c r="K14" s="3">
        <v>8946</v>
      </c>
    </row>
    <row r="15" spans="1:14" x14ac:dyDescent="0.25">
      <c r="A15" t="s">
        <v>108</v>
      </c>
      <c r="B15" t="s">
        <v>39</v>
      </c>
      <c r="C15" s="3">
        <v>2021</v>
      </c>
      <c r="D15" s="3">
        <v>1</v>
      </c>
      <c r="E15" s="3">
        <v>2</v>
      </c>
      <c r="F15" s="3">
        <v>1868</v>
      </c>
      <c r="G15" s="2">
        <v>1</v>
      </c>
      <c r="H15" s="3">
        <v>1868</v>
      </c>
      <c r="I15" s="2">
        <v>8.57</v>
      </c>
      <c r="J15" s="2">
        <v>19.28</v>
      </c>
      <c r="K15" s="3">
        <v>9934</v>
      </c>
    </row>
    <row r="16" spans="1:14" x14ac:dyDescent="0.25">
      <c r="A16" t="s">
        <v>107</v>
      </c>
      <c r="B16" t="s">
        <v>6</v>
      </c>
      <c r="C16" s="3">
        <v>2020</v>
      </c>
      <c r="D16" s="3">
        <v>50</v>
      </c>
      <c r="E16" s="3">
        <v>1</v>
      </c>
      <c r="F16" s="3">
        <v>1383</v>
      </c>
      <c r="G16" s="2">
        <v>1</v>
      </c>
      <c r="H16" s="3">
        <v>1383</v>
      </c>
      <c r="I16" s="2">
        <v>0</v>
      </c>
      <c r="J16" s="2">
        <v>24.7</v>
      </c>
      <c r="K16" s="3" t="s">
        <v>7</v>
      </c>
    </row>
    <row r="17" spans="1:11" x14ac:dyDescent="0.25">
      <c r="A17" t="s">
        <v>106</v>
      </c>
      <c r="B17" t="s">
        <v>8</v>
      </c>
      <c r="C17" s="3">
        <v>2023</v>
      </c>
      <c r="D17" s="3">
        <v>50</v>
      </c>
      <c r="E17" s="3">
        <v>4</v>
      </c>
      <c r="F17" s="3">
        <v>4080</v>
      </c>
      <c r="G17" s="2">
        <v>1.01</v>
      </c>
      <c r="H17" s="3">
        <v>4104</v>
      </c>
      <c r="I17" s="2">
        <v>4.8099999999999996</v>
      </c>
      <c r="J17" s="2">
        <v>125.19</v>
      </c>
      <c r="K17" s="3">
        <v>13500</v>
      </c>
    </row>
    <row r="18" spans="1:11" x14ac:dyDescent="0.25">
      <c r="A18" t="s">
        <v>104</v>
      </c>
      <c r="B18" t="s">
        <v>9</v>
      </c>
      <c r="C18" s="3">
        <v>2023</v>
      </c>
      <c r="D18" s="3">
        <v>50</v>
      </c>
      <c r="E18" s="3">
        <v>4</v>
      </c>
      <c r="F18" s="3">
        <v>2680</v>
      </c>
      <c r="G18" s="2">
        <v>1</v>
      </c>
      <c r="H18" s="3">
        <v>2680</v>
      </c>
      <c r="I18" s="2">
        <v>1.1599999999999999</v>
      </c>
      <c r="J18" s="2">
        <v>113.29</v>
      </c>
      <c r="K18" s="3">
        <v>9156</v>
      </c>
    </row>
    <row r="19" spans="1:11" x14ac:dyDescent="0.25">
      <c r="A19" t="s">
        <v>105</v>
      </c>
      <c r="B19" t="s">
        <v>40</v>
      </c>
      <c r="C19" s="3">
        <v>2022</v>
      </c>
      <c r="D19" s="3">
        <v>36</v>
      </c>
      <c r="E19" s="3">
        <v>3</v>
      </c>
      <c r="F19" s="3">
        <v>1557</v>
      </c>
      <c r="G19" s="2">
        <v>1</v>
      </c>
      <c r="H19" s="3">
        <v>1557</v>
      </c>
      <c r="I19" s="2">
        <v>6.17</v>
      </c>
      <c r="J19" s="2">
        <v>20.02</v>
      </c>
      <c r="K19" s="3">
        <v>8513</v>
      </c>
    </row>
    <row r="20" spans="1:11" x14ac:dyDescent="0.25">
      <c r="A20" t="s">
        <v>95</v>
      </c>
      <c r="B20" t="s">
        <v>10</v>
      </c>
      <c r="C20" s="3">
        <v>2023</v>
      </c>
      <c r="D20" s="3">
        <v>100</v>
      </c>
      <c r="E20" s="3">
        <v>4</v>
      </c>
      <c r="F20" s="3">
        <v>2752</v>
      </c>
      <c r="G20" s="2">
        <v>1</v>
      </c>
      <c r="H20" s="3">
        <v>2752</v>
      </c>
      <c r="I20" s="2">
        <v>1.39</v>
      </c>
      <c r="J20" s="2">
        <v>41.63</v>
      </c>
      <c r="K20" s="3" t="s">
        <v>7</v>
      </c>
    </row>
    <row r="21" spans="1:11" x14ac:dyDescent="0.25">
      <c r="A21" t="s">
        <v>98</v>
      </c>
      <c r="B21" t="s">
        <v>11</v>
      </c>
      <c r="C21" s="3">
        <v>2022</v>
      </c>
      <c r="D21" s="3">
        <v>200</v>
      </c>
      <c r="E21" s="3">
        <v>3</v>
      </c>
      <c r="F21" s="3">
        <v>1319</v>
      </c>
      <c r="G21" s="2">
        <v>1</v>
      </c>
      <c r="H21" s="3">
        <v>1319</v>
      </c>
      <c r="I21" s="2">
        <v>0</v>
      </c>
      <c r="J21" s="2">
        <v>26.22</v>
      </c>
      <c r="K21" s="3" t="s">
        <v>7</v>
      </c>
    </row>
    <row r="22" spans="1:11" x14ac:dyDescent="0.25">
      <c r="A22" t="s">
        <v>99</v>
      </c>
      <c r="B22" t="s">
        <v>12</v>
      </c>
      <c r="C22" s="3">
        <v>2023</v>
      </c>
      <c r="D22" s="3">
        <v>400</v>
      </c>
      <c r="E22" s="3">
        <v>4</v>
      </c>
      <c r="F22" s="3">
        <v>4356</v>
      </c>
      <c r="G22" s="2">
        <v>1.25</v>
      </c>
      <c r="H22" s="3">
        <v>5446</v>
      </c>
      <c r="I22" s="2">
        <v>0</v>
      </c>
      <c r="J22" s="2">
        <v>109.54</v>
      </c>
      <c r="K22" s="3" t="s">
        <v>7</v>
      </c>
    </row>
    <row r="23" spans="1:11" x14ac:dyDescent="0.25">
      <c r="A23" t="s">
        <v>100</v>
      </c>
      <c r="B23" t="s">
        <v>13</v>
      </c>
      <c r="C23" s="3">
        <v>2022</v>
      </c>
      <c r="D23" s="3">
        <v>115</v>
      </c>
      <c r="E23" s="3">
        <v>3</v>
      </c>
      <c r="F23" s="3">
        <v>7191</v>
      </c>
      <c r="G23" s="2">
        <v>1</v>
      </c>
      <c r="H23" s="3">
        <v>7191</v>
      </c>
      <c r="I23" s="2">
        <v>0</v>
      </c>
      <c r="J23" s="2">
        <v>85.03</v>
      </c>
      <c r="K23" s="3" t="s">
        <v>7</v>
      </c>
    </row>
    <row r="24" spans="1:11" x14ac:dyDescent="0.25">
      <c r="A24" t="s">
        <v>101</v>
      </c>
      <c r="B24" t="s">
        <v>47</v>
      </c>
      <c r="C24" s="3">
        <v>2021</v>
      </c>
      <c r="D24" s="3">
        <v>150</v>
      </c>
      <c r="E24" s="3">
        <v>2</v>
      </c>
      <c r="F24" s="3">
        <v>1331</v>
      </c>
      <c r="G24" s="2">
        <v>1</v>
      </c>
      <c r="H24" s="3">
        <v>1331</v>
      </c>
      <c r="I24" s="2">
        <v>0</v>
      </c>
      <c r="J24" s="2">
        <v>15.19</v>
      </c>
      <c r="K24" s="3" t="s">
        <v>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zoomScale="55" zoomScaleNormal="55" workbookViewId="0">
      <selection activeCell="E11" sqref="E11"/>
    </sheetView>
  </sheetViews>
  <sheetFormatPr defaultRowHeight="15" x14ac:dyDescent="0.25"/>
  <cols>
    <col min="2" max="2" width="49.28515625" bestFit="1" customWidth="1"/>
    <col min="3" max="11" width="14.85546875" customWidth="1"/>
  </cols>
  <sheetData>
    <row r="1" spans="1:16" x14ac:dyDescent="0.25">
      <c r="C1" t="s">
        <v>104</v>
      </c>
      <c r="E1" t="s">
        <v>105</v>
      </c>
      <c r="F1" t="s">
        <v>95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</row>
    <row r="2" spans="1:16" ht="45" x14ac:dyDescent="0.25">
      <c r="B2" s="1" t="s">
        <v>27</v>
      </c>
      <c r="C2" s="1" t="s">
        <v>16</v>
      </c>
      <c r="D2" s="1" t="s">
        <v>17</v>
      </c>
      <c r="E2" s="1" t="s">
        <v>15</v>
      </c>
      <c r="F2" s="1" t="s">
        <v>28</v>
      </c>
      <c r="G2" s="1" t="s">
        <v>19</v>
      </c>
      <c r="H2" s="1" t="s">
        <v>29</v>
      </c>
      <c r="I2" s="1" t="s">
        <v>30</v>
      </c>
      <c r="J2" s="1" t="s">
        <v>31</v>
      </c>
      <c r="K2" s="1" t="s">
        <v>32</v>
      </c>
      <c r="P2" t="s">
        <v>41</v>
      </c>
    </row>
    <row r="3" spans="1:16" x14ac:dyDescent="0.25">
      <c r="A3" t="s">
        <v>123</v>
      </c>
      <c r="B3" t="s">
        <v>1</v>
      </c>
      <c r="C3" s="3">
        <v>2024</v>
      </c>
      <c r="D3" s="3">
        <v>650</v>
      </c>
      <c r="E3" s="3">
        <v>4</v>
      </c>
      <c r="F3" s="3">
        <v>3672</v>
      </c>
      <c r="G3" s="2">
        <v>1</v>
      </c>
      <c r="H3" s="3">
        <v>3672</v>
      </c>
      <c r="I3" s="2">
        <v>4.5199999999999996</v>
      </c>
      <c r="J3" s="2">
        <v>40.79</v>
      </c>
      <c r="K3" s="3">
        <v>8638</v>
      </c>
    </row>
    <row r="4" spans="1:16" x14ac:dyDescent="0.25">
      <c r="A4" t="s">
        <v>122</v>
      </c>
      <c r="B4" t="s">
        <v>26</v>
      </c>
      <c r="C4" s="3">
        <v>2024</v>
      </c>
      <c r="D4" s="3">
        <v>650</v>
      </c>
      <c r="E4" s="3">
        <v>4</v>
      </c>
      <c r="F4" s="3">
        <v>4550</v>
      </c>
      <c r="G4" s="2">
        <v>1.01</v>
      </c>
      <c r="H4" s="3">
        <v>4595</v>
      </c>
      <c r="I4" s="2">
        <v>7.11</v>
      </c>
      <c r="J4" s="2">
        <v>54.57</v>
      </c>
      <c r="K4" s="3">
        <v>9751</v>
      </c>
    </row>
    <row r="5" spans="1:16" x14ac:dyDescent="0.25">
      <c r="A5" t="s">
        <v>121</v>
      </c>
      <c r="B5" t="s">
        <v>2</v>
      </c>
      <c r="C5" s="3">
        <v>2024</v>
      </c>
      <c r="D5" s="3">
        <v>650</v>
      </c>
      <c r="E5" s="3">
        <v>4</v>
      </c>
      <c r="F5" s="3">
        <v>5861</v>
      </c>
      <c r="G5" s="2">
        <v>1.02</v>
      </c>
      <c r="H5" s="3">
        <v>5978</v>
      </c>
      <c r="I5" s="2">
        <v>11.03</v>
      </c>
      <c r="J5" s="2">
        <v>59.85</v>
      </c>
      <c r="K5" s="3">
        <v>12507</v>
      </c>
    </row>
    <row r="6" spans="1:16" x14ac:dyDescent="0.25">
      <c r="A6" t="s">
        <v>119</v>
      </c>
      <c r="B6" t="s">
        <v>33</v>
      </c>
      <c r="C6" s="3">
        <v>2023</v>
      </c>
      <c r="D6" s="3">
        <v>418</v>
      </c>
      <c r="E6" s="3">
        <v>3</v>
      </c>
      <c r="F6" s="3">
        <v>1082</v>
      </c>
      <c r="G6" s="2">
        <v>1</v>
      </c>
      <c r="H6" s="3">
        <v>1082</v>
      </c>
      <c r="I6" s="2">
        <v>2.56</v>
      </c>
      <c r="J6" s="2">
        <v>14.17</v>
      </c>
      <c r="K6" s="3">
        <v>6431</v>
      </c>
    </row>
    <row r="7" spans="1:16" x14ac:dyDescent="0.25">
      <c r="A7" t="s">
        <v>118</v>
      </c>
      <c r="B7" t="s">
        <v>34</v>
      </c>
      <c r="C7" s="3">
        <v>2023</v>
      </c>
      <c r="D7" s="3">
        <v>1083</v>
      </c>
      <c r="E7" s="3">
        <v>3</v>
      </c>
      <c r="F7" s="3">
        <v>957</v>
      </c>
      <c r="G7" s="2">
        <v>1</v>
      </c>
      <c r="H7" s="3">
        <v>957</v>
      </c>
      <c r="I7" s="2">
        <v>1.88</v>
      </c>
      <c r="J7" s="2">
        <v>12.26</v>
      </c>
      <c r="K7" s="3">
        <v>6370</v>
      </c>
    </row>
    <row r="8" spans="1:16" x14ac:dyDescent="0.25">
      <c r="A8" t="s">
        <v>117</v>
      </c>
      <c r="B8" t="s">
        <v>3</v>
      </c>
      <c r="C8" s="3">
        <v>2023</v>
      </c>
      <c r="D8" s="3">
        <v>377</v>
      </c>
      <c r="E8" s="3">
        <v>3</v>
      </c>
      <c r="F8" s="3">
        <v>2471</v>
      </c>
      <c r="G8" s="2">
        <v>1.04</v>
      </c>
      <c r="H8" s="3">
        <v>2570</v>
      </c>
      <c r="I8" s="2">
        <v>5.87</v>
      </c>
      <c r="J8" s="2">
        <v>27.74</v>
      </c>
      <c r="K8" s="3">
        <v>7124</v>
      </c>
    </row>
    <row r="9" spans="1:16" x14ac:dyDescent="0.25">
      <c r="A9" t="s">
        <v>116</v>
      </c>
      <c r="B9" t="s">
        <v>4</v>
      </c>
      <c r="C9" s="3">
        <v>2022</v>
      </c>
      <c r="D9" s="3">
        <v>21</v>
      </c>
      <c r="E9" s="3">
        <v>2</v>
      </c>
      <c r="F9" s="3">
        <v>1813</v>
      </c>
      <c r="G9" s="2">
        <v>1</v>
      </c>
      <c r="H9" s="3">
        <v>1813</v>
      </c>
      <c r="I9" s="2">
        <v>5.72</v>
      </c>
      <c r="J9" s="2">
        <v>35.340000000000003</v>
      </c>
      <c r="K9" s="3">
        <v>8295</v>
      </c>
    </row>
    <row r="10" spans="1:16" x14ac:dyDescent="0.25">
      <c r="A10" t="s">
        <v>115</v>
      </c>
      <c r="B10" t="s">
        <v>35</v>
      </c>
      <c r="C10" s="3">
        <v>2022</v>
      </c>
      <c r="D10" s="3">
        <v>105</v>
      </c>
      <c r="E10" s="3">
        <v>2</v>
      </c>
      <c r="F10" s="3">
        <v>1169</v>
      </c>
      <c r="G10" s="2">
        <v>1</v>
      </c>
      <c r="H10" s="3">
        <v>1169</v>
      </c>
      <c r="I10" s="2">
        <v>4.72</v>
      </c>
      <c r="J10" s="2">
        <v>16.38</v>
      </c>
      <c r="K10" s="3">
        <v>9124</v>
      </c>
    </row>
    <row r="11" spans="1:16" x14ac:dyDescent="0.25">
      <c r="A11" t="s">
        <v>114</v>
      </c>
      <c r="B11" t="s">
        <v>24</v>
      </c>
      <c r="C11" s="3">
        <v>2022</v>
      </c>
      <c r="D11" s="3">
        <v>237</v>
      </c>
      <c r="E11" s="3">
        <v>2</v>
      </c>
      <c r="F11" s="3">
        <v>709</v>
      </c>
      <c r="G11" s="2">
        <v>1</v>
      </c>
      <c r="H11" s="3">
        <v>709</v>
      </c>
      <c r="I11" s="2">
        <v>4.5199999999999996</v>
      </c>
      <c r="J11" s="2">
        <v>7.04</v>
      </c>
      <c r="K11" s="3">
        <v>9905</v>
      </c>
    </row>
    <row r="12" spans="1:16" x14ac:dyDescent="0.25">
      <c r="A12" t="s">
        <v>111</v>
      </c>
      <c r="B12" t="s">
        <v>5</v>
      </c>
      <c r="C12" s="3">
        <v>2023</v>
      </c>
      <c r="D12" s="3">
        <v>10</v>
      </c>
      <c r="E12" s="3">
        <v>3</v>
      </c>
      <c r="F12" s="3">
        <v>6277</v>
      </c>
      <c r="G12" s="2">
        <v>1.0900000000000001</v>
      </c>
      <c r="H12" s="3">
        <v>6866</v>
      </c>
      <c r="I12" s="2">
        <v>0.59</v>
      </c>
      <c r="J12" s="2">
        <v>30.94</v>
      </c>
      <c r="K12" s="3">
        <v>6469</v>
      </c>
    </row>
    <row r="13" spans="1:16" x14ac:dyDescent="0.25">
      <c r="A13" t="s">
        <v>110</v>
      </c>
      <c r="B13" t="s">
        <v>36</v>
      </c>
      <c r="C13" s="3">
        <v>2026</v>
      </c>
      <c r="D13" s="3">
        <v>2156</v>
      </c>
      <c r="E13" s="3">
        <v>6</v>
      </c>
      <c r="F13" s="3">
        <v>6034</v>
      </c>
      <c r="G13" s="2">
        <v>1.05</v>
      </c>
      <c r="H13" s="3">
        <v>6336</v>
      </c>
      <c r="I13" s="2">
        <v>2.38</v>
      </c>
      <c r="J13" s="2">
        <v>122.26</v>
      </c>
      <c r="K13" s="3">
        <v>10455</v>
      </c>
    </row>
    <row r="14" spans="1:16" x14ac:dyDescent="0.25">
      <c r="A14" t="s">
        <v>96</v>
      </c>
      <c r="B14" t="s">
        <v>37</v>
      </c>
      <c r="C14" s="3">
        <v>2028</v>
      </c>
      <c r="D14" s="3">
        <v>600</v>
      </c>
      <c r="E14" s="3">
        <v>6</v>
      </c>
      <c r="F14" s="3">
        <v>6183</v>
      </c>
      <c r="G14" s="2">
        <v>1.1000000000000001</v>
      </c>
      <c r="H14" s="3">
        <v>6802</v>
      </c>
      <c r="I14" s="2">
        <v>3.02</v>
      </c>
      <c r="J14" s="2">
        <v>95.48</v>
      </c>
      <c r="K14" s="3">
        <v>10455</v>
      </c>
    </row>
    <row r="15" spans="1:16" x14ac:dyDescent="0.25">
      <c r="A15" t="s">
        <v>97</v>
      </c>
      <c r="B15" t="s">
        <v>38</v>
      </c>
      <c r="C15" s="3">
        <v>2023</v>
      </c>
      <c r="D15" s="3">
        <v>2</v>
      </c>
      <c r="E15" s="3">
        <v>3</v>
      </c>
      <c r="F15" s="3">
        <v>1560</v>
      </c>
      <c r="G15" s="2">
        <v>1</v>
      </c>
      <c r="H15" s="3">
        <v>1560</v>
      </c>
      <c r="I15" s="2">
        <v>8.65</v>
      </c>
      <c r="J15" s="2">
        <v>19.46</v>
      </c>
      <c r="K15" s="3">
        <v>8935</v>
      </c>
    </row>
    <row r="16" spans="1:16" x14ac:dyDescent="0.25">
      <c r="A16" t="s">
        <v>108</v>
      </c>
      <c r="B16" t="s">
        <v>39</v>
      </c>
      <c r="C16" s="3">
        <v>2022</v>
      </c>
      <c r="D16" s="3">
        <v>1</v>
      </c>
      <c r="E16" s="3">
        <v>2</v>
      </c>
      <c r="F16" s="3">
        <v>1874</v>
      </c>
      <c r="G16" s="2">
        <v>1</v>
      </c>
      <c r="H16" s="3">
        <v>1874</v>
      </c>
      <c r="I16" s="2">
        <v>8.65</v>
      </c>
      <c r="J16" s="2">
        <v>19.46</v>
      </c>
      <c r="K16" s="3">
        <v>9921</v>
      </c>
    </row>
    <row r="17" spans="1:11" x14ac:dyDescent="0.25">
      <c r="A17" t="s">
        <v>107</v>
      </c>
      <c r="B17" t="s">
        <v>6</v>
      </c>
      <c r="C17" s="3">
        <v>2021</v>
      </c>
      <c r="D17" s="3">
        <v>50</v>
      </c>
      <c r="E17" s="3">
        <v>1</v>
      </c>
      <c r="F17" s="3">
        <v>1165</v>
      </c>
      <c r="G17" s="2">
        <v>1</v>
      </c>
      <c r="H17" s="3">
        <v>1165</v>
      </c>
      <c r="I17" s="2">
        <v>0</v>
      </c>
      <c r="J17" s="2">
        <v>24.93</v>
      </c>
      <c r="K17" s="3" t="s">
        <v>7</v>
      </c>
    </row>
    <row r="18" spans="1:11" x14ac:dyDescent="0.25">
      <c r="A18" t="s">
        <v>106</v>
      </c>
      <c r="B18" t="s">
        <v>8</v>
      </c>
      <c r="C18" s="3">
        <v>2024</v>
      </c>
      <c r="D18" s="3">
        <v>50</v>
      </c>
      <c r="E18" s="3">
        <v>4</v>
      </c>
      <c r="F18" s="3">
        <v>4077</v>
      </c>
      <c r="G18" s="2">
        <v>1</v>
      </c>
      <c r="H18" s="3">
        <v>4078</v>
      </c>
      <c r="I18" s="2">
        <v>4.8499999999999996</v>
      </c>
      <c r="J18" s="2">
        <v>126.36</v>
      </c>
      <c r="K18" s="3">
        <v>13500</v>
      </c>
    </row>
    <row r="19" spans="1:11" x14ac:dyDescent="0.25">
      <c r="A19" t="s">
        <v>104</v>
      </c>
      <c r="B19" t="s">
        <v>9</v>
      </c>
      <c r="C19" s="3">
        <v>2024</v>
      </c>
      <c r="D19" s="3">
        <v>50</v>
      </c>
      <c r="E19" s="3">
        <v>4</v>
      </c>
      <c r="F19" s="3">
        <v>2772</v>
      </c>
      <c r="G19" s="2">
        <v>1</v>
      </c>
      <c r="H19" s="3">
        <v>2772</v>
      </c>
      <c r="I19" s="2">
        <v>1.17</v>
      </c>
      <c r="J19" s="2">
        <v>137.5</v>
      </c>
      <c r="K19" s="3">
        <v>8946</v>
      </c>
    </row>
    <row r="20" spans="1:11" x14ac:dyDescent="0.25">
      <c r="A20" t="s">
        <v>105</v>
      </c>
      <c r="B20" t="s">
        <v>40</v>
      </c>
      <c r="C20" s="3">
        <v>2023</v>
      </c>
      <c r="D20" s="3">
        <v>36</v>
      </c>
      <c r="E20" s="3">
        <v>3</v>
      </c>
      <c r="F20" s="3">
        <v>1566</v>
      </c>
      <c r="G20" s="2">
        <v>1</v>
      </c>
      <c r="H20" s="3">
        <v>1566</v>
      </c>
      <c r="I20" s="2">
        <v>6.23</v>
      </c>
      <c r="J20" s="2">
        <v>20.2</v>
      </c>
      <c r="K20" s="3">
        <v>8513</v>
      </c>
    </row>
    <row r="21" spans="1:11" x14ac:dyDescent="0.25">
      <c r="A21" t="s">
        <v>95</v>
      </c>
      <c r="B21" t="s">
        <v>10</v>
      </c>
      <c r="C21" s="3">
        <v>2024</v>
      </c>
      <c r="D21" s="3">
        <v>100</v>
      </c>
      <c r="E21" s="3">
        <v>4</v>
      </c>
      <c r="F21" s="3">
        <v>2769</v>
      </c>
      <c r="G21" s="2">
        <v>1</v>
      </c>
      <c r="H21" s="3">
        <v>2769</v>
      </c>
      <c r="I21" s="2">
        <v>1.4</v>
      </c>
      <c r="J21" s="2">
        <v>42.01</v>
      </c>
      <c r="K21" s="3" t="s">
        <v>7</v>
      </c>
    </row>
    <row r="22" spans="1:11" x14ac:dyDescent="0.25">
      <c r="A22" t="s">
        <v>98</v>
      </c>
      <c r="B22" t="s">
        <v>11</v>
      </c>
      <c r="C22" s="3">
        <v>2023</v>
      </c>
      <c r="D22" s="3">
        <v>200</v>
      </c>
      <c r="E22" s="3">
        <v>3</v>
      </c>
      <c r="F22" s="3">
        <v>1846</v>
      </c>
      <c r="G22" s="2">
        <v>1</v>
      </c>
      <c r="H22" s="3">
        <v>1846</v>
      </c>
      <c r="I22" s="2">
        <v>0</v>
      </c>
      <c r="J22" s="2">
        <v>26.47</v>
      </c>
      <c r="K22" s="3" t="s">
        <v>7</v>
      </c>
    </row>
    <row r="23" spans="1:11" x14ac:dyDescent="0.25">
      <c r="A23" t="s">
        <v>99</v>
      </c>
      <c r="B23" t="s">
        <v>12</v>
      </c>
      <c r="C23" s="3">
        <v>2024</v>
      </c>
      <c r="D23" s="3">
        <v>400</v>
      </c>
      <c r="E23" s="3">
        <v>4</v>
      </c>
      <c r="F23" s="3">
        <v>4362</v>
      </c>
      <c r="G23" s="2">
        <v>1.25</v>
      </c>
      <c r="H23" s="3">
        <v>5453</v>
      </c>
      <c r="I23" s="2">
        <v>0</v>
      </c>
      <c r="J23" s="2">
        <v>110.56</v>
      </c>
      <c r="K23" s="3" t="s">
        <v>7</v>
      </c>
    </row>
    <row r="24" spans="1:11" x14ac:dyDescent="0.25">
      <c r="A24" t="s">
        <v>100</v>
      </c>
      <c r="B24" t="s">
        <v>13</v>
      </c>
      <c r="C24" s="3">
        <v>2023</v>
      </c>
      <c r="D24" s="3">
        <v>115</v>
      </c>
      <c r="E24" s="3">
        <v>3</v>
      </c>
      <c r="F24" s="3">
        <v>7116</v>
      </c>
      <c r="G24" s="2">
        <v>1</v>
      </c>
      <c r="H24" s="3">
        <v>7116</v>
      </c>
      <c r="I24" s="2">
        <v>0</v>
      </c>
      <c r="J24" s="2">
        <v>85.82</v>
      </c>
      <c r="K24" s="3" t="s">
        <v>7</v>
      </c>
    </row>
    <row r="25" spans="1:11" x14ac:dyDescent="0.25">
      <c r="A25" t="s">
        <v>101</v>
      </c>
      <c r="B25" t="s">
        <v>25</v>
      </c>
      <c r="C25" s="3">
        <v>2022</v>
      </c>
      <c r="D25" s="3">
        <v>150</v>
      </c>
      <c r="E25" s="3">
        <v>2</v>
      </c>
      <c r="F25" s="3">
        <v>1248</v>
      </c>
      <c r="G25" s="2">
        <v>1</v>
      </c>
      <c r="H25" s="3">
        <v>1248</v>
      </c>
      <c r="I25" s="2">
        <v>0</v>
      </c>
      <c r="J25" s="2">
        <v>15.33</v>
      </c>
      <c r="K25" s="3" t="s">
        <v>7</v>
      </c>
    </row>
    <row r="26" spans="1:11" x14ac:dyDescent="0.25">
      <c r="A26" t="s">
        <v>103</v>
      </c>
      <c r="B26" t="s">
        <v>14</v>
      </c>
      <c r="C26" s="3">
        <v>2022</v>
      </c>
      <c r="D26" s="3">
        <v>150</v>
      </c>
      <c r="E26" s="3">
        <v>2</v>
      </c>
      <c r="F26" s="3">
        <v>1612</v>
      </c>
      <c r="G26" s="2">
        <v>1</v>
      </c>
      <c r="H26" s="3">
        <v>1612</v>
      </c>
      <c r="I26" s="2">
        <v>0</v>
      </c>
      <c r="J26" s="2">
        <v>32.33</v>
      </c>
      <c r="K26" s="3" t="s">
        <v>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"/>
  <sheetViews>
    <sheetView zoomScale="55" zoomScaleNormal="55" workbookViewId="0">
      <selection activeCell="B25" sqref="B3:B25"/>
    </sheetView>
  </sheetViews>
  <sheetFormatPr defaultRowHeight="15" x14ac:dyDescent="0.25"/>
  <cols>
    <col min="2" max="2" width="36.140625" customWidth="1"/>
    <col min="3" max="11" width="16" customWidth="1"/>
  </cols>
  <sheetData>
    <row r="1" spans="1:16" x14ac:dyDescent="0.25">
      <c r="C1" t="s">
        <v>104</v>
      </c>
      <c r="E1" t="s">
        <v>105</v>
      </c>
      <c r="F1" t="s">
        <v>95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</row>
    <row r="2" spans="1:16" ht="30" x14ac:dyDescent="0.25">
      <c r="C2" s="1" t="s">
        <v>16</v>
      </c>
      <c r="D2" s="1" t="s">
        <v>17</v>
      </c>
      <c r="E2" s="1" t="s">
        <v>15</v>
      </c>
      <c r="F2" s="1" t="s">
        <v>18</v>
      </c>
      <c r="G2" s="1" t="s">
        <v>19</v>
      </c>
      <c r="H2" s="1" t="s">
        <v>120</v>
      </c>
      <c r="I2" s="1" t="s">
        <v>21</v>
      </c>
      <c r="J2" s="1" t="s">
        <v>20</v>
      </c>
      <c r="K2" s="1" t="s">
        <v>22</v>
      </c>
      <c r="P2" s="4" t="s">
        <v>144</v>
      </c>
    </row>
    <row r="3" spans="1:16" x14ac:dyDescent="0.25">
      <c r="A3" t="s">
        <v>123</v>
      </c>
      <c r="B3" t="s">
        <v>1</v>
      </c>
      <c r="C3" s="3">
        <v>2025</v>
      </c>
      <c r="D3" s="3">
        <v>650</v>
      </c>
      <c r="E3" s="3">
        <v>4</v>
      </c>
      <c r="F3" s="3">
        <v>4074</v>
      </c>
      <c r="G3" s="2">
        <v>1</v>
      </c>
      <c r="H3" s="3">
        <v>4074</v>
      </c>
      <c r="I3" s="2">
        <v>4.71</v>
      </c>
      <c r="J3" s="2">
        <v>42.49</v>
      </c>
      <c r="K3" s="3">
        <v>8638</v>
      </c>
    </row>
    <row r="4" spans="1:16" x14ac:dyDescent="0.25">
      <c r="A4" t="s">
        <v>122</v>
      </c>
      <c r="B4" t="s">
        <v>26</v>
      </c>
      <c r="C4" s="3">
        <v>2025</v>
      </c>
      <c r="D4" s="3">
        <v>650</v>
      </c>
      <c r="E4" s="3">
        <v>4</v>
      </c>
      <c r="F4" s="3">
        <v>5045</v>
      </c>
      <c r="G4" s="2">
        <v>1.01</v>
      </c>
      <c r="H4" s="3">
        <v>5096</v>
      </c>
      <c r="I4" s="2">
        <v>7.41</v>
      </c>
      <c r="J4" s="2">
        <v>56.84</v>
      </c>
      <c r="K4" s="3">
        <v>9751</v>
      </c>
    </row>
    <row r="5" spans="1:16" x14ac:dyDescent="0.25">
      <c r="A5" t="s">
        <v>121</v>
      </c>
      <c r="B5" t="s">
        <v>2</v>
      </c>
      <c r="C5" s="3">
        <v>2025</v>
      </c>
      <c r="D5" s="3">
        <v>650</v>
      </c>
      <c r="E5" s="3">
        <v>4</v>
      </c>
      <c r="F5" s="3">
        <v>6495</v>
      </c>
      <c r="G5" s="2">
        <v>1.02</v>
      </c>
      <c r="H5" s="3">
        <v>6625</v>
      </c>
      <c r="I5" s="2">
        <v>11.49</v>
      </c>
      <c r="J5" s="2">
        <v>62.34</v>
      </c>
      <c r="K5" s="3">
        <v>12507</v>
      </c>
    </row>
    <row r="6" spans="1:16" x14ac:dyDescent="0.25">
      <c r="A6" t="s">
        <v>119</v>
      </c>
      <c r="B6" t="s">
        <v>88</v>
      </c>
      <c r="C6" s="3">
        <v>2024</v>
      </c>
      <c r="D6" s="3">
        <v>418</v>
      </c>
      <c r="E6" s="3">
        <v>3</v>
      </c>
      <c r="F6" s="3">
        <v>1201</v>
      </c>
      <c r="G6" s="2">
        <v>1</v>
      </c>
      <c r="H6" s="3">
        <v>1201</v>
      </c>
      <c r="I6" s="2">
        <v>2.67</v>
      </c>
      <c r="J6" s="2">
        <v>14.76</v>
      </c>
      <c r="K6" s="3">
        <v>6431</v>
      </c>
    </row>
    <row r="7" spans="1:16" x14ac:dyDescent="0.25">
      <c r="A7" t="s">
        <v>118</v>
      </c>
      <c r="B7" t="s">
        <v>89</v>
      </c>
      <c r="C7" s="3">
        <v>2024</v>
      </c>
      <c r="D7" s="3">
        <v>1083</v>
      </c>
      <c r="E7" s="3">
        <v>3</v>
      </c>
      <c r="F7" s="3">
        <v>1062</v>
      </c>
      <c r="G7" s="2">
        <v>1</v>
      </c>
      <c r="H7" s="3">
        <v>1062</v>
      </c>
      <c r="I7" s="2">
        <v>1.96</v>
      </c>
      <c r="J7" s="2">
        <v>12.77</v>
      </c>
      <c r="K7" s="3">
        <v>6370</v>
      </c>
    </row>
    <row r="8" spans="1:16" x14ac:dyDescent="0.25">
      <c r="A8" t="s">
        <v>117</v>
      </c>
      <c r="B8" t="s">
        <v>3</v>
      </c>
      <c r="C8" s="3">
        <v>2024</v>
      </c>
      <c r="D8" s="3">
        <v>377</v>
      </c>
      <c r="E8" s="3">
        <v>3</v>
      </c>
      <c r="F8" s="3">
        <v>2736</v>
      </c>
      <c r="G8" s="2">
        <v>1.04</v>
      </c>
      <c r="H8" s="3">
        <v>2845</v>
      </c>
      <c r="I8" s="2">
        <v>6.11</v>
      </c>
      <c r="J8" s="2">
        <v>28.89</v>
      </c>
      <c r="K8" s="3">
        <v>7124</v>
      </c>
    </row>
    <row r="9" spans="1:16" x14ac:dyDescent="0.25">
      <c r="A9" t="s">
        <v>116</v>
      </c>
      <c r="B9" t="s">
        <v>4</v>
      </c>
      <c r="C9" s="3">
        <v>2023</v>
      </c>
      <c r="D9" s="3">
        <v>21</v>
      </c>
      <c r="E9" s="3">
        <v>2</v>
      </c>
      <c r="F9" s="3">
        <v>2018</v>
      </c>
      <c r="G9" s="2">
        <v>1</v>
      </c>
      <c r="H9" s="3">
        <v>2018</v>
      </c>
      <c r="I9" s="2">
        <v>5.96</v>
      </c>
      <c r="J9" s="2">
        <v>36.81</v>
      </c>
      <c r="K9" s="3">
        <v>8295</v>
      </c>
    </row>
    <row r="10" spans="1:16" x14ac:dyDescent="0.25">
      <c r="A10" t="s">
        <v>115</v>
      </c>
      <c r="B10" t="s">
        <v>23</v>
      </c>
      <c r="C10" s="3">
        <v>2023</v>
      </c>
      <c r="D10" s="3">
        <v>105</v>
      </c>
      <c r="E10" s="3">
        <v>2</v>
      </c>
      <c r="F10" s="3">
        <v>1294</v>
      </c>
      <c r="G10" s="2">
        <v>1</v>
      </c>
      <c r="H10" s="3">
        <v>1294</v>
      </c>
      <c r="I10" s="2">
        <v>4.92</v>
      </c>
      <c r="J10" s="2">
        <v>17.059999999999999</v>
      </c>
      <c r="K10" s="3">
        <v>9124</v>
      </c>
    </row>
    <row r="11" spans="1:16" x14ac:dyDescent="0.25">
      <c r="A11" t="s">
        <v>114</v>
      </c>
      <c r="B11" t="s">
        <v>24</v>
      </c>
      <c r="C11" s="3">
        <v>2023</v>
      </c>
      <c r="D11" s="3">
        <v>237</v>
      </c>
      <c r="E11" s="3">
        <v>2</v>
      </c>
      <c r="F11" s="3">
        <v>785</v>
      </c>
      <c r="G11" s="2">
        <v>1</v>
      </c>
      <c r="H11" s="3">
        <v>785</v>
      </c>
      <c r="I11" s="2">
        <v>4.71</v>
      </c>
      <c r="J11" s="2">
        <v>7.33</v>
      </c>
      <c r="K11" s="3">
        <v>9905</v>
      </c>
    </row>
    <row r="12" spans="1:16" x14ac:dyDescent="0.25">
      <c r="A12" t="s">
        <v>111</v>
      </c>
      <c r="B12" t="s">
        <v>5</v>
      </c>
      <c r="C12" s="3">
        <v>2024</v>
      </c>
      <c r="D12" s="3">
        <v>10</v>
      </c>
      <c r="E12" s="3">
        <v>3</v>
      </c>
      <c r="F12" s="3">
        <v>6639</v>
      </c>
      <c r="G12" s="2">
        <v>1.0900000000000001</v>
      </c>
      <c r="H12" s="3">
        <v>7224</v>
      </c>
      <c r="I12" s="2">
        <v>0.62</v>
      </c>
      <c r="J12" s="2">
        <v>32.229999999999997</v>
      </c>
      <c r="K12" s="3">
        <v>6469</v>
      </c>
    </row>
    <row r="13" spans="1:16" x14ac:dyDescent="0.25">
      <c r="A13" t="s">
        <v>110</v>
      </c>
      <c r="B13" t="s">
        <v>90</v>
      </c>
      <c r="C13" s="3">
        <v>2027</v>
      </c>
      <c r="D13" s="3">
        <v>2156</v>
      </c>
      <c r="E13" s="3">
        <v>6</v>
      </c>
      <c r="F13" s="3">
        <v>6695</v>
      </c>
      <c r="G13" s="2">
        <v>1.05</v>
      </c>
      <c r="H13" s="3">
        <v>7030</v>
      </c>
      <c r="I13" s="2">
        <v>2.48</v>
      </c>
      <c r="J13" s="2">
        <v>127.35</v>
      </c>
      <c r="K13" s="3">
        <v>10443</v>
      </c>
    </row>
    <row r="14" spans="1:16" x14ac:dyDescent="0.25">
      <c r="A14" t="s">
        <v>96</v>
      </c>
      <c r="B14" t="s">
        <v>91</v>
      </c>
      <c r="C14" s="3">
        <v>2028</v>
      </c>
      <c r="D14" s="3">
        <v>600</v>
      </c>
      <c r="E14" s="3">
        <v>6</v>
      </c>
      <c r="F14" s="3">
        <v>6861</v>
      </c>
      <c r="G14" s="2">
        <v>1.1000000000000001</v>
      </c>
      <c r="H14" s="3">
        <v>7547</v>
      </c>
      <c r="I14" s="2">
        <v>3.14</v>
      </c>
      <c r="J14" s="2">
        <v>99.46</v>
      </c>
      <c r="K14" s="3">
        <v>10443</v>
      </c>
    </row>
    <row r="15" spans="1:16" x14ac:dyDescent="0.25">
      <c r="A15" t="s">
        <v>97</v>
      </c>
      <c r="B15" t="s">
        <v>38</v>
      </c>
      <c r="C15" s="3">
        <v>2024</v>
      </c>
      <c r="D15" s="3">
        <v>2</v>
      </c>
      <c r="E15" s="3">
        <v>3</v>
      </c>
      <c r="F15" s="3">
        <v>1731</v>
      </c>
      <c r="G15" s="2">
        <v>1</v>
      </c>
      <c r="H15" s="3">
        <v>1731</v>
      </c>
      <c r="I15" s="2">
        <v>9.01</v>
      </c>
      <c r="J15" s="2">
        <v>20.27</v>
      </c>
      <c r="K15" s="3">
        <v>8923</v>
      </c>
    </row>
    <row r="16" spans="1:16" x14ac:dyDescent="0.25">
      <c r="A16" t="s">
        <v>108</v>
      </c>
      <c r="B16" t="s">
        <v>39</v>
      </c>
      <c r="C16" s="3">
        <v>2023</v>
      </c>
      <c r="D16" s="3">
        <v>1</v>
      </c>
      <c r="E16" s="3">
        <v>2</v>
      </c>
      <c r="F16" s="3">
        <v>2079</v>
      </c>
      <c r="G16" s="2">
        <v>1</v>
      </c>
      <c r="H16" s="3">
        <v>2079</v>
      </c>
      <c r="I16" s="2">
        <v>9.01</v>
      </c>
      <c r="J16" s="2">
        <v>20.27</v>
      </c>
      <c r="K16" s="3">
        <v>9907</v>
      </c>
    </row>
    <row r="17" spans="1:11" x14ac:dyDescent="0.25">
      <c r="A17" t="s">
        <v>107</v>
      </c>
      <c r="B17" t="s">
        <v>6</v>
      </c>
      <c r="C17" s="3">
        <v>2022</v>
      </c>
      <c r="D17" s="3">
        <v>50</v>
      </c>
      <c r="E17" s="3">
        <v>1</v>
      </c>
      <c r="F17" s="3">
        <v>1316</v>
      </c>
      <c r="G17" s="2">
        <v>1</v>
      </c>
      <c r="H17" s="3">
        <v>1316</v>
      </c>
      <c r="I17" s="2">
        <v>0</v>
      </c>
      <c r="J17" s="2">
        <v>25.96</v>
      </c>
      <c r="K17" s="3" t="s">
        <v>7</v>
      </c>
    </row>
    <row r="18" spans="1:11" x14ac:dyDescent="0.25">
      <c r="A18" t="s">
        <v>106</v>
      </c>
      <c r="B18" t="s">
        <v>8</v>
      </c>
      <c r="C18" s="3">
        <v>2025</v>
      </c>
      <c r="D18" s="3">
        <v>50</v>
      </c>
      <c r="E18" s="3">
        <v>4</v>
      </c>
      <c r="F18" s="3">
        <v>4524</v>
      </c>
      <c r="G18" s="2">
        <v>1</v>
      </c>
      <c r="H18" s="3">
        <v>4525</v>
      </c>
      <c r="I18" s="2">
        <v>5.0599999999999996</v>
      </c>
      <c r="J18" s="2">
        <v>131.62</v>
      </c>
      <c r="K18" s="3">
        <v>13500</v>
      </c>
    </row>
    <row r="19" spans="1:11" x14ac:dyDescent="0.25">
      <c r="A19" t="s">
        <v>104</v>
      </c>
      <c r="B19" t="s">
        <v>9</v>
      </c>
      <c r="C19" s="3">
        <v>2025</v>
      </c>
      <c r="D19" s="3">
        <v>50</v>
      </c>
      <c r="E19" s="3">
        <v>4</v>
      </c>
      <c r="F19" s="3">
        <v>3076</v>
      </c>
      <c r="G19" s="2">
        <v>1</v>
      </c>
      <c r="H19" s="3">
        <v>3076</v>
      </c>
      <c r="I19" s="2">
        <v>1.21</v>
      </c>
      <c r="J19" s="2">
        <v>143.22</v>
      </c>
      <c r="K19" s="3">
        <v>8813</v>
      </c>
    </row>
    <row r="20" spans="1:11" x14ac:dyDescent="0.25">
      <c r="A20" t="s">
        <v>95</v>
      </c>
      <c r="B20" t="s">
        <v>10</v>
      </c>
      <c r="C20" s="3">
        <v>2025</v>
      </c>
      <c r="D20" s="3">
        <v>100</v>
      </c>
      <c r="E20" s="3">
        <v>4</v>
      </c>
      <c r="F20" s="3">
        <v>3083</v>
      </c>
      <c r="G20" s="2">
        <v>1</v>
      </c>
      <c r="H20" s="3">
        <v>3083</v>
      </c>
      <c r="I20" s="2">
        <v>1.46</v>
      </c>
      <c r="J20" s="2">
        <v>43.78</v>
      </c>
      <c r="K20" s="3" t="s">
        <v>7</v>
      </c>
    </row>
    <row r="21" spans="1:11" x14ac:dyDescent="0.25">
      <c r="A21" t="s">
        <v>98</v>
      </c>
      <c r="B21" t="s">
        <v>11</v>
      </c>
      <c r="C21" s="3">
        <v>2024</v>
      </c>
      <c r="D21" s="3">
        <v>200</v>
      </c>
      <c r="E21" s="3">
        <v>3</v>
      </c>
      <c r="F21" s="3">
        <v>1718</v>
      </c>
      <c r="G21" s="2">
        <v>1</v>
      </c>
      <c r="H21" s="3">
        <v>1718</v>
      </c>
      <c r="I21" s="2">
        <v>0</v>
      </c>
      <c r="J21" s="2">
        <v>27.57</v>
      </c>
      <c r="K21" s="3" t="s">
        <v>7</v>
      </c>
    </row>
    <row r="22" spans="1:11" x14ac:dyDescent="0.25">
      <c r="A22" t="s">
        <v>99</v>
      </c>
      <c r="B22" t="s">
        <v>12</v>
      </c>
      <c r="C22" s="3">
        <v>2025</v>
      </c>
      <c r="D22" s="3">
        <v>400</v>
      </c>
      <c r="E22" s="3">
        <v>4</v>
      </c>
      <c r="F22" s="3">
        <v>4833</v>
      </c>
      <c r="G22" s="2">
        <v>1.25</v>
      </c>
      <c r="H22" s="3">
        <v>6041</v>
      </c>
      <c r="I22" s="2">
        <v>0</v>
      </c>
      <c r="J22" s="2">
        <v>115.16</v>
      </c>
      <c r="K22" s="3" t="s">
        <v>7</v>
      </c>
    </row>
    <row r="23" spans="1:11" x14ac:dyDescent="0.25">
      <c r="A23" t="s">
        <v>100</v>
      </c>
      <c r="B23" t="s">
        <v>13</v>
      </c>
      <c r="C23" s="3">
        <v>2024</v>
      </c>
      <c r="D23" s="3">
        <v>115</v>
      </c>
      <c r="E23" s="3">
        <v>3</v>
      </c>
      <c r="F23" s="3">
        <v>7895</v>
      </c>
      <c r="G23" s="2">
        <v>1</v>
      </c>
      <c r="H23" s="3">
        <v>7895</v>
      </c>
      <c r="I23" s="2">
        <v>0</v>
      </c>
      <c r="J23" s="2">
        <v>89.39</v>
      </c>
      <c r="K23" s="3" t="s">
        <v>7</v>
      </c>
    </row>
    <row r="24" spans="1:11" x14ac:dyDescent="0.25">
      <c r="A24" t="s">
        <v>101</v>
      </c>
      <c r="B24" t="s">
        <v>25</v>
      </c>
      <c r="C24" s="3">
        <v>2023</v>
      </c>
      <c r="D24" s="3">
        <v>150</v>
      </c>
      <c r="E24" s="3">
        <v>2</v>
      </c>
      <c r="F24" s="3">
        <v>1327</v>
      </c>
      <c r="G24" s="2">
        <v>1</v>
      </c>
      <c r="H24" s="3">
        <v>1327</v>
      </c>
      <c r="I24" s="2">
        <v>0</v>
      </c>
      <c r="J24" s="2">
        <v>15.97</v>
      </c>
      <c r="K24" s="3" t="s">
        <v>7</v>
      </c>
    </row>
    <row r="25" spans="1:11" x14ac:dyDescent="0.25">
      <c r="A25" t="s">
        <v>103</v>
      </c>
      <c r="B25" t="s">
        <v>14</v>
      </c>
      <c r="C25" s="3">
        <v>2023</v>
      </c>
      <c r="D25" s="3">
        <v>150</v>
      </c>
      <c r="E25" s="3">
        <v>2</v>
      </c>
      <c r="F25" s="3">
        <v>1748</v>
      </c>
      <c r="G25" s="2">
        <v>1</v>
      </c>
      <c r="H25" s="3">
        <v>1748</v>
      </c>
      <c r="I25" s="2">
        <v>0</v>
      </c>
      <c r="J25" s="2">
        <v>33.67</v>
      </c>
      <c r="K25" s="3" t="s">
        <v>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6E6F-E1EF-47BB-9162-662BED5505AD}">
  <dimension ref="A1:P25"/>
  <sheetViews>
    <sheetView topLeftCell="H1" zoomScale="70" zoomScaleNormal="70" workbookViewId="0">
      <selection activeCell="P2" sqref="P2"/>
    </sheetView>
  </sheetViews>
  <sheetFormatPr defaultRowHeight="15" x14ac:dyDescent="0.25"/>
  <cols>
    <col min="2" max="2" width="36.140625" customWidth="1"/>
    <col min="3" max="11" width="16" customWidth="1"/>
  </cols>
  <sheetData>
    <row r="1" spans="1:16" x14ac:dyDescent="0.25">
      <c r="C1" t="s">
        <v>104</v>
      </c>
      <c r="E1" t="s">
        <v>105</v>
      </c>
      <c r="F1" t="s">
        <v>95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</row>
    <row r="2" spans="1:16" ht="30" x14ac:dyDescent="0.25">
      <c r="C2" s="1" t="s">
        <v>16</v>
      </c>
      <c r="D2" s="1" t="s">
        <v>17</v>
      </c>
      <c r="E2" s="1" t="s">
        <v>15</v>
      </c>
      <c r="F2" s="1" t="s">
        <v>146</v>
      </c>
      <c r="G2" s="1" t="s">
        <v>19</v>
      </c>
      <c r="H2" s="27" t="s">
        <v>147</v>
      </c>
      <c r="I2" s="27" t="s">
        <v>148</v>
      </c>
      <c r="J2" s="27" t="s">
        <v>149</v>
      </c>
      <c r="K2" s="1" t="s">
        <v>22</v>
      </c>
      <c r="P2" s="4" t="s">
        <v>145</v>
      </c>
    </row>
    <row r="3" spans="1:16" x14ac:dyDescent="0.25">
      <c r="A3" t="s">
        <v>123</v>
      </c>
      <c r="B3" t="s">
        <v>1</v>
      </c>
      <c r="C3" s="3">
        <v>2026</v>
      </c>
      <c r="D3" s="3">
        <v>650</v>
      </c>
      <c r="E3" s="3">
        <v>4</v>
      </c>
      <c r="F3" s="3">
        <v>4507</v>
      </c>
      <c r="G3" s="2">
        <v>1</v>
      </c>
      <c r="H3" s="28">
        <v>4507</v>
      </c>
      <c r="I3" s="29">
        <v>5.0599999999999996</v>
      </c>
      <c r="J3" s="29">
        <v>45.68</v>
      </c>
      <c r="K3" s="3">
        <v>8638</v>
      </c>
    </row>
    <row r="4" spans="1:16" x14ac:dyDescent="0.25">
      <c r="A4" t="s">
        <v>122</v>
      </c>
      <c r="B4" t="s">
        <v>26</v>
      </c>
      <c r="C4" s="3">
        <v>2026</v>
      </c>
      <c r="D4" s="3">
        <v>650</v>
      </c>
      <c r="E4" s="3">
        <v>4</v>
      </c>
      <c r="F4" s="3">
        <v>5577</v>
      </c>
      <c r="G4" s="2">
        <v>1.01</v>
      </c>
      <c r="H4" s="28">
        <v>5633</v>
      </c>
      <c r="I4" s="29">
        <v>7.97</v>
      </c>
      <c r="J4" s="29">
        <v>61.11</v>
      </c>
      <c r="K4" s="3">
        <v>9751</v>
      </c>
    </row>
    <row r="5" spans="1:16" x14ac:dyDescent="0.25">
      <c r="A5" t="s">
        <v>121</v>
      </c>
      <c r="B5" t="s">
        <v>2</v>
      </c>
      <c r="C5" s="3">
        <v>2026</v>
      </c>
      <c r="D5" s="3">
        <v>650</v>
      </c>
      <c r="E5" s="3">
        <v>4</v>
      </c>
      <c r="F5" s="3">
        <v>7176</v>
      </c>
      <c r="G5" s="2">
        <v>1.02</v>
      </c>
      <c r="H5" s="28">
        <v>7319</v>
      </c>
      <c r="I5" s="29">
        <v>12.35</v>
      </c>
      <c r="J5" s="29">
        <v>67.02</v>
      </c>
      <c r="K5" s="3">
        <v>12507</v>
      </c>
    </row>
    <row r="6" spans="1:16" x14ac:dyDescent="0.25">
      <c r="A6" t="s">
        <v>119</v>
      </c>
      <c r="B6" t="s">
        <v>88</v>
      </c>
      <c r="C6" s="3">
        <v>2025</v>
      </c>
      <c r="D6" s="3">
        <v>418</v>
      </c>
      <c r="E6" s="3">
        <v>3</v>
      </c>
      <c r="F6" s="3">
        <v>1330</v>
      </c>
      <c r="G6" s="2">
        <v>1</v>
      </c>
      <c r="H6" s="28">
        <v>1330</v>
      </c>
      <c r="I6" s="29">
        <v>2.87</v>
      </c>
      <c r="J6" s="29">
        <v>15.87</v>
      </c>
      <c r="K6" s="3">
        <v>6431</v>
      </c>
    </row>
    <row r="7" spans="1:16" x14ac:dyDescent="0.25">
      <c r="A7" t="s">
        <v>118</v>
      </c>
      <c r="B7" t="s">
        <v>89</v>
      </c>
      <c r="C7" s="3">
        <v>2025</v>
      </c>
      <c r="D7" s="3">
        <v>1083</v>
      </c>
      <c r="E7" s="3">
        <v>3</v>
      </c>
      <c r="F7" s="3">
        <v>1176</v>
      </c>
      <c r="G7" s="2">
        <v>1</v>
      </c>
      <c r="H7" s="28">
        <v>1176</v>
      </c>
      <c r="I7" s="29">
        <v>2.1</v>
      </c>
      <c r="J7" s="29">
        <v>13.73</v>
      </c>
      <c r="K7" s="3">
        <v>6370</v>
      </c>
    </row>
    <row r="8" spans="1:16" x14ac:dyDescent="0.25">
      <c r="A8" t="s">
        <v>117</v>
      </c>
      <c r="B8" t="s">
        <v>3</v>
      </c>
      <c r="C8" s="3">
        <v>2025</v>
      </c>
      <c r="D8" s="3">
        <v>377</v>
      </c>
      <c r="E8" s="3">
        <v>3</v>
      </c>
      <c r="F8" s="3">
        <v>3019</v>
      </c>
      <c r="G8" s="2">
        <v>1.04</v>
      </c>
      <c r="H8" s="28">
        <v>3140</v>
      </c>
      <c r="I8" s="29">
        <v>6.57</v>
      </c>
      <c r="J8" s="29">
        <v>31.06</v>
      </c>
      <c r="K8" s="3">
        <v>7124</v>
      </c>
    </row>
    <row r="9" spans="1:16" x14ac:dyDescent="0.25">
      <c r="A9" t="s">
        <v>116</v>
      </c>
      <c r="B9" t="s">
        <v>4</v>
      </c>
      <c r="C9" s="3">
        <v>2024</v>
      </c>
      <c r="D9" s="3">
        <v>21</v>
      </c>
      <c r="E9" s="3">
        <v>2</v>
      </c>
      <c r="F9" s="3">
        <v>2240</v>
      </c>
      <c r="G9" s="2">
        <v>1</v>
      </c>
      <c r="H9" s="28">
        <v>2240</v>
      </c>
      <c r="I9" s="29">
        <v>6.4</v>
      </c>
      <c r="J9" s="29">
        <v>39.57</v>
      </c>
      <c r="K9" s="3">
        <v>8295</v>
      </c>
    </row>
    <row r="10" spans="1:16" x14ac:dyDescent="0.25">
      <c r="A10" t="s">
        <v>115</v>
      </c>
      <c r="B10" t="s">
        <v>23</v>
      </c>
      <c r="C10" s="3">
        <v>2024</v>
      </c>
      <c r="D10" s="3">
        <v>105</v>
      </c>
      <c r="E10" s="3">
        <v>2</v>
      </c>
      <c r="F10" s="3">
        <v>1428</v>
      </c>
      <c r="G10" s="2">
        <v>1</v>
      </c>
      <c r="H10" s="28">
        <v>1428</v>
      </c>
      <c r="I10" s="29">
        <v>5.29</v>
      </c>
      <c r="J10" s="29">
        <v>18.350000000000001</v>
      </c>
      <c r="K10" s="3">
        <v>9124</v>
      </c>
    </row>
    <row r="11" spans="1:16" x14ac:dyDescent="0.25">
      <c r="A11" t="s">
        <v>114</v>
      </c>
      <c r="B11" t="s">
        <v>24</v>
      </c>
      <c r="C11" s="3">
        <v>2024</v>
      </c>
      <c r="D11" s="3">
        <v>237</v>
      </c>
      <c r="E11" s="3">
        <v>2</v>
      </c>
      <c r="F11" s="3">
        <v>867</v>
      </c>
      <c r="G11" s="2">
        <v>1</v>
      </c>
      <c r="H11" s="28">
        <v>867</v>
      </c>
      <c r="I11" s="29">
        <v>5.0599999999999996</v>
      </c>
      <c r="J11" s="29">
        <v>7.88</v>
      </c>
      <c r="K11" s="3">
        <v>9905</v>
      </c>
    </row>
    <row r="12" spans="1:16" x14ac:dyDescent="0.25">
      <c r="A12" t="s">
        <v>111</v>
      </c>
      <c r="B12" t="s">
        <v>5</v>
      </c>
      <c r="C12" s="3">
        <v>2025</v>
      </c>
      <c r="D12" s="3">
        <v>10</v>
      </c>
      <c r="E12" s="3">
        <v>3</v>
      </c>
      <c r="F12" s="3">
        <v>6771</v>
      </c>
      <c r="G12" s="2">
        <v>1.08</v>
      </c>
      <c r="H12" s="28">
        <v>7291</v>
      </c>
      <c r="I12" s="29">
        <v>0.66</v>
      </c>
      <c r="J12" s="29">
        <v>34.65</v>
      </c>
      <c r="K12" s="3">
        <v>6469</v>
      </c>
    </row>
    <row r="13" spans="1:16" x14ac:dyDescent="0.25">
      <c r="A13" t="s">
        <v>110</v>
      </c>
      <c r="B13" t="s">
        <v>90</v>
      </c>
      <c r="C13" s="3">
        <v>2028</v>
      </c>
      <c r="D13" s="3">
        <v>2156</v>
      </c>
      <c r="E13" s="3">
        <v>6</v>
      </c>
      <c r="F13" s="3">
        <v>7406</v>
      </c>
      <c r="G13" s="2">
        <v>1.05</v>
      </c>
      <c r="H13" s="28">
        <v>7777</v>
      </c>
      <c r="I13" s="29">
        <v>2.67</v>
      </c>
      <c r="J13" s="29">
        <v>136.91</v>
      </c>
      <c r="K13" s="3">
        <v>10447</v>
      </c>
    </row>
    <row r="14" spans="1:16" x14ac:dyDescent="0.25">
      <c r="A14" t="s">
        <v>96</v>
      </c>
      <c r="B14" t="s">
        <v>91</v>
      </c>
      <c r="C14" s="3">
        <v>2028</v>
      </c>
      <c r="D14" s="3">
        <v>600</v>
      </c>
      <c r="E14" s="3">
        <v>6</v>
      </c>
      <c r="F14" s="3">
        <v>7590</v>
      </c>
      <c r="G14" s="2">
        <v>1.1000000000000001</v>
      </c>
      <c r="H14" s="28">
        <v>8349</v>
      </c>
      <c r="I14" s="29">
        <v>3.38</v>
      </c>
      <c r="J14" s="29">
        <v>106.92</v>
      </c>
      <c r="K14" s="3">
        <v>10447</v>
      </c>
    </row>
    <row r="15" spans="1:16" x14ac:dyDescent="0.25">
      <c r="A15" t="s">
        <v>97</v>
      </c>
      <c r="B15" t="s">
        <v>38</v>
      </c>
      <c r="C15" s="3">
        <v>2025</v>
      </c>
      <c r="D15" s="3">
        <v>2</v>
      </c>
      <c r="E15" s="3">
        <v>3</v>
      </c>
      <c r="F15" s="3">
        <v>1915</v>
      </c>
      <c r="G15" s="2">
        <v>1</v>
      </c>
      <c r="H15" s="28">
        <v>1915</v>
      </c>
      <c r="I15" s="29">
        <v>9.69</v>
      </c>
      <c r="J15" s="29">
        <v>21.79</v>
      </c>
      <c r="K15" s="3">
        <v>8912</v>
      </c>
    </row>
    <row r="16" spans="1:16" x14ac:dyDescent="0.25">
      <c r="A16" t="s">
        <v>108</v>
      </c>
      <c r="B16" t="s">
        <v>39</v>
      </c>
      <c r="C16" s="3">
        <v>2024</v>
      </c>
      <c r="D16" s="3">
        <v>1</v>
      </c>
      <c r="E16" s="3">
        <v>2</v>
      </c>
      <c r="F16" s="3">
        <v>2300</v>
      </c>
      <c r="G16" s="2">
        <v>1</v>
      </c>
      <c r="H16" s="28">
        <v>2300</v>
      </c>
      <c r="I16" s="29">
        <v>9.69</v>
      </c>
      <c r="J16" s="29">
        <v>21.79</v>
      </c>
      <c r="K16" s="3">
        <v>9894</v>
      </c>
    </row>
    <row r="17" spans="1:11" x14ac:dyDescent="0.25">
      <c r="A17" t="s">
        <v>107</v>
      </c>
      <c r="B17" s="30" t="s">
        <v>6</v>
      </c>
      <c r="C17" s="3">
        <v>2023</v>
      </c>
      <c r="D17" s="3">
        <v>50</v>
      </c>
      <c r="E17" s="3">
        <v>1</v>
      </c>
      <c r="F17" s="3">
        <v>1270</v>
      </c>
      <c r="G17" s="2">
        <v>1</v>
      </c>
      <c r="H17" s="28">
        <v>1270</v>
      </c>
      <c r="I17" s="29">
        <v>0</v>
      </c>
      <c r="J17" s="29">
        <v>45.76</v>
      </c>
      <c r="K17" s="3" t="s">
        <v>7</v>
      </c>
    </row>
    <row r="18" spans="1:11" x14ac:dyDescent="0.25">
      <c r="A18" t="s">
        <v>106</v>
      </c>
      <c r="B18" t="s">
        <v>8</v>
      </c>
      <c r="C18" s="3">
        <v>2026</v>
      </c>
      <c r="D18" s="3">
        <v>50</v>
      </c>
      <c r="E18" s="3">
        <v>4</v>
      </c>
      <c r="F18" s="3">
        <v>4996</v>
      </c>
      <c r="G18" s="2">
        <v>1</v>
      </c>
      <c r="H18" s="28">
        <v>4998</v>
      </c>
      <c r="I18" s="29">
        <v>5.44</v>
      </c>
      <c r="J18" s="29">
        <v>141.5</v>
      </c>
      <c r="K18" s="3">
        <v>13500</v>
      </c>
    </row>
    <row r="19" spans="1:11" x14ac:dyDescent="0.25">
      <c r="A19" t="s">
        <v>104</v>
      </c>
      <c r="B19" s="30" t="s">
        <v>9</v>
      </c>
      <c r="C19" s="3">
        <v>2026</v>
      </c>
      <c r="D19" s="3">
        <v>50</v>
      </c>
      <c r="E19" s="3">
        <v>4</v>
      </c>
      <c r="F19" s="3">
        <v>3403</v>
      </c>
      <c r="G19" s="2">
        <v>1</v>
      </c>
      <c r="H19" s="28">
        <v>3403</v>
      </c>
      <c r="I19" s="29">
        <v>1.31</v>
      </c>
      <c r="J19" s="29">
        <v>153.97999999999999</v>
      </c>
      <c r="K19" s="3">
        <v>8881</v>
      </c>
    </row>
    <row r="20" spans="1:11" x14ac:dyDescent="0.25">
      <c r="A20" t="s">
        <v>95</v>
      </c>
      <c r="B20" t="s">
        <v>10</v>
      </c>
      <c r="C20" s="3">
        <v>2026</v>
      </c>
      <c r="D20" s="3">
        <v>100</v>
      </c>
      <c r="E20" s="3">
        <v>4</v>
      </c>
      <c r="F20" s="3">
        <v>3421</v>
      </c>
      <c r="G20" s="2">
        <v>1</v>
      </c>
      <c r="H20" s="28">
        <v>3421</v>
      </c>
      <c r="I20" s="29">
        <v>1.57</v>
      </c>
      <c r="J20" s="29">
        <v>47.06</v>
      </c>
      <c r="K20" s="3" t="s">
        <v>7</v>
      </c>
    </row>
    <row r="21" spans="1:11" x14ac:dyDescent="0.25">
      <c r="A21" t="s">
        <v>98</v>
      </c>
      <c r="B21" s="30" t="s">
        <v>11</v>
      </c>
      <c r="C21" s="3">
        <v>2025</v>
      </c>
      <c r="D21" s="3">
        <v>200</v>
      </c>
      <c r="E21" s="3">
        <v>3</v>
      </c>
      <c r="F21" s="3">
        <v>2098</v>
      </c>
      <c r="G21" s="2">
        <v>1</v>
      </c>
      <c r="H21" s="28">
        <v>2098</v>
      </c>
      <c r="I21" s="29">
        <v>0</v>
      </c>
      <c r="J21" s="29">
        <v>29.64</v>
      </c>
      <c r="K21" s="3" t="s">
        <v>7</v>
      </c>
    </row>
    <row r="22" spans="1:11" x14ac:dyDescent="0.25">
      <c r="A22" t="s">
        <v>99</v>
      </c>
      <c r="B22" s="30" t="s">
        <v>12</v>
      </c>
      <c r="C22" s="3">
        <v>2026</v>
      </c>
      <c r="D22" s="3">
        <v>400</v>
      </c>
      <c r="E22" s="3">
        <v>4</v>
      </c>
      <c r="F22" s="3">
        <v>5338</v>
      </c>
      <c r="G22" s="2">
        <v>1.25</v>
      </c>
      <c r="H22" s="28">
        <v>6672</v>
      </c>
      <c r="I22" s="29">
        <v>0</v>
      </c>
      <c r="J22" s="29">
        <v>123.81</v>
      </c>
      <c r="K22" s="3" t="s">
        <v>7</v>
      </c>
    </row>
    <row r="23" spans="1:11" x14ac:dyDescent="0.25">
      <c r="A23" t="s">
        <v>100</v>
      </c>
      <c r="B23" t="s">
        <v>13</v>
      </c>
      <c r="C23" s="3">
        <v>2025</v>
      </c>
      <c r="D23" s="3">
        <v>115</v>
      </c>
      <c r="E23" s="3">
        <v>3</v>
      </c>
      <c r="F23" s="3">
        <v>8732</v>
      </c>
      <c r="G23" s="2">
        <v>1</v>
      </c>
      <c r="H23" s="28">
        <v>8732</v>
      </c>
      <c r="I23" s="29">
        <v>0</v>
      </c>
      <c r="J23" s="29">
        <v>96.1</v>
      </c>
      <c r="K23" s="3" t="s">
        <v>7</v>
      </c>
    </row>
    <row r="24" spans="1:11" x14ac:dyDescent="0.25">
      <c r="A24" t="s">
        <v>101</v>
      </c>
      <c r="B24" s="30" t="s">
        <v>25</v>
      </c>
      <c r="C24" s="3">
        <v>2024</v>
      </c>
      <c r="D24" s="3">
        <v>150</v>
      </c>
      <c r="E24" s="3">
        <v>2</v>
      </c>
      <c r="F24" s="3">
        <v>1448</v>
      </c>
      <c r="G24" s="2">
        <v>1</v>
      </c>
      <c r="H24" s="28">
        <v>1448</v>
      </c>
      <c r="I24" s="29">
        <v>0</v>
      </c>
      <c r="J24" s="29">
        <v>17.16</v>
      </c>
      <c r="K24" s="3" t="s">
        <v>7</v>
      </c>
    </row>
    <row r="25" spans="1:11" x14ac:dyDescent="0.25">
      <c r="A25" t="s">
        <v>103</v>
      </c>
      <c r="B25" t="s">
        <v>14</v>
      </c>
      <c r="C25" s="3">
        <v>2024</v>
      </c>
      <c r="D25" s="3">
        <v>150</v>
      </c>
      <c r="E25" s="3">
        <v>2</v>
      </c>
      <c r="F25" s="3">
        <v>1808</v>
      </c>
      <c r="G25" s="2">
        <v>1</v>
      </c>
      <c r="H25" s="28">
        <v>1808</v>
      </c>
      <c r="I25" s="29">
        <v>0</v>
      </c>
      <c r="J25" s="29">
        <v>32.42</v>
      </c>
      <c r="K25" s="3" t="s">
        <v>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2718-A603-41AB-B036-1BA941207804}">
  <dimension ref="A1:AC162"/>
  <sheetViews>
    <sheetView showGridLines="0" tabSelected="1" topLeftCell="Y85" zoomScale="190" zoomScaleNormal="190" workbookViewId="0">
      <selection activeCell="P2" sqref="P2"/>
    </sheetView>
  </sheetViews>
  <sheetFormatPr defaultRowHeight="15" x14ac:dyDescent="0.25"/>
  <cols>
    <col min="2" max="3" width="18.7109375" style="2" customWidth="1"/>
    <col min="4" max="9" width="18.7109375" customWidth="1"/>
    <col min="10" max="11" width="22.7109375" customWidth="1"/>
  </cols>
  <sheetData>
    <row r="1" spans="1:24" s="1" customFormat="1" ht="30.75" customHeight="1" x14ac:dyDescent="0.25">
      <c r="A1" s="20"/>
      <c r="B1" s="21" t="s">
        <v>132</v>
      </c>
      <c r="C1" s="21" t="s">
        <v>133</v>
      </c>
      <c r="D1" s="22" t="s">
        <v>134</v>
      </c>
      <c r="E1" s="21" t="s">
        <v>135</v>
      </c>
      <c r="F1" s="22" t="s">
        <v>136</v>
      </c>
      <c r="G1" s="22" t="s">
        <v>137</v>
      </c>
      <c r="H1" s="22" t="s">
        <v>138</v>
      </c>
      <c r="I1" s="22" t="s">
        <v>139</v>
      </c>
      <c r="J1" s="22" t="s">
        <v>141</v>
      </c>
      <c r="K1" s="22" t="s">
        <v>142</v>
      </c>
      <c r="W1" s="1" t="s">
        <v>140</v>
      </c>
      <c r="X1" s="24" t="s">
        <v>130</v>
      </c>
    </row>
    <row r="2" spans="1:24" x14ac:dyDescent="0.25">
      <c r="A2" s="5">
        <v>2020</v>
      </c>
      <c r="B2" s="14">
        <f>FORECAST($A2,INDEX($W$5:$W$30,MATCH($A2,$V$5:$V$30,1),1):INDEX($W$5:$W$30,MATCH($A2,$V$5:$V$30,1)+1,1),INDEX($V$5:$V$30,MATCH($A2,$V$5:$V$30,1),1):INDEX($V$5:$V$30,MATCH($A2,$V$5:$V$30,1)+1,1))</f>
        <v>55.709316889404363</v>
      </c>
      <c r="C2" s="23">
        <f>B2/$B$2</f>
        <v>1</v>
      </c>
      <c r="D2" s="16">
        <f>FORECAST($A2,INDEX($W$40:$W$66,MATCH($A2,$V$40:$V$66,1),1):INDEX($W$40:$W$66,MATCH($A2,$V$40:$V$66,1)+1,1),INDEX($V$40:$V$66,MATCH($A2,$V$40:$V$66,1),1):INDEX($V$40:$V$66,MATCH($A2,$V$40:$V$66,1)+1,1))</f>
        <v>40.670357173500634</v>
      </c>
      <c r="E2" s="23">
        <f>D2/$D$2</f>
        <v>1</v>
      </c>
      <c r="F2" s="16">
        <f>FORECAST($A2,INDEX($W$83:$W$109,MATCH($A2,$V$83:$V$109,1),1):INDEX($W$83:$W$109,MATCH($A2,$V$83:$V$109,1)+1,1),INDEX($V$83:$V$109,MATCH($A2,$V$83:$V$109,1),1):INDEX($V$83:$V$109,MATCH($A2,$V$83:$V$109,1)+1,1))</f>
        <v>1259.1906943360518</v>
      </c>
      <c r="G2" s="23">
        <f>F2/$F$2</f>
        <v>1</v>
      </c>
      <c r="H2" s="16">
        <f>FORECAST($A2,INDEX($W$119:$W$144,MATCH($A2,$V$119:$V$144,1),1):INDEX($W$119:$W$144,MATCH($A2,$V$119:$V$144,1)+1,1),INDEX($V$119:$V$144,MATCH($A2,$V$119:$V$144,1),1):INDEX($V$119:$V$144,MATCH($A2,$V$119:$V$144,1)+1,1))</f>
        <v>116.96289576508934</v>
      </c>
      <c r="I2" s="23">
        <f>H2/$H$2</f>
        <v>1</v>
      </c>
      <c r="J2" s="16" cm="1">
        <f t="array" ref="J2">GROWTH($W$160:$W$162,$V$160:$V$162,$A2)</f>
        <v>245.2986517929273</v>
      </c>
      <c r="K2" s="23">
        <f>J2/$J$2</f>
        <v>1</v>
      </c>
    </row>
    <row r="3" spans="1:24" x14ac:dyDescent="0.25">
      <c r="A3" s="5">
        <v>2021</v>
      </c>
      <c r="B3" s="14">
        <f>FORECAST($A3,INDEX($W$5:$W$30,MATCH($A3,$V$5:$V$30,1),1):INDEX($W$5:$W$30,MATCH($A3,$V$5:$V$30,1)+1,1),INDEX($V$5:$V$30,MATCH($A3,$V$5:$V$30,1),1):INDEX($V$5:$V$30,MATCH($A3,$V$5:$V$30,1)+1,1))</f>
        <v>51.998020816872668</v>
      </c>
      <c r="C3" s="23">
        <f t="shared" ref="C3:C32" si="0">B3/$B$2</f>
        <v>0.93338105222328505</v>
      </c>
      <c r="D3" s="16">
        <f>FORECAST($A3,INDEX($W$40:$W$66,MATCH($A3,$V$40:$V$66,1),1):INDEX($W$40:$W$66,MATCH($A3,$V$40:$V$66,1)+1,1),INDEX($V$40:$V$66,MATCH($A3,$V$40:$V$66,1),1):INDEX($V$40:$V$66,MATCH($A3,$V$40:$V$66,1)+1,1))</f>
        <v>39.576536021539596</v>
      </c>
      <c r="E3" s="23">
        <f t="shared" ref="E3:E32" si="1">D3/$D$2</f>
        <v>0.97310519926602135</v>
      </c>
      <c r="F3" s="16">
        <f>FORECAST($A3,INDEX($W$83:$W$109,MATCH($A3,$V$83:$V$109,1),1):INDEX($W$83:$W$109,MATCH($A3,$V$83:$V$109,1)+1,1),INDEX($V$83:$V$109,MATCH($A3,$V$83:$V$109,1),1):INDEX($V$83:$V$109,MATCH($A3,$V$83:$V$109,1)+1,1))</f>
        <v>1195.4376608818857</v>
      </c>
      <c r="G3" s="23">
        <f t="shared" ref="G3:G32" si="2">F3/$F$2</f>
        <v>0.94936983433809286</v>
      </c>
      <c r="H3" s="16">
        <f>FORECAST($A3,INDEX($W$119:$W$144,MATCH($A3,$V$119:$V$144,1),1):INDEX($W$119:$W$144,MATCH($A3,$V$119:$V$144,1)+1,1),INDEX($V$119:$V$144,MATCH($A3,$V$119:$V$144,1),1):INDEX($V$119:$V$144,MATCH($A3,$V$119:$V$144,1)+1,1))</f>
        <v>106.74759090670705</v>
      </c>
      <c r="I3" s="23">
        <f t="shared" ref="I3:I32" si="3">H3/$H$2</f>
        <v>0.9126620045480156</v>
      </c>
      <c r="J3" s="16" cm="1">
        <f t="array" ref="J3">GROWTH($W$160:$W$162,$V$160:$V$162,$A3)</f>
        <v>230.36472252077957</v>
      </c>
      <c r="K3" s="23">
        <f t="shared" ref="K3:K32" si="4">J3/$J$2</f>
        <v>0.93911939929961596</v>
      </c>
    </row>
    <row r="4" spans="1:24" x14ac:dyDescent="0.25">
      <c r="A4" s="5">
        <v>2022</v>
      </c>
      <c r="B4" s="14">
        <f>FORECAST($A4,INDEX($W$5:$W$30,MATCH($A4,$V$5:$V$30,1),1):INDEX($W$5:$W$30,MATCH($A4,$V$5:$V$30,1)+1,1),INDEX($V$5:$V$30,MATCH($A4,$V$5:$V$30,1),1):INDEX($V$5:$V$30,MATCH($A4,$V$5:$V$30,1)+1,1))</f>
        <v>48.286724744340063</v>
      </c>
      <c r="C4" s="23">
        <f t="shared" si="0"/>
        <v>0.86676210444655366</v>
      </c>
      <c r="D4" s="16">
        <f>FORECAST($A4,INDEX($W$40:$W$66,MATCH($A4,$V$40:$V$66,1),1):INDEX($W$40:$W$66,MATCH($A4,$V$40:$V$66,1)+1,1),INDEX($V$40:$V$66,MATCH($A4,$V$40:$V$66,1),1):INDEX($V$40:$V$66,MATCH($A4,$V$40:$V$66,1)+1,1))</f>
        <v>38.482714869578558</v>
      </c>
      <c r="E4" s="23">
        <f t="shared" si="1"/>
        <v>0.9462103985320427</v>
      </c>
      <c r="F4" s="16">
        <f>FORECAST($A4,INDEX($W$83:$W$109,MATCH($A4,$V$83:$V$109,1),1):INDEX($W$83:$W$109,MATCH($A4,$V$83:$V$109,1)+1,1),INDEX($V$83:$V$109,MATCH($A4,$V$83:$V$109,1),1):INDEX($V$83:$V$109,MATCH($A4,$V$83:$V$109,1)+1,1))</f>
        <v>1131.6846274277195</v>
      </c>
      <c r="G4" s="23">
        <f t="shared" si="2"/>
        <v>0.89873966867618582</v>
      </c>
      <c r="H4" s="16">
        <f>FORECAST($A4,INDEX($W$119:$W$144,MATCH($A4,$V$119:$V$144,1),1):INDEX($W$119:$W$144,MATCH($A4,$V$119:$V$144,1)+1,1),INDEX($V$119:$V$144,MATCH($A4,$V$119:$V$144,1),1):INDEX($V$119:$V$144,MATCH($A4,$V$119:$V$144,1)+1,1))</f>
        <v>96.532286048317474</v>
      </c>
      <c r="I4" s="23">
        <f t="shared" si="3"/>
        <v>0.82532400909596904</v>
      </c>
      <c r="J4" s="16" cm="1">
        <f t="array" ref="J4">GROWTH($W$160:$W$162,$V$160:$V$162,$A4)</f>
        <v>216.33997983353723</v>
      </c>
      <c r="K4" s="23">
        <f t="shared" si="4"/>
        <v>0.88194524614087166</v>
      </c>
      <c r="V4" s="1" t="s">
        <v>131</v>
      </c>
      <c r="W4" s="1" t="s">
        <v>131</v>
      </c>
    </row>
    <row r="5" spans="1:24" x14ac:dyDescent="0.25">
      <c r="A5" s="5">
        <v>2023</v>
      </c>
      <c r="B5" s="14">
        <f>FORECAST($A5,INDEX($W$5:$W$30,MATCH($A5,$V$5:$V$30,1),1):INDEX($W$5:$W$30,MATCH($A5,$V$5:$V$30,1)+1,1),INDEX($V$5:$V$30,MATCH($A5,$V$5:$V$30,1),1):INDEX($V$5:$V$30,MATCH($A5,$V$5:$V$30,1)+1,1))</f>
        <v>44.575428671807458</v>
      </c>
      <c r="C5" s="23">
        <f t="shared" si="0"/>
        <v>0.80014315666982239</v>
      </c>
      <c r="D5" s="16">
        <f>FORECAST($A5,INDEX($W$40:$W$66,MATCH($A5,$V$40:$V$66,1),1):INDEX($W$40:$W$66,MATCH($A5,$V$40:$V$66,1)+1,1),INDEX($V$40:$V$66,MATCH($A5,$V$40:$V$66,1),1):INDEX($V$40:$V$66,MATCH($A5,$V$40:$V$66,1)+1,1))</f>
        <v>37.38889371761752</v>
      </c>
      <c r="E5" s="23">
        <f t="shared" si="1"/>
        <v>0.91931559779806415</v>
      </c>
      <c r="F5" s="16">
        <f>FORECAST($A5,INDEX($W$83:$W$109,MATCH($A5,$V$83:$V$109,1),1):INDEX($W$83:$W$109,MATCH($A5,$V$83:$V$109,1)+1,1),INDEX($V$83:$V$109,MATCH($A5,$V$83:$V$109,1),1):INDEX($V$83:$V$109,MATCH($A5,$V$83:$V$109,1)+1,1))</f>
        <v>1067.9315939735534</v>
      </c>
      <c r="G5" s="23">
        <f t="shared" si="2"/>
        <v>0.84810950301427868</v>
      </c>
      <c r="H5" s="16">
        <f>FORECAST($A5,INDEX($W$119:$W$144,MATCH($A5,$V$119:$V$144,1),1):INDEX($W$119:$W$144,MATCH($A5,$V$119:$V$144,1)+1,1),INDEX($V$119:$V$144,MATCH($A5,$V$119:$V$144,1),1):INDEX($V$119:$V$144,MATCH($A5,$V$119:$V$144,1)+1,1))</f>
        <v>86.316981189931539</v>
      </c>
      <c r="I5" s="23">
        <f t="shared" si="3"/>
        <v>0.73798601364395355</v>
      </c>
      <c r="J5" s="16" cm="1">
        <f t="array" ref="J5">GROWTH($W$160:$W$162,$V$160:$V$162,$A5)</f>
        <v>203.16907190576254</v>
      </c>
      <c r="K5" s="23">
        <f t="shared" si="4"/>
        <v>0.82825188977096742</v>
      </c>
      <c r="V5">
        <v>2019</v>
      </c>
      <c r="W5">
        <f>FORECAST(V5,$W$8:$W$9,$V$8:$V$9)</f>
        <v>59.420612961937877</v>
      </c>
    </row>
    <row r="6" spans="1:24" x14ac:dyDescent="0.25">
      <c r="A6" s="5">
        <v>2024</v>
      </c>
      <c r="B6" s="14">
        <f>FORECAST($A6,INDEX($W$5:$W$30,MATCH($A6,$V$5:$V$30,1),1):INDEX($W$5:$W$30,MATCH($A6,$V$5:$V$30,1)+1,1),INDEX($V$5:$V$30,MATCH($A6,$V$5:$V$30,1),1):INDEX($V$5:$V$30,MATCH($A6,$V$5:$V$30,1)+1,1))</f>
        <v>41.136066661901168</v>
      </c>
      <c r="C6" s="23">
        <f t="shared" si="0"/>
        <v>0.73840551201813509</v>
      </c>
      <c r="D6" s="16">
        <f>FORECAST($A6,INDEX($W$40:$W$66,MATCH($A6,$V$40:$V$66,1),1):INDEX($W$40:$W$66,MATCH($A6,$V$40:$V$66,1)+1,1),INDEX($V$40:$V$66,MATCH($A6,$V$40:$V$66,1),1):INDEX($V$40:$V$66,MATCH($A6,$V$40:$V$66,1)+1,1))</f>
        <v>36.368485599835367</v>
      </c>
      <c r="E6" s="23">
        <f t="shared" si="1"/>
        <v>0.89422587179863244</v>
      </c>
      <c r="F6" s="16">
        <f>FORECAST($A6,INDEX($W$83:$W$109,MATCH($A6,$V$83:$V$109,1),1):INDEX($W$83:$W$109,MATCH($A6,$V$83:$V$109,1)+1,1),INDEX($V$83:$V$109,MATCH($A6,$V$83:$V$109,1),1):INDEX($V$83:$V$109,MATCH($A6,$V$83:$V$109,1)+1,1))</f>
        <v>1006.7579073551169</v>
      </c>
      <c r="G6" s="23">
        <f t="shared" si="2"/>
        <v>0.79952775372594531</v>
      </c>
      <c r="H6" s="16">
        <f>FORECAST($A6,INDEX($W$119:$W$144,MATCH($A6,$V$119:$V$144,1),1):INDEX($W$119:$W$144,MATCH($A6,$V$119:$V$144,1)+1,1),INDEX($V$119:$V$144,MATCH($A6,$V$119:$V$144,1),1):INDEX($V$119:$V$144,MATCH($A6,$V$119:$V$144,1)+1,1))</f>
        <v>78.166045955847949</v>
      </c>
      <c r="I6" s="23">
        <f t="shared" si="3"/>
        <v>0.66829780029419095</v>
      </c>
      <c r="J6" s="16" cm="1">
        <f t="array" ref="J6">GROWTH($W$160:$W$162,$V$160:$V$162,$A6)</f>
        <v>190.80001676440023</v>
      </c>
      <c r="K6" s="23">
        <f t="shared" si="4"/>
        <v>0.77782741719048276</v>
      </c>
      <c r="V6">
        <v>2020</v>
      </c>
      <c r="W6">
        <f>FORECAST(V6,$W$8:$W$9,$V$8:$V$9)</f>
        <v>55.709316889405272</v>
      </c>
    </row>
    <row r="7" spans="1:24" x14ac:dyDescent="0.25">
      <c r="A7" s="5">
        <v>2025</v>
      </c>
      <c r="B7" s="14">
        <f>FORECAST($A7,INDEX($W$5:$W$30,MATCH($A7,$V$5:$V$30,1),1):INDEX($W$5:$W$30,MATCH($A7,$V$5:$V$30,1)+1,1),INDEX($V$5:$V$30,MATCH($A7,$V$5:$V$30,1),1):INDEX($V$5:$V$30,MATCH($A7,$V$5:$V$30,1)+1,1))</f>
        <v>37.873044700821993</v>
      </c>
      <c r="C7" s="23">
        <f t="shared" si="0"/>
        <v>0.67983322746549879</v>
      </c>
      <c r="D7" s="16">
        <f>FORECAST($A7,INDEX($W$40:$W$66,MATCH($A7,$V$40:$V$66,1),1):INDEX($W$40:$W$66,MATCH($A7,$V$40:$V$66,1)+1,1),INDEX($V$40:$V$66,MATCH($A7,$V$40:$V$66,1),1):INDEX($V$40:$V$66,MATCH($A7,$V$40:$V$66,1)+1,1))</f>
        <v>35.320446792607072</v>
      </c>
      <c r="E7" s="23">
        <f t="shared" si="1"/>
        <v>0.86845676427008678</v>
      </c>
      <c r="F7" s="16">
        <f>FORECAST($A7,INDEX($W$83:$W$109,MATCH($A7,$V$83:$V$109,1),1):INDEX($W$83:$W$109,MATCH($A7,$V$83:$V$109,1)+1,1),INDEX($V$83:$V$109,MATCH($A7,$V$83:$V$109,1),1):INDEX($V$83:$V$109,MATCH($A7,$V$83:$V$109,1)+1,1))</f>
        <v>947.39956593351963</v>
      </c>
      <c r="G7" s="23">
        <f t="shared" si="2"/>
        <v>0.75238768059119598</v>
      </c>
      <c r="H7" s="16">
        <f>FORECAST($A7,INDEX($W$119:$W$144,MATCH($A7,$V$119:$V$144,1),1):INDEX($W$119:$W$144,MATCH($A7,$V$119:$V$144,1)+1,1),INDEX($V$119:$V$144,MATCH($A7,$V$119:$V$144,1),1):INDEX($V$119:$V$144,MATCH($A7,$V$119:$V$144,1)+1,1))</f>
        <v>70.986117185933836</v>
      </c>
      <c r="I7" s="23">
        <f t="shared" si="3"/>
        <v>0.60691142025505074</v>
      </c>
      <c r="J7" s="16" cm="1">
        <f t="array" ref="J7">GROWTH($W$160:$W$162,$V$160:$V$162,$A7)</f>
        <v>179.18399713014023</v>
      </c>
      <c r="K7" s="23">
        <f t="shared" si="4"/>
        <v>0.73047281679069809</v>
      </c>
      <c r="V7">
        <v>2021</v>
      </c>
      <c r="W7">
        <f>FORECAST(V7,$W$8:$W$9,$V$8:$V$9)</f>
        <v>51.998020816872668</v>
      </c>
    </row>
    <row r="8" spans="1:24" x14ac:dyDescent="0.25">
      <c r="A8" s="5">
        <v>2026</v>
      </c>
      <c r="B8" s="14">
        <f>FORECAST($A8,INDEX($W$5:$W$30,MATCH($A8,$V$5:$V$30,1),1):INDEX($W$5:$W$30,MATCH($A8,$V$5:$V$30,1)+1,1),INDEX($V$5:$V$30,MATCH($A8,$V$5:$V$30,1),1):INDEX($V$5:$V$30,MATCH($A8,$V$5:$V$30,1)+1,1))</f>
        <v>35.083297220490749</v>
      </c>
      <c r="C8" s="23">
        <f t="shared" si="0"/>
        <v>0.6297563707366769</v>
      </c>
      <c r="D8" s="16">
        <f>FORECAST($A8,INDEX($W$40:$W$66,MATCH($A8,$V$40:$V$66,1),1):INDEX($W$40:$W$66,MATCH($A8,$V$40:$V$66,1)+1,1),INDEX($V$40:$V$66,MATCH($A8,$V$40:$V$66,1),1):INDEX($V$40:$V$66,MATCH($A8,$V$40:$V$66,1)+1,1))</f>
        <v>34.317560113015134</v>
      </c>
      <c r="E8" s="23">
        <f t="shared" si="1"/>
        <v>0.84379785421150033</v>
      </c>
      <c r="F8" s="16">
        <f>FORECAST($A8,INDEX($W$83:$W$109,MATCH($A8,$V$83:$V$109,1),1):INDEX($W$83:$W$109,MATCH($A8,$V$83:$V$109,1)+1,1),INDEX($V$83:$V$109,MATCH($A8,$V$83:$V$109,1),1):INDEX($V$83:$V$109,MATCH($A8,$V$83:$V$109,1)+1,1))</f>
        <v>891.73263015183329</v>
      </c>
      <c r="G8" s="23">
        <f t="shared" si="2"/>
        <v>0.70817917743747905</v>
      </c>
      <c r="H8" s="16">
        <f>FORECAST($A8,INDEX($W$119:$W$144,MATCH($A8,$V$119:$V$144,1),1):INDEX($W$119:$W$144,MATCH($A8,$V$119:$V$144,1)+1,1),INDEX($V$119:$V$144,MATCH($A8,$V$119:$V$144,1),1):INDEX($V$119:$V$144,MATCH($A8,$V$119:$V$144,1)+1,1))</f>
        <v>65.105894534812251</v>
      </c>
      <c r="I8" s="23">
        <f t="shared" si="3"/>
        <v>0.55663716351185633</v>
      </c>
      <c r="J8" s="16" cm="1">
        <f t="array" ref="J8">GROWTH($W$160:$W$162,$V$160:$V$162,$A8)</f>
        <v>168.27516774896139</v>
      </c>
      <c r="K8" s="23">
        <f t="shared" si="4"/>
        <v>0.68600119290917883</v>
      </c>
      <c r="V8" s="19">
        <v>2021.57355685835</v>
      </c>
      <c r="W8" s="19">
        <v>49.869381501103703</v>
      </c>
    </row>
    <row r="9" spans="1:24" x14ac:dyDescent="0.25">
      <c r="A9" s="5">
        <v>2027</v>
      </c>
      <c r="B9" s="14">
        <f>FORECAST($A9,INDEX($W$5:$W$30,MATCH($A9,$V$5:$V$30,1),1):INDEX($W$5:$W$30,MATCH($A9,$V$5:$V$30,1)+1,1),INDEX($V$5:$V$30,MATCH($A9,$V$5:$V$30,1),1):INDEX($V$5:$V$30,MATCH($A9,$V$5:$V$30,1)+1,1))</f>
        <v>32.401662636113542</v>
      </c>
      <c r="C9" s="23">
        <f t="shared" si="0"/>
        <v>0.5816201749599299</v>
      </c>
      <c r="D9" s="16">
        <f>FORECAST($A9,INDEX($W$40:$W$66,MATCH($A9,$V$40:$V$66,1),1):INDEX($W$40:$W$66,MATCH($A9,$V$40:$V$66,1)+1,1),INDEX($V$40:$V$66,MATCH($A9,$V$40:$V$66,1),1):INDEX($V$40:$V$66,MATCH($A9,$V$40:$V$66,1)+1,1))</f>
        <v>33.366517460212208</v>
      </c>
      <c r="E9" s="23">
        <f t="shared" si="1"/>
        <v>0.82041368158804007</v>
      </c>
      <c r="F9" s="16">
        <f>FORECAST($A9,INDEX($W$83:$W$109,MATCH($A9,$V$83:$V$109,1),1):INDEX($W$83:$W$109,MATCH($A9,$V$83:$V$109,1)+1,1),INDEX($V$83:$V$109,MATCH($A9,$V$83:$V$109,1),1):INDEX($V$83:$V$109,MATCH($A9,$V$83:$V$109,1)+1,1))</f>
        <v>839.30729473597603</v>
      </c>
      <c r="G9" s="23">
        <f t="shared" si="2"/>
        <v>0.6665450265088938</v>
      </c>
      <c r="H9" s="16">
        <f>FORECAST($A9,INDEX($W$119:$W$144,MATCH($A9,$V$119:$V$144,1),1):INDEX($W$119:$W$144,MATCH($A9,$V$119:$V$144,1)+1,1),INDEX($V$119:$V$144,MATCH($A9,$V$119:$V$144,1),1):INDEX($V$119:$V$144,MATCH($A9,$V$119:$V$144,1)+1,1))</f>
        <v>59.283176633054609</v>
      </c>
      <c r="I9" s="23">
        <f t="shared" si="3"/>
        <v>0.50685455626988019</v>
      </c>
      <c r="J9" s="16" cm="1">
        <f t="array" ref="J9">GROWTH($W$160:$W$162,$V$160:$V$162,$A9)</f>
        <v>158.03047445344677</v>
      </c>
      <c r="K9" s="23">
        <f t="shared" si="4"/>
        <v>0.64423702820368811</v>
      </c>
      <c r="V9" s="19">
        <v>2023.39337549129</v>
      </c>
      <c r="W9" s="19">
        <v>43.115495755951699</v>
      </c>
    </row>
    <row r="10" spans="1:24" x14ac:dyDescent="0.25">
      <c r="A10" s="5">
        <v>2028</v>
      </c>
      <c r="B10" s="14">
        <f>FORECAST($A10,INDEX($W$5:$W$30,MATCH($A10,$V$5:$V$30,1),1):INDEX($W$5:$W$30,MATCH($A10,$V$5:$V$30,1)+1,1),INDEX($V$5:$V$30,MATCH($A10,$V$5:$V$30,1),1):INDEX($V$5:$V$30,MATCH($A10,$V$5:$V$30,1)+1,1))</f>
        <v>29.965226629415156</v>
      </c>
      <c r="C10" s="23">
        <f t="shared" si="0"/>
        <v>0.5378853718293285</v>
      </c>
      <c r="D10" s="16">
        <f>FORECAST($A10,INDEX($W$40:$W$66,MATCH($A10,$V$40:$V$66,1),1):INDEX($W$40:$W$66,MATCH($A10,$V$40:$V$66,1)+1,1),INDEX($V$40:$V$66,MATCH($A10,$V$40:$V$66,1),1):INDEX($V$40:$V$66,MATCH($A10,$V$40:$V$66,1)+1,1))</f>
        <v>32.516704403796666</v>
      </c>
      <c r="E10" s="23">
        <f t="shared" si="1"/>
        <v>0.79951853545518903</v>
      </c>
      <c r="F10" s="16">
        <f>FORECAST($A10,INDEX($W$83:$W$109,MATCH($A10,$V$83:$V$109,1),1):INDEX($W$83:$W$109,MATCH($A10,$V$83:$V$109,1)+1,1),INDEX($V$83:$V$109,MATCH($A10,$V$83:$V$109,1),1):INDEX($V$83:$V$109,MATCH($A10,$V$83:$V$109,1)+1,1))</f>
        <v>787.88217489917588</v>
      </c>
      <c r="G10" s="23">
        <f t="shared" si="2"/>
        <v>0.62570520767278359</v>
      </c>
      <c r="H10" s="16">
        <f>FORECAST($A10,INDEX($W$119:$W$144,MATCH($A10,$V$119:$V$144,1),1):INDEX($W$119:$W$144,MATCH($A10,$V$119:$V$144,1)+1,1),INDEX($V$119:$V$144,MATCH($A10,$V$119:$V$144,1),1):INDEX($V$119:$V$144,MATCH($A10,$V$119:$V$144,1)+1,1))</f>
        <v>53.82619618159697</v>
      </c>
      <c r="I10" s="23">
        <f t="shared" si="3"/>
        <v>0.46019890179277534</v>
      </c>
      <c r="J10" s="16" cm="1">
        <f t="array" ref="J10">GROWTH($W$160:$W$162,$V$160:$V$162,$A10)</f>
        <v>148.40948423975212</v>
      </c>
      <c r="K10" s="23">
        <f t="shared" si="4"/>
        <v>0.60501549093320861</v>
      </c>
      <c r="V10" s="19">
        <v>2025.09945545967</v>
      </c>
      <c r="W10" s="19">
        <v>37.548519351769897</v>
      </c>
    </row>
    <row r="11" spans="1:24" x14ac:dyDescent="0.25">
      <c r="A11" s="5">
        <v>2029</v>
      </c>
      <c r="B11" s="14">
        <f>FORECAST($A11,INDEX($W$5:$W$30,MATCH($A11,$V$5:$V$30,1),1):INDEX($W$5:$W$30,MATCH($A11,$V$5:$V$30,1)+1,1),INDEX($V$5:$V$30,MATCH($A11,$V$5:$V$30,1),1):INDEX($V$5:$V$30,MATCH($A11,$V$5:$V$30,1)+1,1))</f>
        <v>27.697847001672017</v>
      </c>
      <c r="C11" s="23">
        <f t="shared" si="0"/>
        <v>0.49718518460132133</v>
      </c>
      <c r="D11" s="16">
        <f>FORECAST($A11,INDEX($W$40:$W$66,MATCH($A11,$V$40:$V$66,1),1):INDEX($W$40:$W$66,MATCH($A11,$V$40:$V$66,1)+1,1),INDEX($V$40:$V$66,MATCH($A11,$V$40:$V$66,1),1):INDEX($V$40:$V$66,MATCH($A11,$V$40:$V$66,1)+1,1))</f>
        <v>31.657138587417421</v>
      </c>
      <c r="E11" s="23">
        <f t="shared" si="1"/>
        <v>0.77838358911792627</v>
      </c>
      <c r="F11" s="16">
        <f>FORECAST($A11,INDEX($W$83:$W$109,MATCH($A11,$V$83:$V$109,1),1):INDEX($W$83:$W$109,MATCH($A11,$V$83:$V$109,1)+1,1),INDEX($V$83:$V$109,MATCH($A11,$V$83:$V$109,1),1):INDEX($V$83:$V$109,MATCH($A11,$V$83:$V$109,1)+1,1))</f>
        <v>738.40477143303724</v>
      </c>
      <c r="G11" s="23">
        <f t="shared" si="2"/>
        <v>0.58641218899920833</v>
      </c>
      <c r="H11" s="16">
        <f>FORECAST($A11,INDEX($W$119:$W$144,MATCH($A11,$V$119:$V$144,1),1):INDEX($W$119:$W$144,MATCH($A11,$V$119:$V$144,1)+1,1),INDEX($V$119:$V$144,MATCH($A11,$V$119:$V$144,1),1):INDEX($V$119:$V$144,MATCH($A11,$V$119:$V$144,1)+1,1))</f>
        <v>48.498508269623926</v>
      </c>
      <c r="I11" s="23">
        <f t="shared" si="3"/>
        <v>0.41464866231620423</v>
      </c>
      <c r="J11" s="16" cm="1">
        <f t="array" ref="J11">GROWTH($W$160:$W$162,$V$160:$V$162,$A11)</f>
        <v>139.37422568960187</v>
      </c>
      <c r="K11" s="23">
        <f t="shared" si="4"/>
        <v>0.56818178441215739</v>
      </c>
      <c r="V11" s="19">
        <v>2026.51306457633</v>
      </c>
      <c r="W11" s="19">
        <v>33.6787935100132</v>
      </c>
    </row>
    <row r="12" spans="1:24" x14ac:dyDescent="0.25">
      <c r="A12" s="5">
        <v>2030</v>
      </c>
      <c r="B12" s="14">
        <f>FORECAST($A12,INDEX($W$5:$W$30,MATCH($A12,$V$5:$V$30,1),1):INDEX($W$5:$W$30,MATCH($A12,$V$5:$V$30,1)+1,1),INDEX($V$5:$V$30,MATCH($A12,$V$5:$V$30,1),1):INDEX($V$5:$V$30,MATCH($A12,$V$5:$V$30,1)+1,1))</f>
        <v>25.580280425921046</v>
      </c>
      <c r="C12" s="23">
        <f t="shared" si="0"/>
        <v>0.45917418942155958</v>
      </c>
      <c r="D12" s="16">
        <f>FORECAST($A12,INDEX($W$40:$W$66,MATCH($A12,$V$40:$V$66,1),1):INDEX($W$40:$W$66,MATCH($A12,$V$40:$V$66,1)+1,1),INDEX($V$40:$V$66,MATCH($A12,$V$40:$V$66,1),1):INDEX($V$40:$V$66,MATCH($A12,$V$40:$V$66,1)+1,1))</f>
        <v>30.830624779694972</v>
      </c>
      <c r="E12" s="23">
        <f t="shared" si="1"/>
        <v>0.75806132334099874</v>
      </c>
      <c r="F12" s="16">
        <f>FORECAST($A12,INDEX($W$83:$W$109,MATCH($A12,$V$83:$V$109,1),1):INDEX($W$83:$W$109,MATCH($A12,$V$83:$V$109,1)+1,1),INDEX($V$83:$V$109,MATCH($A12,$V$83:$V$109,1),1):INDEX($V$83:$V$109,MATCH($A12,$V$83:$V$109,1)+1,1))</f>
        <v>693.03939125771285</v>
      </c>
      <c r="G12" s="23">
        <f t="shared" si="2"/>
        <v>0.55038477839382371</v>
      </c>
      <c r="H12" s="16">
        <f>FORECAST($A12,INDEX($W$119:$W$144,MATCH($A12,$V$119:$V$144,1),1):INDEX($W$119:$W$144,MATCH($A12,$V$119:$V$144,1)+1,1),INDEX($V$119:$V$144,MATCH($A12,$V$119:$V$144,1),1):INDEX($V$119:$V$144,MATCH($A12,$V$119:$V$144,1)+1,1))</f>
        <v>43.351929113145161</v>
      </c>
      <c r="I12" s="23">
        <f t="shared" si="3"/>
        <v>0.37064685197444203</v>
      </c>
      <c r="J12" s="16" cm="1">
        <f t="array" ref="J12">GROWTH($W$160:$W$162,$V$160:$V$162,$A12)</f>
        <v>130.88903910746805</v>
      </c>
      <c r="K12" s="23">
        <f t="shared" si="4"/>
        <v>0.5335905360701293</v>
      </c>
      <c r="V12" s="19">
        <v>2027.4121416390301</v>
      </c>
      <c r="W12" s="19">
        <v>31.3207003851882</v>
      </c>
    </row>
    <row r="13" spans="1:24" x14ac:dyDescent="0.25">
      <c r="A13" s="5">
        <v>2031</v>
      </c>
      <c r="B13" s="14">
        <f>FORECAST($A13,INDEX($W$5:$W$30,MATCH($A13,$V$5:$V$30,1),1):INDEX($W$5:$W$30,MATCH($A13,$V$5:$V$30,1)+1,1),INDEX($V$5:$V$30,MATCH($A13,$V$5:$V$30,1),1):INDEX($V$5:$V$30,MATCH($A13,$V$5:$V$30,1)+1,1))</f>
        <v>23.69857567896679</v>
      </c>
      <c r="C13" s="23">
        <f t="shared" si="0"/>
        <v>0.42539698926866831</v>
      </c>
      <c r="D13" s="16">
        <f>FORECAST($A13,INDEX($W$40:$W$66,MATCH($A13,$V$40:$V$66,1),1):INDEX($W$40:$W$66,MATCH($A13,$V$40:$V$66,1)+1,1),INDEX($V$40:$V$66,MATCH($A13,$V$40:$V$66,1),1):INDEX($V$40:$V$66,MATCH($A13,$V$40:$V$66,1)+1,1))</f>
        <v>30.039720514476357</v>
      </c>
      <c r="E13" s="23">
        <f t="shared" si="1"/>
        <v>0.73861462259419686</v>
      </c>
      <c r="F13" s="16">
        <f>FORECAST($A13,INDEX($W$83:$W$109,MATCH($A13,$V$83:$V$109,1),1):INDEX($W$83:$W$109,MATCH($A13,$V$83:$V$109,1)+1,1),INDEX($V$83:$V$109,MATCH($A13,$V$83:$V$109,1),1):INDEX($V$83:$V$109,MATCH($A13,$V$83:$V$109,1)+1,1))</f>
        <v>649.73512419578037</v>
      </c>
      <c r="G13" s="23">
        <f t="shared" si="2"/>
        <v>0.51599422320887922</v>
      </c>
      <c r="H13" s="16">
        <f>FORECAST($A13,INDEX($W$119:$W$144,MATCH($A13,$V$119:$V$144,1),1):INDEX($W$119:$W$144,MATCH($A13,$V$119:$V$144,1)+1,1),INDEX($V$119:$V$144,MATCH($A13,$V$119:$V$144,1),1):INDEX($V$119:$V$144,MATCH($A13,$V$119:$V$144,1)+1,1))</f>
        <v>38.440229362771788</v>
      </c>
      <c r="I13" s="23">
        <f t="shared" si="3"/>
        <v>0.32865319477021093</v>
      </c>
      <c r="J13" s="16" cm="1">
        <f t="array" ref="J13">GROWTH($W$160:$W$162,$V$160:$V$162,$A13)</f>
        <v>122.92043578150933</v>
      </c>
      <c r="K13" s="23">
        <f t="shared" si="4"/>
        <v>0.50110522370613975</v>
      </c>
      <c r="V13" s="19">
        <v>2028.7959620578299</v>
      </c>
      <c r="W13" s="19">
        <v>28.1299109281961</v>
      </c>
    </row>
    <row r="14" spans="1:24" x14ac:dyDescent="0.25">
      <c r="A14" s="5">
        <v>2032</v>
      </c>
      <c r="B14" s="14">
        <f>FORECAST($A14,INDEX($W$5:$W$30,MATCH($A14,$V$5:$V$30,1),1):INDEX($W$5:$W$30,MATCH($A14,$V$5:$V$30,1)+1,1),INDEX($V$5:$V$30,MATCH($A14,$V$5:$V$30,1),1):INDEX($V$5:$V$30,MATCH($A14,$V$5:$V$30,1)+1,1))</f>
        <v>22.024896274298044</v>
      </c>
      <c r="C14" s="23">
        <f t="shared" si="0"/>
        <v>0.39535391033464762</v>
      </c>
      <c r="D14" s="16">
        <f>FORECAST($A14,INDEX($W$40:$W$66,MATCH($A14,$V$40:$V$66,1),1):INDEX($W$40:$W$66,MATCH($A14,$V$40:$V$66,1)+1,1),INDEX($V$40:$V$66,MATCH($A14,$V$40:$V$66,1),1):INDEX($V$40:$V$66,MATCH($A14,$V$40:$V$66,1)+1,1))</f>
        <v>29.305936976126077</v>
      </c>
      <c r="E14" s="23">
        <f t="shared" si="1"/>
        <v>0.72057240242829212</v>
      </c>
      <c r="F14" s="16">
        <f>FORECAST($A14,INDEX($W$83:$W$109,MATCH($A14,$V$83:$V$109,1),1):INDEX($W$83:$W$109,MATCH($A14,$V$83:$V$109,1)+1,1),INDEX($V$83:$V$109,MATCH($A14,$V$83:$V$109,1),1):INDEX($V$83:$V$109,MATCH($A14,$V$83:$V$109,1)+1,1))</f>
        <v>608.19077015404764</v>
      </c>
      <c r="G14" s="23">
        <f t="shared" si="2"/>
        <v>0.48300132211089403</v>
      </c>
      <c r="H14" s="16">
        <f>FORECAST($A14,INDEX($W$119:$W$144,MATCH($A14,$V$119:$V$144,1),1):INDEX($W$119:$W$144,MATCH($A14,$V$119:$V$144,1)+1,1),INDEX($V$119:$V$144,MATCH($A14,$V$119:$V$144,1),1):INDEX($V$119:$V$144,MATCH($A14,$V$119:$V$144,1)+1,1))</f>
        <v>34.845052228970417</v>
      </c>
      <c r="I14" s="23">
        <f t="shared" si="3"/>
        <v>0.29791543720800079</v>
      </c>
      <c r="J14" s="16" cm="1">
        <f t="array" ref="J14">GROWTH($W$160:$W$162,$V$160:$V$162,$A14)</f>
        <v>115.43696581277807</v>
      </c>
      <c r="K14" s="23">
        <f t="shared" si="4"/>
        <v>0.47059763667280974</v>
      </c>
      <c r="V14" s="19">
        <v>2030.4451726939301</v>
      </c>
      <c r="W14" s="19">
        <v>24.6375976088176</v>
      </c>
    </row>
    <row r="15" spans="1:24" x14ac:dyDescent="0.25">
      <c r="A15" s="5">
        <v>2033</v>
      </c>
      <c r="B15" s="14">
        <f>FORECAST($A15,INDEX($W$5:$W$30,MATCH($A15,$V$5:$V$30,1),1):INDEX($W$5:$W$30,MATCH($A15,$V$5:$V$30,1)+1,1),INDEX($V$5:$V$30,MATCH($A15,$V$5:$V$30,1),1):INDEX($V$5:$V$30,MATCH($A15,$V$5:$V$30,1)+1,1))</f>
        <v>20.517781085256047</v>
      </c>
      <c r="C15" s="23">
        <f t="shared" si="0"/>
        <v>0.36830071217689669</v>
      </c>
      <c r="D15" s="16">
        <f>FORECAST($A15,INDEX($W$40:$W$66,MATCH($A15,$V$40:$V$66,1),1):INDEX($W$40:$W$66,MATCH($A15,$V$40:$V$66,1)+1,1),INDEX($V$40:$V$66,MATCH($A15,$V$40:$V$66,1),1):INDEX($V$40:$V$66,MATCH($A15,$V$40:$V$66,1)+1,1))</f>
        <v>28.587497339855418</v>
      </c>
      <c r="E15" s="23">
        <f t="shared" si="1"/>
        <v>0.70290745709216496</v>
      </c>
      <c r="F15" s="16">
        <f>FORECAST($A15,INDEX($W$83:$W$109,MATCH($A15,$V$83:$V$109,1),1):INDEX($W$83:$W$109,MATCH($A15,$V$83:$V$109,1)+1,1),INDEX($V$83:$V$109,MATCH($A15,$V$83:$V$109,1),1):INDEX($V$83:$V$109,MATCH($A15,$V$83:$V$109,1)+1,1))</f>
        <v>567.29179706223658</v>
      </c>
      <c r="G15" s="23">
        <f t="shared" si="2"/>
        <v>0.4505209573212095</v>
      </c>
      <c r="H15" s="16">
        <f>FORECAST($A15,INDEX($W$119:$W$144,MATCH($A15,$V$119:$V$144,1),1):INDEX($W$119:$W$144,MATCH($A15,$V$119:$V$144,1)+1,1),INDEX($V$119:$V$144,MATCH($A15,$V$119:$V$144,1),1):INDEX($V$119:$V$144,MATCH($A15,$V$119:$V$144,1)+1,1))</f>
        <v>31.874817352270838</v>
      </c>
      <c r="I15" s="23">
        <f t="shared" si="3"/>
        <v>0.27252076091112576</v>
      </c>
      <c r="J15" s="16" cm="1">
        <f t="array" ref="J15">GROWTH($W$160:$W$162,$V$160:$V$162,$A15)</f>
        <v>108.40909399106646</v>
      </c>
      <c r="K15" s="23">
        <f t="shared" si="4"/>
        <v>0.44194736986398803</v>
      </c>
      <c r="V15" s="19">
        <v>2031.85878181059</v>
      </c>
      <c r="W15" s="19">
        <v>22.245123506950499</v>
      </c>
    </row>
    <row r="16" spans="1:24" x14ac:dyDescent="0.25">
      <c r="A16" s="5">
        <v>2034</v>
      </c>
      <c r="B16" s="14">
        <f>FORECAST($A16,INDEX($W$5:$W$30,MATCH($A16,$V$5:$V$30,1),1):INDEX($W$5:$W$30,MATCH($A16,$V$5:$V$30,1)+1,1),INDEX($V$5:$V$30,MATCH($A16,$V$5:$V$30,1),1):INDEX($V$5:$V$30,MATCH($A16,$V$5:$V$30,1)+1,1))</f>
        <v>19.113725682655058</v>
      </c>
      <c r="C16" s="23">
        <f t="shared" si="0"/>
        <v>0.34309747004437591</v>
      </c>
      <c r="D16" s="16">
        <f>FORECAST($A16,INDEX($W$40:$W$66,MATCH($A16,$V$40:$V$66,1),1):INDEX($W$40:$W$66,MATCH($A16,$V$40:$V$66,1)+1,1),INDEX($V$40:$V$66,MATCH($A16,$V$40:$V$66,1),1):INDEX($V$40:$V$66,MATCH($A16,$V$40:$V$66,1)+1,1))</f>
        <v>27.910793174139599</v>
      </c>
      <c r="E16" s="23">
        <f t="shared" si="1"/>
        <v>0.68626870069204315</v>
      </c>
      <c r="F16" s="16">
        <f>FORECAST($A16,INDEX($W$83:$W$109,MATCH($A16,$V$83:$V$109,1),1):INDEX($W$83:$W$109,MATCH($A16,$V$83:$V$109,1)+1,1),INDEX($V$83:$V$109,MATCH($A16,$V$83:$V$109,1),1):INDEX($V$83:$V$109,MATCH($A16,$V$83:$V$109,1)+1,1))</f>
        <v>526.06162043582299</v>
      </c>
      <c r="G16" s="23">
        <f t="shared" si="2"/>
        <v>0.41777756363836982</v>
      </c>
      <c r="H16" s="16">
        <f>FORECAST($A16,INDEX($W$119:$W$144,MATCH($A16,$V$119:$V$144,1),1):INDEX($W$119:$W$144,MATCH($A16,$V$119:$V$144,1)+1,1),INDEX($V$119:$V$144,MATCH($A16,$V$119:$V$144,1),1):INDEX($V$119:$V$144,MATCH($A16,$V$119:$V$144,1)+1,1))</f>
        <v>29.712734308793188</v>
      </c>
      <c r="I16" s="23">
        <f t="shared" si="3"/>
        <v>0.25403555644235115</v>
      </c>
      <c r="J16" s="16" cm="1">
        <f t="array" ref="J16">GROWTH($W$160:$W$162,$V$160:$V$162,$A16)</f>
        <v>101.80908322750595</v>
      </c>
      <c r="K16" s="23">
        <f t="shared" si="4"/>
        <v>0.41504134850871371</v>
      </c>
      <c r="V16" s="19">
        <v>2032.6630766528301</v>
      </c>
      <c r="W16" s="19">
        <v>20.990840131112201</v>
      </c>
    </row>
    <row r="17" spans="1:23" x14ac:dyDescent="0.25">
      <c r="A17" s="5">
        <v>2035</v>
      </c>
      <c r="B17" s="14">
        <f>FORECAST($A17,INDEX($W$5:$W$30,MATCH($A17,$V$5:$V$30,1),1):INDEX($W$5:$W$30,MATCH($A17,$V$5:$V$30,1)+1,1),INDEX($V$5:$V$30,MATCH($A17,$V$5:$V$30,1),1):INDEX($V$5:$V$30,MATCH($A17,$V$5:$V$30,1)+1,1))</f>
        <v>17.908712835805545</v>
      </c>
      <c r="C17" s="23">
        <f t="shared" si="0"/>
        <v>0.32146710524845251</v>
      </c>
      <c r="D17" s="16">
        <f>FORECAST($A17,INDEX($W$40:$W$66,MATCH($A17,$V$40:$V$66,1),1):INDEX($W$40:$W$66,MATCH($A17,$V$40:$V$66,1)+1,1),INDEX($V$40:$V$66,MATCH($A17,$V$40:$V$66,1),1):INDEX($V$40:$V$66,MATCH($A17,$V$40:$V$66,1)+1,1))</f>
        <v>27.268171536823957</v>
      </c>
      <c r="E17" s="23">
        <f t="shared" si="1"/>
        <v>0.67046796320222468</v>
      </c>
      <c r="F17" s="16">
        <f>FORECAST($A17,INDEX($W$83:$W$109,MATCH($A17,$V$83:$V$109,1),1):INDEX($W$83:$W$109,MATCH($A17,$V$83:$V$109,1)+1,1),INDEX($V$83:$V$109,MATCH($A17,$V$83:$V$109,1),1):INDEX($V$83:$V$109,MATCH($A17,$V$83:$V$109,1)+1,1))</f>
        <v>490.25563354785845</v>
      </c>
      <c r="G17" s="23">
        <f t="shared" si="2"/>
        <v>0.38934184929500393</v>
      </c>
      <c r="H17" s="16">
        <f>FORECAST($A17,INDEX($W$119:$W$144,MATCH($A17,$V$119:$V$144,1),1):INDEX($W$119:$W$144,MATCH($A17,$V$119:$V$144,1)+1,1),INDEX($V$119:$V$144,MATCH($A17,$V$119:$V$144,1),1):INDEX($V$119:$V$144,MATCH($A17,$V$119:$V$144,1)+1,1))</f>
        <v>27.967895529011912</v>
      </c>
      <c r="I17" s="23">
        <f t="shared" si="3"/>
        <v>0.23911767356703617</v>
      </c>
      <c r="J17" s="16" cm="1">
        <f t="array" ref="J17">GROWTH($W$160:$W$162,$V$160:$V$162,$A17)</f>
        <v>95.610885083859998</v>
      </c>
      <c r="K17" s="23">
        <f t="shared" si="4"/>
        <v>0.3897733818960058</v>
      </c>
      <c r="V17" s="19">
        <v>2034.19854862437</v>
      </c>
      <c r="W17" s="19">
        <v>18.834952413928999</v>
      </c>
    </row>
    <row r="18" spans="1:23" x14ac:dyDescent="0.25">
      <c r="A18" s="5">
        <v>2036</v>
      </c>
      <c r="B18" s="14">
        <f>FORECAST($A18,INDEX($W$5:$W$30,MATCH($A18,$V$5:$V$30,1),1):INDEX($W$5:$W$30,MATCH($A18,$V$5:$V$30,1)+1,1),INDEX($V$5:$V$30,MATCH($A18,$V$5:$V$30,1),1):INDEX($V$5:$V$30,MATCH($A18,$V$5:$V$30,1)+1,1))</f>
        <v>16.753010061702753</v>
      </c>
      <c r="C18" s="23">
        <f t="shared" si="0"/>
        <v>0.30072187197989303</v>
      </c>
      <c r="D18" s="16">
        <f>FORECAST($A18,INDEX($W$40:$W$66,MATCH($A18,$V$40:$V$66,1),1):INDEX($W$40:$W$66,MATCH($A18,$V$40:$V$66,1)+1,1),INDEX($V$40:$V$66,MATCH($A18,$V$40:$V$66,1),1):INDEX($V$40:$V$66,MATCH($A18,$V$40:$V$66,1)+1,1))</f>
        <v>26.603001081106413</v>
      </c>
      <c r="E18" s="23">
        <f t="shared" si="1"/>
        <v>0.65411279688588497</v>
      </c>
      <c r="F18" s="16">
        <f>FORECAST($A18,INDEX($W$83:$W$109,MATCH($A18,$V$83:$V$109,1),1):INDEX($W$83:$W$109,MATCH($A18,$V$83:$V$109,1)+1,1),INDEX($V$83:$V$109,MATCH($A18,$V$83:$V$109,1),1):INDEX($V$83:$V$109,MATCH($A18,$V$83:$V$109,1)+1,1))</f>
        <v>460.79863325879705</v>
      </c>
      <c r="G18" s="23">
        <f t="shared" si="2"/>
        <v>0.36594825178704782</v>
      </c>
      <c r="H18" s="16">
        <f>FORECAST($A18,INDEX($W$119:$W$144,MATCH($A18,$V$119:$V$144,1),1):INDEX($W$119:$W$144,MATCH($A18,$V$119:$V$144,1)+1,1),INDEX($V$119:$V$144,MATCH($A18,$V$119:$V$144,1),1):INDEX($V$119:$V$144,MATCH($A18,$V$119:$V$144,1)+1,1))</f>
        <v>26.531941211788308</v>
      </c>
      <c r="I18" s="23">
        <f t="shared" si="3"/>
        <v>0.22684066633469471</v>
      </c>
      <c r="J18" s="16" cm="1">
        <f t="array" ref="J18">GROWTH($W$160:$W$162,$V$160:$V$162,$A18)</f>
        <v>89.790036966457947</v>
      </c>
      <c r="K18" s="23">
        <f t="shared" si="4"/>
        <v>0.36604374426915159</v>
      </c>
      <c r="V18" s="19">
        <v>2036.01836725731</v>
      </c>
      <c r="W18" s="19">
        <v>16.731782971476701</v>
      </c>
    </row>
    <row r="19" spans="1:23" x14ac:dyDescent="0.25">
      <c r="A19" s="5">
        <v>2037</v>
      </c>
      <c r="B19" s="14">
        <f>FORECAST($A19,INDEX($W$5:$W$30,MATCH($A19,$V$5:$V$30,1),1):INDEX($W$5:$W$30,MATCH($A19,$V$5:$V$30,1)+1,1),INDEX($V$5:$V$30,MATCH($A19,$V$5:$V$30,1),1):INDEX($V$5:$V$30,MATCH($A19,$V$5:$V$30,1)+1,1))</f>
        <v>15.867640439872048</v>
      </c>
      <c r="C19" s="23">
        <f t="shared" si="0"/>
        <v>0.2848292049851</v>
      </c>
      <c r="D19" s="16">
        <f>FORECAST($A19,INDEX($W$40:$W$66,MATCH($A19,$V$40:$V$66,1),1):INDEX($W$40:$W$66,MATCH($A19,$V$40:$V$66,1)+1,1),INDEX($V$40:$V$66,MATCH($A19,$V$40:$V$66,1),1):INDEX($V$40:$V$66,MATCH($A19,$V$40:$V$66,1)+1,1))</f>
        <v>26.002907166876412</v>
      </c>
      <c r="E19" s="23">
        <f t="shared" si="1"/>
        <v>0.63935772818388192</v>
      </c>
      <c r="F19" s="16">
        <f>FORECAST($A19,INDEX($W$83:$W$109,MATCH($A19,$V$83:$V$109,1),1):INDEX($W$83:$W$109,MATCH($A19,$V$83:$V$109,1)+1,1),INDEX($V$83:$V$109,MATCH($A19,$V$83:$V$109,1),1):INDEX($V$83:$V$109,MATCH($A19,$V$83:$V$109,1)+1,1))</f>
        <v>432.08399846310931</v>
      </c>
      <c r="G19" s="23">
        <f t="shared" si="2"/>
        <v>0.34314421191854444</v>
      </c>
      <c r="H19" s="16">
        <f>FORECAST($A19,INDEX($W$119:$W$144,MATCH($A19,$V$119:$V$144,1),1):INDEX($W$119:$W$144,MATCH($A19,$V$119:$V$144,1)+1,1),INDEX($V$119:$V$144,MATCH($A19,$V$119:$V$144,1),1):INDEX($V$119:$V$144,MATCH($A19,$V$119:$V$144,1)+1,1))</f>
        <v>25.532851037571163</v>
      </c>
      <c r="I19" s="23">
        <f t="shared" si="3"/>
        <v>0.21829872516880788</v>
      </c>
      <c r="J19" s="16" cm="1">
        <f t="array" ref="J19">GROWTH($W$160:$W$162,$V$160:$V$162,$A19)</f>
        <v>84.323565579030316</v>
      </c>
      <c r="K19" s="23">
        <f t="shared" si="4"/>
        <v>0.34375878123542797</v>
      </c>
      <c r="V19" s="19">
        <v>2037.4590570083899</v>
      </c>
      <c r="W19" s="19">
        <v>15.463527304552199</v>
      </c>
    </row>
    <row r="20" spans="1:23" x14ac:dyDescent="0.25">
      <c r="A20" s="5">
        <v>2038</v>
      </c>
      <c r="B20" s="14">
        <f>FORECAST($A20,INDEX($W$5:$W$30,MATCH($A20,$V$5:$V$30,1),1):INDEX($W$5:$W$30,MATCH($A20,$V$5:$V$30,1)+1,1),INDEX($V$5:$V$30,MATCH($A20,$V$5:$V$30,1),1):INDEX($V$5:$V$30,MATCH($A20,$V$5:$V$30,1)+1,1))</f>
        <v>15.033450839135639</v>
      </c>
      <c r="C20" s="23">
        <f t="shared" si="0"/>
        <v>0.26985523568670661</v>
      </c>
      <c r="D20" s="16">
        <f>FORECAST($A20,INDEX($W$40:$W$66,MATCH($A20,$V$40:$V$66,1),1):INDEX($W$40:$W$66,MATCH($A20,$V$40:$V$66,1)+1,1),INDEX($V$40:$V$66,MATCH($A20,$V$40:$V$66,1),1):INDEX($V$40:$V$66,MATCH($A20,$V$40:$V$66,1)+1,1))</f>
        <v>25.423803262750198</v>
      </c>
      <c r="E20" s="23">
        <f t="shared" si="1"/>
        <v>0.6251187604350682</v>
      </c>
      <c r="F20" s="16">
        <f>FORECAST($A20,INDEX($W$83:$W$109,MATCH($A20,$V$83:$V$109,1),1):INDEX($W$83:$W$109,MATCH($A20,$V$83:$V$109,1)+1,1),INDEX($V$83:$V$109,MATCH($A20,$V$83:$V$109,1),1):INDEX($V$83:$V$109,MATCH($A20,$V$83:$V$109,1)+1,1))</f>
        <v>405.40816604033898</v>
      </c>
      <c r="G20" s="23">
        <f t="shared" si="2"/>
        <v>0.3219593091530138</v>
      </c>
      <c r="H20" s="16">
        <f>FORECAST($A20,INDEX($W$119:$W$144,MATCH($A20,$V$119:$V$144,1),1):INDEX($W$119:$W$144,MATCH($A20,$V$119:$V$144,1)+1,1),INDEX($V$119:$V$144,MATCH($A20,$V$119:$V$144,1),1):INDEX($V$119:$V$144,MATCH($A20,$V$119:$V$144,1)+1,1))</f>
        <v>24.70010211028648</v>
      </c>
      <c r="I20" s="23">
        <f t="shared" si="3"/>
        <v>0.21117895507558795</v>
      </c>
      <c r="J20" s="16" cm="1">
        <f t="array" ref="J20">GROWTH($W$160:$W$162,$V$160:$V$162,$A20)</f>
        <v>79.189896253381846</v>
      </c>
      <c r="K20" s="23">
        <f t="shared" si="4"/>
        <v>0.32283054013778778</v>
      </c>
      <c r="V20" s="19">
        <v>2038.2931405484901</v>
      </c>
      <c r="W20" s="19">
        <v>14.800389586988301</v>
      </c>
    </row>
    <row r="21" spans="1:23" x14ac:dyDescent="0.25">
      <c r="A21" s="5">
        <v>2039</v>
      </c>
      <c r="B21" s="14">
        <f>FORECAST($A21,INDEX($W$5:$W$30,MATCH($A21,$V$5:$V$30,1),1):INDEX($W$5:$W$30,MATCH($A21,$V$5:$V$30,1)+1,1),INDEX($V$5:$V$30,MATCH($A21,$V$5:$V$30,1),1):INDEX($V$5:$V$30,MATCH($A21,$V$5:$V$30,1)+1,1))</f>
        <v>14.288723579697717</v>
      </c>
      <c r="C21" s="23">
        <f t="shared" si="0"/>
        <v>0.25648714393795341</v>
      </c>
      <c r="D21" s="16">
        <f>FORECAST($A21,INDEX($W$40:$W$66,MATCH($A21,$V$40:$V$66,1),1):INDEX($W$40:$W$66,MATCH($A21,$V$40:$V$66,1)+1,1),INDEX($V$40:$V$66,MATCH($A21,$V$40:$V$66,1),1):INDEX($V$40:$V$66,MATCH($A21,$V$40:$V$66,1)+1,1))</f>
        <v>24.866776113549349</v>
      </c>
      <c r="E21" s="23">
        <f t="shared" si="1"/>
        <v>0.61142261444784318</v>
      </c>
      <c r="F21" s="16">
        <f>FORECAST($A21,INDEX($W$83:$W$109,MATCH($A21,$V$83:$V$109,1),1):INDEX($W$83:$W$109,MATCH($A21,$V$83:$V$109,1)+1,1),INDEX($V$83:$V$109,MATCH($A21,$V$83:$V$109,1),1):INDEX($V$83:$V$109,MATCH($A21,$V$83:$V$109,1)+1,1))</f>
        <v>381.80606714570604</v>
      </c>
      <c r="G21" s="23">
        <f t="shared" si="2"/>
        <v>0.30321544533572448</v>
      </c>
      <c r="H21" s="16">
        <f>FORECAST($A21,INDEX($W$119:$W$144,MATCH($A21,$V$119:$V$144,1),1):INDEX($W$119:$W$144,MATCH($A21,$V$119:$V$144,1)+1,1),INDEX($V$119:$V$144,MATCH($A21,$V$119:$V$144,1),1):INDEX($V$119:$V$144,MATCH($A21,$V$119:$V$144,1)+1,1))</f>
        <v>23.888962159669973</v>
      </c>
      <c r="I21" s="23">
        <f t="shared" si="3"/>
        <v>0.20424393568067134</v>
      </c>
      <c r="J21" s="16" cm="1">
        <f t="array" ref="J21">GROWTH($W$160:$W$162,$V$160:$V$162,$A21)</f>
        <v>74.368767800074892</v>
      </c>
      <c r="K21" s="23">
        <f t="shared" si="4"/>
        <v>0.30317642292976993</v>
      </c>
      <c r="V21" s="19">
        <v>2039.88548185231</v>
      </c>
      <c r="W21" s="19">
        <v>13.647760283625299</v>
      </c>
    </row>
    <row r="22" spans="1:23" x14ac:dyDescent="0.25">
      <c r="A22" s="5">
        <v>2040</v>
      </c>
      <c r="B22" s="14">
        <f>FORECAST($A22,INDEX($W$5:$W$30,MATCH($A22,$V$5:$V$30,1),1):INDEX($W$5:$W$30,MATCH($A22,$V$5:$V$30,1)+1,1),INDEX($V$5:$V$30,MATCH($A22,$V$5:$V$30,1),1):INDEX($V$5:$V$30,MATCH($A22,$V$5:$V$30,1)+1,1))</f>
        <v>13.580227494654537</v>
      </c>
      <c r="C22" s="23">
        <f t="shared" si="0"/>
        <v>0.24376941332119312</v>
      </c>
      <c r="D22" s="16">
        <f>FORECAST($A22,INDEX($W$40:$W$66,MATCH($A22,$V$40:$V$66,1),1):INDEX($W$40:$W$66,MATCH($A22,$V$40:$V$66,1)+1,1),INDEX($V$40:$V$66,MATCH($A22,$V$40:$V$66,1),1):INDEX($V$40:$V$66,MATCH($A22,$V$40:$V$66,1)+1,1))</f>
        <v>24.352590258676742</v>
      </c>
      <c r="E22" s="23">
        <f t="shared" si="1"/>
        <v>0.59877984731700429</v>
      </c>
      <c r="F22" s="16">
        <f>FORECAST($A22,INDEX($W$83:$W$109,MATCH($A22,$V$83:$V$109,1),1):INDEX($W$83:$W$109,MATCH($A22,$V$83:$V$109,1)+1,1),INDEX($V$83:$V$109,MATCH($A22,$V$83:$V$109,1),1):INDEX($V$83:$V$109,MATCH($A22,$V$83:$V$109,1)+1,1))</f>
        <v>359.79707751452952</v>
      </c>
      <c r="G22" s="23">
        <f t="shared" si="2"/>
        <v>0.28573676658581404</v>
      </c>
      <c r="H22" s="16">
        <f>FORECAST($A22,INDEX($W$119:$W$144,MATCH($A22,$V$119:$V$144,1),1):INDEX($W$119:$W$144,MATCH($A22,$V$119:$V$144,1)+1,1),INDEX($V$119:$V$144,MATCH($A22,$V$119:$V$144,1),1):INDEX($V$119:$V$144,MATCH($A22,$V$119:$V$144,1)+1,1))</f>
        <v>23.030778764442175</v>
      </c>
      <c r="I22" s="23">
        <f t="shared" si="3"/>
        <v>0.1969067080101852</v>
      </c>
      <c r="J22" s="16" cm="1">
        <f t="array" ref="J22">GROWTH($W$160:$W$162,$V$160:$V$162,$A22)</f>
        <v>69.841152543056964</v>
      </c>
      <c r="K22" s="23">
        <f t="shared" si="4"/>
        <v>0.28471886018360371</v>
      </c>
      <c r="V22" s="19">
        <v>2041.3261716033901</v>
      </c>
      <c r="W22" s="19">
        <v>12.7981674558108</v>
      </c>
    </row>
    <row r="23" spans="1:23" x14ac:dyDescent="0.25">
      <c r="A23" s="5">
        <v>2041</v>
      </c>
      <c r="B23" s="14">
        <f>FORECAST($A23,INDEX($W$5:$W$30,MATCH($A23,$V$5:$V$30,1),1):INDEX($W$5:$W$30,MATCH($A23,$V$5:$V$30,1)+1,1),INDEX($V$5:$V$30,MATCH($A23,$V$5:$V$30,1),1):INDEX($V$5:$V$30,MATCH($A23,$V$5:$V$30,1)+1,1))</f>
        <v>12.990514943997823</v>
      </c>
      <c r="C23" s="23">
        <f t="shared" si="0"/>
        <v>0.23318388501849599</v>
      </c>
      <c r="D23" s="16">
        <f>FORECAST($A23,INDEX($W$40:$W$66,MATCH($A23,$V$40:$V$66,1),1):INDEX($W$40:$W$66,MATCH($A23,$V$40:$V$66,1)+1,1),INDEX($V$40:$V$66,MATCH($A23,$V$40:$V$66,1),1):INDEX($V$40:$V$66,MATCH($A23,$V$40:$V$66,1)+1,1))</f>
        <v>23.851118563144496</v>
      </c>
      <c r="E23" s="23">
        <f t="shared" si="1"/>
        <v>0.58644969507877942</v>
      </c>
      <c r="F23" s="16">
        <f>FORECAST($A23,INDEX($W$83:$W$109,MATCH($A23,$V$83:$V$109,1),1):INDEX($W$83:$W$109,MATCH($A23,$V$83:$V$109,1)+1,1),INDEX($V$83:$V$109,MATCH($A23,$V$83:$V$109,1),1):INDEX($V$83:$V$109,MATCH($A23,$V$83:$V$109,1)+1,1))</f>
        <v>339.73025488959684</v>
      </c>
      <c r="G23" s="23">
        <f t="shared" si="2"/>
        <v>0.26980048091026465</v>
      </c>
      <c r="H23" s="16">
        <f>FORECAST($A23,INDEX($W$119:$W$144,MATCH($A23,$V$119:$V$144,1),1):INDEX($W$119:$W$144,MATCH($A23,$V$119:$V$144,1)+1,1),INDEX($V$119:$V$144,MATCH($A23,$V$119:$V$144,1),1):INDEX($V$119:$V$144,MATCH($A23,$V$119:$V$144,1)+1,1))</f>
        <v>22.14382486099521</v>
      </c>
      <c r="I23" s="23">
        <f t="shared" si="3"/>
        <v>0.18932350055242578</v>
      </c>
      <c r="J23" s="16" cm="1">
        <f t="array" ref="J23">GROWTH($W$160:$W$162,$V$160:$V$162,$A23)</f>
        <v>65.589181222628511</v>
      </c>
      <c r="K23" s="23">
        <f t="shared" si="4"/>
        <v>0.26738500494489731</v>
      </c>
      <c r="V23" s="19">
        <v>2042.1602551434901</v>
      </c>
      <c r="W23" s="19">
        <v>12.3644631837031</v>
      </c>
    </row>
    <row r="24" spans="1:23" x14ac:dyDescent="0.25">
      <c r="A24" s="5">
        <v>2042</v>
      </c>
      <c r="B24" s="14">
        <f>FORECAST($A24,INDEX($W$5:$W$30,MATCH($A24,$V$5:$V$30,1),1):INDEX($W$5:$W$30,MATCH($A24,$V$5:$V$30,1)+1,1),INDEX($V$5:$V$30,MATCH($A24,$V$5:$V$30,1),1):INDEX($V$5:$V$30,MATCH($A24,$V$5:$V$30,1)+1,1))</f>
        <v>12.447792175365748</v>
      </c>
      <c r="C24" s="23">
        <f t="shared" si="0"/>
        <v>0.22344183828492173</v>
      </c>
      <c r="D24" s="16">
        <f>FORECAST($A24,INDEX($W$40:$W$66,MATCH($A24,$V$40:$V$66,1),1):INDEX($W$40:$W$66,MATCH($A24,$V$40:$V$66,1)+1,1),INDEX($V$40:$V$66,MATCH($A24,$V$40:$V$66,1),1):INDEX($V$40:$V$66,MATCH($A24,$V$40:$V$66,1)+1,1))</f>
        <v>23.379491213299048</v>
      </c>
      <c r="E24" s="23">
        <f t="shared" si="1"/>
        <v>0.57485335360005885</v>
      </c>
      <c r="F24" s="16">
        <f>FORECAST($A24,INDEX($W$83:$W$109,MATCH($A24,$V$83:$V$109,1),1):INDEX($W$83:$W$109,MATCH($A24,$V$83:$V$109,1)+1,1),INDEX($V$83:$V$109,MATCH($A24,$V$83:$V$109,1),1):INDEX($V$83:$V$109,MATCH($A24,$V$83:$V$109,1)+1,1))</f>
        <v>324.36241028383665</v>
      </c>
      <c r="G24" s="23">
        <f t="shared" si="2"/>
        <v>0.25759593979120615</v>
      </c>
      <c r="H24" s="16">
        <f>FORECAST($A24,INDEX($W$119:$W$144,MATCH($A24,$V$119:$V$144,1),1):INDEX($W$119:$W$144,MATCH($A24,$V$119:$V$144,1)+1,1),INDEX($V$119:$V$144,MATCH($A24,$V$119:$V$144,1),1):INDEX($V$119:$V$144,MATCH($A24,$V$119:$V$144,1)+1,1))</f>
        <v>21.235583347696092</v>
      </c>
      <c r="I24" s="23">
        <f t="shared" si="3"/>
        <v>0.1815582899926321</v>
      </c>
      <c r="J24" s="16" cm="1">
        <f t="array" ref="J24">GROWTH($W$160:$W$162,$V$160:$V$162,$A24)</f>
        <v>61.596072470348552</v>
      </c>
      <c r="K24" s="23">
        <f t="shared" si="4"/>
        <v>0.25110644522557685</v>
      </c>
      <c r="V24" s="19">
        <v>2043.8663351118701</v>
      </c>
      <c r="W24" s="19">
        <v>11.521761254767</v>
      </c>
    </row>
    <row r="25" spans="1:23" x14ac:dyDescent="0.25">
      <c r="A25" s="5">
        <v>2043</v>
      </c>
      <c r="B25" s="14">
        <f>FORECAST($A25,INDEX($W$5:$W$30,MATCH($A25,$V$5:$V$30,1),1):INDEX($W$5:$W$30,MATCH($A25,$V$5:$V$30,1)+1,1),INDEX($V$5:$V$30,MATCH($A25,$V$5:$V$30,1),1):INDEX($V$5:$V$30,MATCH($A25,$V$5:$V$30,1)+1,1))</f>
        <v>11.949679220752728</v>
      </c>
      <c r="C25" s="23">
        <f t="shared" si="0"/>
        <v>0.21450055193596348</v>
      </c>
      <c r="D25" s="16">
        <f>FORECAST($A25,INDEX($W$40:$W$66,MATCH($A25,$V$40:$V$66,1),1):INDEX($W$40:$W$66,MATCH($A25,$V$40:$V$66,1)+1,1),INDEX($V$40:$V$66,MATCH($A25,$V$40:$V$66,1),1):INDEX($V$40:$V$66,MATCH($A25,$V$40:$V$66,1)+1,1))</f>
        <v>22.930909880424679</v>
      </c>
      <c r="E25" s="23">
        <f t="shared" si="1"/>
        <v>0.56382366603275491</v>
      </c>
      <c r="F25" s="16">
        <f>FORECAST($A25,INDEX($W$83:$W$109,MATCH($A25,$V$83:$V$109,1),1):INDEX($W$83:$W$109,MATCH($A25,$V$83:$V$109,1)+1,1),INDEX($V$83:$V$109,MATCH($A25,$V$83:$V$109,1),1):INDEX($V$83:$V$109,MATCH($A25,$V$83:$V$109,1)+1,1))</f>
        <v>312.89884083590368</v>
      </c>
      <c r="G25" s="23">
        <f t="shared" si="2"/>
        <v>0.24849202129856074</v>
      </c>
      <c r="H25" s="16">
        <f>FORECAST($A25,INDEX($W$119:$W$144,MATCH($A25,$V$119:$V$144,1),1):INDEX($W$119:$W$144,MATCH($A25,$V$119:$V$144,1)+1,1),INDEX($V$119:$V$144,MATCH($A25,$V$119:$V$144,1),1):INDEX($V$119:$V$144,MATCH($A25,$V$119:$V$144,1)+1,1))</f>
        <v>20.316026753957885</v>
      </c>
      <c r="I25" s="23">
        <f t="shared" si="3"/>
        <v>0.1736963386641949</v>
      </c>
      <c r="J25" s="16" cm="1">
        <f t="array" ref="J25">GROWTH($W$160:$W$162,$V$160:$V$162,$A25)</f>
        <v>57.846066577569353</v>
      </c>
      <c r="K25" s="23">
        <f t="shared" si="4"/>
        <v>0.23581893400050571</v>
      </c>
      <c r="V25" s="19">
        <v>2045.32219001822</v>
      </c>
      <c r="W25" s="19">
        <v>10.9394749211021</v>
      </c>
    </row>
    <row r="26" spans="1:23" x14ac:dyDescent="0.25">
      <c r="A26" s="5">
        <v>2044</v>
      </c>
      <c r="B26" s="14">
        <f>FORECAST($A26,INDEX($W$5:$W$30,MATCH($A26,$V$5:$V$30,1),1):INDEX($W$5:$W$30,MATCH($A26,$V$5:$V$30,1)+1,1),INDEX($V$5:$V$30,MATCH($A26,$V$5:$V$30,1),1):INDEX($V$5:$V$30,MATCH($A26,$V$5:$V$30,1)+1,1))</f>
        <v>11.468300406910885</v>
      </c>
      <c r="C26" s="23">
        <f t="shared" si="0"/>
        <v>0.20585964874920409</v>
      </c>
      <c r="D26" s="16">
        <f>FORECAST($A26,INDEX($W$40:$W$66,MATCH($A26,$V$40:$V$66,1),1):INDEX($W$40:$W$66,MATCH($A26,$V$40:$V$66,1)+1,1),INDEX($V$40:$V$66,MATCH($A26,$V$40:$V$66,1),1):INDEX($V$40:$V$66,MATCH($A26,$V$40:$V$66,1)+1,1))</f>
        <v>22.483276517464105</v>
      </c>
      <c r="E26" s="23">
        <f t="shared" si="1"/>
        <v>0.55281728708577493</v>
      </c>
      <c r="F26" s="16">
        <f>FORECAST($A26,INDEX($W$83:$W$109,MATCH($A26,$V$83:$V$109,1),1):INDEX($W$83:$W$109,MATCH($A26,$V$83:$V$109,1)+1,1),INDEX($V$83:$V$109,MATCH($A26,$V$83:$V$109,1),1):INDEX($V$83:$V$109,MATCH($A26,$V$83:$V$109,1)+1,1))</f>
        <v>306.64836158229446</v>
      </c>
      <c r="G26" s="23">
        <f t="shared" si="2"/>
        <v>0.24352813514396604</v>
      </c>
      <c r="H26" s="16">
        <f>FORECAST($A26,INDEX($W$119:$W$144,MATCH($A26,$V$119:$V$144,1),1):INDEX($W$119:$W$144,MATCH($A26,$V$119:$V$144,1)+1,1),INDEX($V$119:$V$144,MATCH($A26,$V$119:$V$144,1),1):INDEX($V$119:$V$144,MATCH($A26,$V$119:$V$144,1)+1,1))</f>
        <v>19.415141741277012</v>
      </c>
      <c r="I26" s="23">
        <f t="shared" si="3"/>
        <v>0.16599402412428962</v>
      </c>
      <c r="J26" s="16" cm="1">
        <f t="array" ref="J26">GROWTH($W$160:$W$162,$V$160:$V$162,$A26)</f>
        <v>54.324363296172521</v>
      </c>
      <c r="K26" s="23">
        <f t="shared" si="4"/>
        <v>0.22146213564203068</v>
      </c>
      <c r="V26" s="19">
        <v>2046.1979777353199</v>
      </c>
      <c r="W26" s="19">
        <v>10.637274385968899</v>
      </c>
    </row>
    <row r="27" spans="1:23" x14ac:dyDescent="0.25">
      <c r="A27" s="5">
        <v>2045</v>
      </c>
      <c r="B27" s="14">
        <f>FORECAST($A27,INDEX($W$5:$W$30,MATCH($A27,$V$5:$V$30,1),1):INDEX($W$5:$W$30,MATCH($A27,$V$5:$V$30,1)+1,1),INDEX($V$5:$V$30,MATCH($A27,$V$5:$V$30,1),1):INDEX($V$5:$V$30,MATCH($A27,$V$5:$V$30,1)+1,1))</f>
        <v>11.068338617363679</v>
      </c>
      <c r="C27" s="23">
        <f t="shared" si="0"/>
        <v>0.19868020710677253</v>
      </c>
      <c r="D27" s="16">
        <f>FORECAST($A27,INDEX($W$40:$W$66,MATCH($A27,$V$40:$V$66,1),1):INDEX($W$40:$W$66,MATCH($A27,$V$40:$V$66,1)+1,1),INDEX($V$40:$V$66,MATCH($A27,$V$40:$V$66,1),1):INDEX($V$40:$V$66,MATCH($A27,$V$40:$V$66,1)+1,1))</f>
        <v>22.077454517670617</v>
      </c>
      <c r="E27" s="23">
        <f t="shared" si="1"/>
        <v>0.54283896311723334</v>
      </c>
      <c r="F27" s="16">
        <f>FORECAST($A27,INDEX($W$83:$W$109,MATCH($A27,$V$83:$V$109,1),1):INDEX($W$83:$W$109,MATCH($A27,$V$83:$V$109,1)+1,1),INDEX($V$83:$V$109,MATCH($A27,$V$83:$V$109,1),1):INDEX($V$83:$V$109,MATCH($A27,$V$83:$V$109,1)+1,1))</f>
        <v>301.11033834495174</v>
      </c>
      <c r="G27" s="23">
        <f t="shared" si="2"/>
        <v>0.23913005369192447</v>
      </c>
      <c r="H27" s="16">
        <f>FORECAST($A27,INDEX($W$119:$W$144,MATCH($A27,$V$119:$V$144,1),1):INDEX($W$119:$W$144,MATCH($A27,$V$119:$V$144,1)+1,1),INDEX($V$119:$V$144,MATCH($A27,$V$119:$V$144,1),1):INDEX($V$119:$V$144,MATCH($A27,$V$119:$V$144,1)+1,1))</f>
        <v>18.741658478718364</v>
      </c>
      <c r="I27" s="23">
        <f t="shared" si="3"/>
        <v>0.16023593085759003</v>
      </c>
      <c r="J27" s="16" cm="1">
        <f t="array" ref="J27">GROWTH($W$160:$W$162,$V$160:$V$162,$A27)</f>
        <v>51.017063426035648</v>
      </c>
      <c r="K27" s="23">
        <f t="shared" si="4"/>
        <v>0.20797938779175396</v>
      </c>
      <c r="V27" s="19">
        <v>2047.8471883714201</v>
      </c>
      <c r="W27" s="19">
        <v>10.074000233284799</v>
      </c>
    </row>
    <row r="28" spans="1:23" x14ac:dyDescent="0.25">
      <c r="A28" s="5">
        <v>2046</v>
      </c>
      <c r="B28" s="14">
        <f>FORECAST($A28,INDEX($W$5:$W$30,MATCH($A28,$V$5:$V$30,1),1):INDEX($W$5:$W$30,MATCH($A28,$V$5:$V$30,1)+1,1),INDEX($V$5:$V$30,MATCH($A28,$V$5:$V$30,1),1):INDEX($V$5:$V$30,MATCH($A28,$V$5:$V$30,1)+1,1))</f>
        <v>10.705588860344278</v>
      </c>
      <c r="C28" s="23">
        <f t="shared" si="0"/>
        <v>0.19216873331254988</v>
      </c>
      <c r="D28" s="16">
        <f>FORECAST($A28,INDEX($W$40:$W$66,MATCH($A28,$V$40:$V$66,1),1):INDEX($W$40:$W$66,MATCH($A28,$V$40:$V$66,1)+1,1),INDEX($V$40:$V$66,MATCH($A28,$V$40:$V$66,1),1):INDEX($V$40:$V$66,MATCH($A28,$V$40:$V$66,1)+1,1))</f>
        <v>21.67696899942473</v>
      </c>
      <c r="E28" s="23">
        <f t="shared" si="1"/>
        <v>0.53299185219717415</v>
      </c>
      <c r="F28" s="16">
        <f>FORECAST($A28,INDEX($W$83:$W$109,MATCH($A28,$V$83:$V$109,1),1):INDEX($W$83:$W$109,MATCH($A28,$V$83:$V$109,1)+1,1),INDEX($V$83:$V$109,MATCH($A28,$V$83:$V$109,1),1):INDEX($V$83:$V$109,MATCH($A28,$V$83:$V$109,1)+1,1))</f>
        <v>297.70097119319053</v>
      </c>
      <c r="G28" s="23">
        <f t="shared" si="2"/>
        <v>0.23642246764709676</v>
      </c>
      <c r="H28" s="16">
        <f>FORECAST($A28,INDEX($W$119:$W$144,MATCH($A28,$V$119:$V$144,1),1):INDEX($W$119:$W$144,MATCH($A28,$V$119:$V$144,1)+1,1),INDEX($V$119:$V$144,MATCH($A28,$V$119:$V$144,1),1):INDEX($V$119:$V$144,MATCH($A28,$V$119:$V$144,1)+1,1))</f>
        <v>18.202028419854287</v>
      </c>
      <c r="I28" s="23">
        <f t="shared" si="3"/>
        <v>0.1556222449930755</v>
      </c>
      <c r="J28" s="16" cm="1">
        <f t="array" ref="J28">GROWTH($W$160:$W$162,$V$160:$V$162,$A28)</f>
        <v>47.911113958689015</v>
      </c>
      <c r="K28" s="23">
        <f t="shared" si="4"/>
        <v>0.19531747772969388</v>
      </c>
      <c r="V28" s="19">
        <v>2049.1930959020401</v>
      </c>
      <c r="W28" s="19">
        <v>9.7065892565199707</v>
      </c>
    </row>
    <row r="29" spans="1:23" x14ac:dyDescent="0.25">
      <c r="A29" s="5">
        <v>2047</v>
      </c>
      <c r="B29" s="14">
        <f>FORECAST($A29,INDEX($W$5:$W$30,MATCH($A29,$V$5:$V$30,1),1):INDEX($W$5:$W$30,MATCH($A29,$V$5:$V$30,1)+1,1),INDEX($V$5:$V$30,MATCH($A29,$V$5:$V$30,1),1):INDEX($V$5:$V$30,MATCH($A29,$V$5:$V$30,1)+1,1))</f>
        <v>10.363350363359132</v>
      </c>
      <c r="C29" s="23">
        <f t="shared" si="0"/>
        <v>0.18602544317555955</v>
      </c>
      <c r="D29" s="16">
        <f>FORECAST($A29,INDEX($W$40:$W$66,MATCH($A29,$V$40:$V$66,1),1):INDEX($W$40:$W$66,MATCH($A29,$V$40:$V$66,1)+1,1),INDEX($V$40:$V$66,MATCH($A29,$V$40:$V$66,1),1):INDEX($V$40:$V$66,MATCH($A29,$V$40:$V$66,1)+1,1))</f>
        <v>21.282925571907867</v>
      </c>
      <c r="E29" s="23">
        <f t="shared" si="1"/>
        <v>0.5233031389696049</v>
      </c>
      <c r="F29" s="16">
        <f>FORECAST($A29,INDEX($W$83:$W$109,MATCH($A29,$V$83:$V$109,1),1):INDEX($W$83:$W$109,MATCH($A29,$V$83:$V$109,1)+1,1),INDEX($V$83:$V$109,MATCH($A29,$V$83:$V$109,1),1):INDEX($V$83:$V$109,MATCH($A29,$V$83:$V$109,1)+1,1))</f>
        <v>294.24699840527592</v>
      </c>
      <c r="G29" s="23">
        <f t="shared" si="2"/>
        <v>0.23367945755065078</v>
      </c>
      <c r="H29" s="16">
        <f>FORECAST($A29,INDEX($W$119:$W$144,MATCH($A29,$V$119:$V$144,1),1):INDEX($W$119:$W$144,MATCH($A29,$V$119:$V$144,1)+1,1),INDEX($V$119:$V$144,MATCH($A29,$V$119:$V$144,1),1):INDEX($V$119:$V$144,MATCH($A29,$V$119:$V$144,1)+1,1))</f>
        <v>17.801653836671107</v>
      </c>
      <c r="I29" s="23">
        <f t="shared" si="3"/>
        <v>0.15219915444316898</v>
      </c>
      <c r="J29" s="16" cm="1">
        <f t="array" ref="J29">GROWTH($W$160:$W$162,$V$160:$V$162,$A29)</f>
        <v>44.99425656065948</v>
      </c>
      <c r="K29" s="23">
        <f t="shared" si="4"/>
        <v>0.18342643235822628</v>
      </c>
      <c r="V29">
        <v>2050</v>
      </c>
      <c r="W29">
        <f>FORECAST(V29,$W$27:$W$28,$V$27:$V$28)</f>
        <v>9.4863174948704909</v>
      </c>
    </row>
    <row r="30" spans="1:23" x14ac:dyDescent="0.25">
      <c r="A30" s="5">
        <v>2048</v>
      </c>
      <c r="B30" s="14">
        <f>FORECAST($A30,INDEX($W$5:$W$30,MATCH($A30,$V$5:$V$30,1),1):INDEX($W$5:$W$30,MATCH($A30,$V$5:$V$30,1)+1,1),INDEX($V$5:$V$30,MATCH($A30,$V$5:$V$30,1),1):INDEX($V$5:$V$30,MATCH($A30,$V$5:$V$30,1)+1,1))</f>
        <v>10.032285131436993</v>
      </c>
      <c r="C30" s="23">
        <f t="shared" si="0"/>
        <v>0.18008271670882908</v>
      </c>
      <c r="D30" s="16">
        <f>FORECAST($A30,INDEX($W$40:$W$66,MATCH($A30,$V$40:$V$66,1),1):INDEX($W$40:$W$66,MATCH($A30,$V$40:$V$66,1)+1,1),INDEX($V$40:$V$66,MATCH($A30,$V$40:$V$66,1),1):INDEX($V$40:$V$66,MATCH($A30,$V$40:$V$66,1)+1,1))</f>
        <v>20.910088031588771</v>
      </c>
      <c r="E30" s="23">
        <f t="shared" si="1"/>
        <v>0.51413583466665602</v>
      </c>
      <c r="F30" s="16">
        <f>FORECAST($A30,INDEX($W$83:$W$109,MATCH($A30,$V$83:$V$109,1),1):INDEX($W$83:$W$109,MATCH($A30,$V$83:$V$109,1)+1,1),INDEX($V$83:$V$109,MATCH($A30,$V$83:$V$109,1),1):INDEX($V$83:$V$109,MATCH($A30,$V$83:$V$109,1)+1,1))</f>
        <v>291.5669467202033</v>
      </c>
      <c r="G30" s="23">
        <f t="shared" si="2"/>
        <v>0.23155106532449496</v>
      </c>
      <c r="H30" s="16">
        <f>FORECAST($A30,INDEX($W$119:$W$144,MATCH($A30,$V$119:$V$144,1),1):INDEX($W$119:$W$144,MATCH($A30,$V$119:$V$144,1)+1,1),INDEX($V$119:$V$144,MATCH($A30,$V$119:$V$144,1),1):INDEX($V$119:$V$144,MATCH($A30,$V$119:$V$144,1)+1,1))</f>
        <v>17.392380159072445</v>
      </c>
      <c r="I30" s="23">
        <f t="shared" si="3"/>
        <v>0.14869997912845501</v>
      </c>
      <c r="J30" s="16" cm="1">
        <f t="array" ref="J30">GROWTH($W$160:$W$162,$V$160:$V$162,$A30)</f>
        <v>42.254979193179338</v>
      </c>
      <c r="K30" s="23">
        <f t="shared" si="4"/>
        <v>0.17225932097192911</v>
      </c>
      <c r="V30">
        <v>2051</v>
      </c>
      <c r="W30">
        <f>FORECAST(V30,$W$27:$W$28,$V$27:$V$28)</f>
        <v>9.21333367658724</v>
      </c>
    </row>
    <row r="31" spans="1:23" x14ac:dyDescent="0.25">
      <c r="A31" s="5">
        <v>2049</v>
      </c>
      <c r="B31" s="14">
        <f>FORECAST($A31,INDEX($W$5:$W$30,MATCH($A31,$V$5:$V$30,1),1):INDEX($W$5:$W$30,MATCH($A31,$V$5:$V$30,1)+1,1),INDEX($V$5:$V$30,MATCH($A31,$V$5:$V$30,1),1):INDEX($V$5:$V$30,MATCH($A31,$V$5:$V$30,1)+1,1))</f>
        <v>9.7593013131537418</v>
      </c>
      <c r="C31" s="23">
        <f t="shared" si="0"/>
        <v>0.17518257013504887</v>
      </c>
      <c r="D31" s="16">
        <f>FORECAST($A31,INDEX($W$40:$W$66,MATCH($A31,$V$40:$V$66,1),1):INDEX($W$40:$W$66,MATCH($A31,$V$40:$V$66,1)+1,1),INDEX($V$40:$V$66,MATCH($A31,$V$40:$V$66,1),1):INDEX($V$40:$V$66,MATCH($A31,$V$40:$V$66,1)+1,1))</f>
        <v>20.541440693571303</v>
      </c>
      <c r="E31" s="23">
        <f t="shared" si="1"/>
        <v>0.50507155877537702</v>
      </c>
      <c r="F31" s="16">
        <f>FORECAST($A31,INDEX($W$83:$W$109,MATCH($A31,$V$83:$V$109,1),1):INDEX($W$83:$W$109,MATCH($A31,$V$83:$V$109,1)+1,1),INDEX($V$83:$V$109,MATCH($A31,$V$83:$V$109,1),1):INDEX($V$83:$V$109,MATCH($A31,$V$83:$V$109,1)+1,1))</f>
        <v>289.01769968693316</v>
      </c>
      <c r="G31" s="23">
        <f t="shared" si="2"/>
        <v>0.22952655303677169</v>
      </c>
      <c r="H31" s="16">
        <f>FORECAST($A31,INDEX($W$119:$W$144,MATCH($A31,$V$119:$V$144,1),1):INDEX($W$119:$W$144,MATCH($A31,$V$119:$V$144,1)+1,1),INDEX($V$119:$V$144,MATCH($A31,$V$119:$V$144,1),1):INDEX($V$119:$V$144,MATCH($A31,$V$119:$V$144,1)+1,1))</f>
        <v>17.128441203600346</v>
      </c>
      <c r="I31" s="23">
        <f t="shared" si="3"/>
        <v>0.14644337498279331</v>
      </c>
      <c r="J31" s="16" cm="1">
        <f t="array" ref="J31">GROWTH($W$160:$W$162,$V$160:$V$162,$A31)</f>
        <v>39.682470677316353</v>
      </c>
      <c r="K31" s="23">
        <f t="shared" si="4"/>
        <v>0.16177207003491781</v>
      </c>
    </row>
    <row r="32" spans="1:23" x14ac:dyDescent="0.25">
      <c r="A32" s="5">
        <v>2050</v>
      </c>
      <c r="B32" s="14">
        <f>FORECAST($A32,INDEX($W$5:$W$30,MATCH($A32,$V$5:$V$30,1),1):INDEX($W$5:$W$30,MATCH($A32,$V$5:$V$30,1)+1,1),INDEX($V$5:$V$30,MATCH($A32,$V$5:$V$30,1),1):INDEX($V$5:$V$30,MATCH($A32,$V$5:$V$30,1)+1,1))</f>
        <v>9.4863174948704909</v>
      </c>
      <c r="C32" s="23">
        <f t="shared" si="0"/>
        <v>0.17028242356126866</v>
      </c>
      <c r="D32" s="16">
        <f>FORECAST($A32,INDEX($W$40:$W$66,MATCH($A32,$V$40:$V$66,1),1):INDEX($W$40:$W$66,MATCH($A32,$V$40:$V$66,1)+1,1),INDEX($V$40:$V$66,MATCH($A32,$V$40:$V$66,1),1):INDEX($V$40:$V$66,MATCH($A32,$V$40:$V$66,1)+1,1))</f>
        <v>20.172793355553949</v>
      </c>
      <c r="E32" s="23">
        <f t="shared" si="1"/>
        <v>0.49600728288410084</v>
      </c>
      <c r="F32" s="16">
        <f>FORECAST($A32,INDEX($W$83:$W$109,MATCH($A32,$V$83:$V$109,1),1):INDEX($W$83:$W$109,MATCH($A32,$V$83:$V$109,1)+1,1),INDEX($V$83:$V$109,MATCH($A32,$V$83:$V$109,1),1):INDEX($V$83:$V$109,MATCH($A32,$V$83:$V$109,1)+1,1))</f>
        <v>285.32787258149801</v>
      </c>
      <c r="G32" s="23">
        <f t="shared" si="2"/>
        <v>0.22659623666608034</v>
      </c>
      <c r="H32" s="16">
        <f>FORECAST($A32,INDEX($W$119:$W$144,MATCH($A32,$V$119:$V$144,1),1):INDEX($W$119:$W$144,MATCH($A32,$V$119:$V$144,1)+1,1),INDEX($V$119:$V$144,MATCH($A32,$V$119:$V$144,1),1):INDEX($V$119:$V$144,MATCH($A32,$V$119:$V$144,1)+1,1))</f>
        <v>16.92987935083238</v>
      </c>
      <c r="I32" s="23">
        <f t="shared" si="3"/>
        <v>0.14474572675453157</v>
      </c>
      <c r="J32" s="16" cm="1">
        <f t="array" ref="J32">GROWTH($W$160:$W$162,$V$160:$V$162,$A32)</f>
        <v>37.266578025205966</v>
      </c>
      <c r="K32" s="23">
        <f t="shared" si="4"/>
        <v>0.15192328923464746</v>
      </c>
    </row>
    <row r="40" spans="22:23" x14ac:dyDescent="0.25">
      <c r="V40">
        <v>2019</v>
      </c>
      <c r="W40">
        <f t="shared" ref="W40:W41" si="5">FORECAST(V40,$W$43:$W$44,$V$43:$V$44)</f>
        <v>41.764178325461671</v>
      </c>
    </row>
    <row r="41" spans="22:23" x14ac:dyDescent="0.25">
      <c r="V41">
        <v>2020</v>
      </c>
      <c r="W41">
        <f t="shared" si="5"/>
        <v>40.670357173500634</v>
      </c>
    </row>
    <row r="42" spans="22:23" x14ac:dyDescent="0.25">
      <c r="V42">
        <v>2021</v>
      </c>
      <c r="W42">
        <f>FORECAST(V42,$W$43:$W$44,$V$43:$V$44)</f>
        <v>39.576536021539596</v>
      </c>
    </row>
    <row r="43" spans="22:23" x14ac:dyDescent="0.25">
      <c r="V43" s="19">
        <v>2021.63342427155</v>
      </c>
      <c r="W43" s="19">
        <v>38.883683155152802</v>
      </c>
    </row>
    <row r="44" spans="22:23" x14ac:dyDescent="0.25">
      <c r="V44" s="19">
        <v>2023.0758263897201</v>
      </c>
      <c r="W44" s="19">
        <v>37.305953208665002</v>
      </c>
    </row>
    <row r="45" spans="22:23" x14ac:dyDescent="0.25">
      <c r="V45" s="19">
        <v>2023.9109013002401</v>
      </c>
      <c r="W45" s="19">
        <v>36.461864494857402</v>
      </c>
    </row>
    <row r="46" spans="22:23" x14ac:dyDescent="0.25">
      <c r="V46" s="19">
        <v>2025.50513522033</v>
      </c>
      <c r="W46" s="19">
        <v>34.791045478803802</v>
      </c>
    </row>
    <row r="47" spans="22:23" x14ac:dyDescent="0.25">
      <c r="V47" s="19">
        <v>2026.9475373385001</v>
      </c>
      <c r="W47" s="19">
        <v>33.410958791302001</v>
      </c>
    </row>
    <row r="48" spans="22:23" x14ac:dyDescent="0.25">
      <c r="V48" s="19">
        <v>2027.7826122490201</v>
      </c>
      <c r="W48" s="19">
        <v>32.703563483438401</v>
      </c>
    </row>
    <row r="49" spans="22:23" x14ac:dyDescent="0.25">
      <c r="V49" s="19">
        <v>2029.49072002054</v>
      </c>
      <c r="W49" s="19">
        <v>31.235332432347999</v>
      </c>
    </row>
    <row r="50" spans="22:23" x14ac:dyDescent="0.25">
      <c r="V50" s="19">
        <v>2030.9331221387199</v>
      </c>
      <c r="W50" s="19">
        <v>30.089104033483402</v>
      </c>
    </row>
    <row r="51" spans="22:23" x14ac:dyDescent="0.25">
      <c r="V51" s="19">
        <v>2031.7681970492399</v>
      </c>
      <c r="W51" s="19">
        <v>29.472473403756599</v>
      </c>
    </row>
    <row r="52" spans="22:23" x14ac:dyDescent="0.25">
      <c r="V52" s="19">
        <v>2033.4763048207601</v>
      </c>
      <c r="W52" s="19">
        <v>28.245301077674601</v>
      </c>
    </row>
    <row r="53" spans="22:23" x14ac:dyDescent="0.25">
      <c r="V53" s="19">
        <v>2034.91870693893</v>
      </c>
      <c r="W53" s="19">
        <v>27.3239733134901</v>
      </c>
    </row>
    <row r="54" spans="22:23" x14ac:dyDescent="0.25">
      <c r="V54" s="19">
        <v>2035.75378184945</v>
      </c>
      <c r="W54" s="19">
        <v>26.750755094824399</v>
      </c>
    </row>
    <row r="55" spans="22:23" x14ac:dyDescent="0.25">
      <c r="V55" s="19">
        <v>2037.4618896209699</v>
      </c>
      <c r="W55" s="19">
        <v>25.725730016286501</v>
      </c>
    </row>
    <row r="56" spans="22:23" x14ac:dyDescent="0.25">
      <c r="V56" s="19">
        <v>2038.90429173915</v>
      </c>
      <c r="W56" s="19">
        <v>24.9164168979983</v>
      </c>
    </row>
    <row r="57" spans="22:23" x14ac:dyDescent="0.25">
      <c r="V57" s="19">
        <v>2039.73936664967</v>
      </c>
      <c r="W57" s="19">
        <v>24.4832905067789</v>
      </c>
    </row>
    <row r="58" spans="22:23" x14ac:dyDescent="0.25">
      <c r="V58" s="19">
        <v>2041.44747442119</v>
      </c>
      <c r="W58" s="19">
        <v>23.626722806442899</v>
      </c>
    </row>
    <row r="59" spans="22:23" x14ac:dyDescent="0.25">
      <c r="V59" s="19">
        <v>2042.9050597195501</v>
      </c>
      <c r="W59" s="19">
        <v>22.9745156521011</v>
      </c>
    </row>
    <row r="60" spans="22:23" x14ac:dyDescent="0.25">
      <c r="V60" s="19">
        <v>2043.7818883755999</v>
      </c>
      <c r="W60" s="19">
        <v>22.571791013056298</v>
      </c>
    </row>
    <row r="61" spans="22:23" x14ac:dyDescent="0.25">
      <c r="V61" s="19">
        <v>2045.5469330728399</v>
      </c>
      <c r="W61" s="19">
        <v>21.855497044297401</v>
      </c>
    </row>
    <row r="62" spans="22:23" x14ac:dyDescent="0.25">
      <c r="V62" s="19">
        <v>2047.0045183712</v>
      </c>
      <c r="W62" s="19">
        <v>21.281145137433398</v>
      </c>
    </row>
    <row r="63" spans="22:23" x14ac:dyDescent="0.25">
      <c r="V63" s="19">
        <v>2047.8813470272501</v>
      </c>
      <c r="W63" s="19">
        <v>20.9538291341409</v>
      </c>
    </row>
    <row r="64" spans="22:23" x14ac:dyDescent="0.25">
      <c r="V64" s="19">
        <v>2049.4186440216199</v>
      </c>
      <c r="W64" s="19">
        <v>20.387108689424199</v>
      </c>
    </row>
    <row r="65" spans="22:23" x14ac:dyDescent="0.25">
      <c r="V65">
        <v>2050</v>
      </c>
      <c r="W65">
        <f>FORECAST(V65,$W$63:$W$64,$V$63:$V$64)</f>
        <v>20.172793355553836</v>
      </c>
    </row>
    <row r="66" spans="22:23" x14ac:dyDescent="0.25">
      <c r="V66">
        <v>2051</v>
      </c>
      <c r="W66">
        <f>FORECAST(V66,$W$63:$W$64,$V$63:$V$64)</f>
        <v>19.804146017536368</v>
      </c>
    </row>
    <row r="83" spans="22:25" x14ac:dyDescent="0.25">
      <c r="V83">
        <v>2019</v>
      </c>
      <c r="W83">
        <f t="shared" ref="W83:W84" si="6">FORECAST(V83,$W$86:$W$87,$V$86:$V$87)</f>
        <v>1322.9437277902034</v>
      </c>
      <c r="X83">
        <v>2019</v>
      </c>
    </row>
    <row r="84" spans="22:25" x14ac:dyDescent="0.25">
      <c r="V84">
        <v>2020</v>
      </c>
      <c r="W84">
        <f t="shared" si="6"/>
        <v>1259.1906943360518</v>
      </c>
      <c r="X84">
        <v>2020</v>
      </c>
      <c r="Y84">
        <v>1300</v>
      </c>
    </row>
    <row r="85" spans="22:25" x14ac:dyDescent="0.25">
      <c r="V85">
        <v>2021</v>
      </c>
      <c r="W85">
        <f>FORECAST(V85,$W$86:$W$87,$V$86:$V$87)</f>
        <v>1195.4376608818857</v>
      </c>
      <c r="X85">
        <v>2021</v>
      </c>
      <c r="Y85">
        <v>1350</v>
      </c>
    </row>
    <row r="86" spans="22:25" x14ac:dyDescent="0.25">
      <c r="V86" s="19">
        <v>2021.5961538461499</v>
      </c>
      <c r="W86" s="19">
        <v>1157.43104478447</v>
      </c>
      <c r="X86">
        <v>2022</v>
      </c>
      <c r="Y86">
        <v>1370</v>
      </c>
    </row>
    <row r="87" spans="22:25" x14ac:dyDescent="0.25">
      <c r="V87" s="19">
        <v>2023.0374957869899</v>
      </c>
      <c r="W87" s="19">
        <v>1065.5411238112099</v>
      </c>
      <c r="X87">
        <v>2023</v>
      </c>
      <c r="Y87">
        <v>1380</v>
      </c>
    </row>
    <row r="88" spans="22:25" x14ac:dyDescent="0.25">
      <c r="V88" s="19">
        <v>2023.8719569106299</v>
      </c>
      <c r="W88" s="19">
        <v>1014.35833277061</v>
      </c>
      <c r="X88">
        <v>2024</v>
      </c>
      <c r="Y88">
        <v>1370</v>
      </c>
    </row>
    <row r="89" spans="22:25" x14ac:dyDescent="0.25">
      <c r="V89" s="19">
        <v>2025.46501905576</v>
      </c>
      <c r="W89" s="19">
        <v>919.79680605417798</v>
      </c>
      <c r="X89">
        <v>2025</v>
      </c>
      <c r="Y89">
        <v>1350</v>
      </c>
    </row>
    <row r="90" spans="22:25" x14ac:dyDescent="0.25">
      <c r="V90" s="19">
        <v>2026.9063609965999</v>
      </c>
      <c r="W90" s="19">
        <v>844.18649843726996</v>
      </c>
      <c r="X90">
        <v>2026</v>
      </c>
      <c r="Y90">
        <v>1325</v>
      </c>
    </row>
    <row r="91" spans="22:25" x14ac:dyDescent="0.25">
      <c r="V91" s="19">
        <v>2027.74082212024</v>
      </c>
      <c r="W91" s="19">
        <v>800.70562342557002</v>
      </c>
      <c r="X91">
        <v>2027</v>
      </c>
      <c r="Y91">
        <v>1300</v>
      </c>
    </row>
    <row r="92" spans="22:25" x14ac:dyDescent="0.25">
      <c r="V92" s="19">
        <v>2029.33388426538</v>
      </c>
      <c r="W92" s="19">
        <v>721.88504492384902</v>
      </c>
      <c r="X92">
        <v>2028</v>
      </c>
      <c r="Y92">
        <v>1270</v>
      </c>
    </row>
    <row r="93" spans="22:25" x14ac:dyDescent="0.25">
      <c r="V93" s="19">
        <v>2031.2683168701799</v>
      </c>
      <c r="W93" s="19">
        <v>638.11585879230097</v>
      </c>
      <c r="X93">
        <v>2029</v>
      </c>
      <c r="Y93">
        <v>1240</v>
      </c>
    </row>
    <row r="94" spans="22:25" x14ac:dyDescent="0.25">
      <c r="V94" s="19">
        <v>2033.0889593217701</v>
      </c>
      <c r="W94" s="19">
        <v>563.65345215489901</v>
      </c>
      <c r="X94">
        <v>2030</v>
      </c>
      <c r="Y94">
        <v>1200</v>
      </c>
    </row>
    <row r="95" spans="22:25" x14ac:dyDescent="0.25">
      <c r="V95" s="19">
        <v>2034.50320836898</v>
      </c>
      <c r="W95" s="19">
        <v>505.2979764204</v>
      </c>
      <c r="X95">
        <v>2031</v>
      </c>
      <c r="Y95">
        <v>1150</v>
      </c>
    </row>
    <row r="96" spans="22:25" x14ac:dyDescent="0.25">
      <c r="V96" s="19">
        <v>2035.30786730963</v>
      </c>
      <c r="W96" s="19">
        <v>480.93372604874401</v>
      </c>
      <c r="X96">
        <v>2032</v>
      </c>
      <c r="Y96">
        <v>1130</v>
      </c>
    </row>
    <row r="97" spans="22:25" x14ac:dyDescent="0.25">
      <c r="V97" s="19">
        <v>2036.8440343781499</v>
      </c>
      <c r="W97" s="19">
        <v>436.24451125529498</v>
      </c>
      <c r="X97">
        <v>2033</v>
      </c>
      <c r="Y97">
        <v>1100</v>
      </c>
    </row>
    <row r="98" spans="22:25" x14ac:dyDescent="0.25">
      <c r="V98" s="19">
        <v>2038.2853763189901</v>
      </c>
      <c r="W98" s="19">
        <v>397.79551517752498</v>
      </c>
      <c r="X98">
        <v>2034</v>
      </c>
      <c r="Y98">
        <v>1050</v>
      </c>
    </row>
    <row r="99" spans="22:25" x14ac:dyDescent="0.25">
      <c r="V99" s="19">
        <v>2039.1198374426299</v>
      </c>
      <c r="W99" s="19">
        <v>379.12474743560301</v>
      </c>
      <c r="X99">
        <v>2035</v>
      </c>
      <c r="Y99">
        <v>1010</v>
      </c>
    </row>
    <row r="100" spans="22:25" x14ac:dyDescent="0.25">
      <c r="V100" s="19">
        <v>2040.7128995877699</v>
      </c>
      <c r="W100" s="19">
        <v>344.14236941099801</v>
      </c>
      <c r="X100">
        <v>2036</v>
      </c>
      <c r="Y100">
        <v>980</v>
      </c>
    </row>
    <row r="101" spans="22:25" x14ac:dyDescent="0.25">
      <c r="V101" s="19">
        <v>2042.16941354903</v>
      </c>
      <c r="W101" s="19">
        <v>321.75888918823102</v>
      </c>
      <c r="X101">
        <v>2037</v>
      </c>
      <c r="Y101">
        <v>950</v>
      </c>
    </row>
    <row r="102" spans="22:25" x14ac:dyDescent="0.25">
      <c r="V102" s="19">
        <v>2043.04559772886</v>
      </c>
      <c r="W102" s="19">
        <v>312.41243983335698</v>
      </c>
      <c r="X102">
        <v>2038</v>
      </c>
      <c r="Y102">
        <v>910</v>
      </c>
    </row>
    <row r="103" spans="22:25" x14ac:dyDescent="0.25">
      <c r="V103" s="19">
        <v>2044.8093451038301</v>
      </c>
      <c r="W103" s="19">
        <v>301.76035088527601</v>
      </c>
      <c r="X103">
        <v>2039</v>
      </c>
      <c r="Y103">
        <v>880</v>
      </c>
    </row>
    <row r="104" spans="22:25" x14ac:dyDescent="0.25">
      <c r="V104" s="19">
        <v>2046.2658590650999</v>
      </c>
      <c r="W104" s="19">
        <v>296.79456002964002</v>
      </c>
      <c r="X104">
        <v>2040</v>
      </c>
      <c r="Y104">
        <v>850</v>
      </c>
    </row>
    <row r="105" spans="22:25" x14ac:dyDescent="0.25">
      <c r="V105" s="19">
        <v>2047.1420432449199</v>
      </c>
      <c r="W105" s="19">
        <v>293.75409043276602</v>
      </c>
      <c r="X105">
        <v>2041</v>
      </c>
      <c r="Y105">
        <v>830</v>
      </c>
    </row>
    <row r="106" spans="22:25" x14ac:dyDescent="0.25">
      <c r="V106" s="19">
        <v>2049.0195807731102</v>
      </c>
      <c r="W106" s="19">
        <v>288.96778345917301</v>
      </c>
      <c r="X106">
        <v>2042</v>
      </c>
      <c r="Y106">
        <v>800</v>
      </c>
    </row>
    <row r="107" spans="22:25" x14ac:dyDescent="0.25">
      <c r="V107" s="19">
        <v>2049.7023216924599</v>
      </c>
      <c r="W107" s="19">
        <v>286.43303502624298</v>
      </c>
      <c r="X107">
        <v>2043</v>
      </c>
      <c r="Y107">
        <v>790</v>
      </c>
    </row>
    <row r="108" spans="22:25" x14ac:dyDescent="0.25">
      <c r="V108">
        <v>2050</v>
      </c>
      <c r="W108">
        <f>FORECAST(V108,$W$106:$W$107,$V$106:$V$107)</f>
        <v>285.32787258149892</v>
      </c>
      <c r="X108">
        <v>2044</v>
      </c>
      <c r="Y108">
        <v>780</v>
      </c>
    </row>
    <row r="109" spans="22:25" x14ac:dyDescent="0.25">
      <c r="V109">
        <v>2051</v>
      </c>
      <c r="W109">
        <f>FORECAST(V109,$W$106:$W$107,$V$106:$V$107)</f>
        <v>281.61526599664103</v>
      </c>
      <c r="X109">
        <v>2045</v>
      </c>
      <c r="Y109">
        <v>780</v>
      </c>
    </row>
    <row r="110" spans="22:25" x14ac:dyDescent="0.25">
      <c r="X110">
        <v>2046</v>
      </c>
      <c r="Y110">
        <v>780</v>
      </c>
    </row>
    <row r="111" spans="22:25" x14ac:dyDescent="0.25">
      <c r="X111">
        <v>2047</v>
      </c>
      <c r="Y111">
        <v>780</v>
      </c>
    </row>
    <row r="112" spans="22:25" x14ac:dyDescent="0.25">
      <c r="X112">
        <v>2048</v>
      </c>
      <c r="Y112">
        <v>780</v>
      </c>
    </row>
    <row r="113" spans="22:25" x14ac:dyDescent="0.25">
      <c r="X113">
        <v>2049</v>
      </c>
      <c r="Y113">
        <v>785</v>
      </c>
    </row>
    <row r="114" spans="22:25" x14ac:dyDescent="0.25">
      <c r="X114">
        <v>2050</v>
      </c>
      <c r="Y114">
        <v>790</v>
      </c>
    </row>
    <row r="119" spans="22:25" x14ac:dyDescent="0.25">
      <c r="V119">
        <v>2019</v>
      </c>
      <c r="W119">
        <f t="shared" ref="W119:W120" si="7">FORECAST(V119,$W$122:$W$123,$V$122:$V$123)</f>
        <v>127.17820062347528</v>
      </c>
    </row>
    <row r="120" spans="22:25" x14ac:dyDescent="0.25">
      <c r="V120">
        <v>2020</v>
      </c>
      <c r="W120">
        <f t="shared" si="7"/>
        <v>116.96289576508934</v>
      </c>
    </row>
    <row r="121" spans="22:25" x14ac:dyDescent="0.25">
      <c r="V121">
        <v>2021</v>
      </c>
      <c r="W121">
        <f>FORECAST(V121,$W$122:$W$123,$V$122:$V$123)</f>
        <v>106.74759090670341</v>
      </c>
    </row>
    <row r="122" spans="22:25" x14ac:dyDescent="0.25">
      <c r="V122" s="19">
        <v>2021.5647973114801</v>
      </c>
      <c r="W122" s="19">
        <v>100.97801418673799</v>
      </c>
    </row>
    <row r="123" spans="22:25" x14ac:dyDescent="0.25">
      <c r="V123" s="19">
        <v>2023.1012392354501</v>
      </c>
      <c r="W123" s="19">
        <v>85.282791536179602</v>
      </c>
    </row>
    <row r="124" spans="22:25" x14ac:dyDescent="0.25">
      <c r="V124" s="19">
        <v>2024.63768115942</v>
      </c>
      <c r="W124" s="19">
        <v>73.116632639239398</v>
      </c>
    </row>
    <row r="125" spans="22:25" x14ac:dyDescent="0.25">
      <c r="V125" s="19">
        <v>2026.01763362816</v>
      </c>
      <c r="W125" s="19">
        <v>65.002204875083294</v>
      </c>
    </row>
    <row r="126" spans="22:25" x14ac:dyDescent="0.25">
      <c r="V126" s="19">
        <v>2027.10899515352</v>
      </c>
      <c r="W126" s="19">
        <v>58.648641108333301</v>
      </c>
    </row>
    <row r="127" spans="22:25" x14ac:dyDescent="0.25">
      <c r="V127" s="19">
        <v>2028.1658070588901</v>
      </c>
      <c r="W127" s="19">
        <v>52.928787583742903</v>
      </c>
    </row>
    <row r="128" spans="22:25" x14ac:dyDescent="0.25">
      <c r="V128" s="19">
        <v>2029.58843846997</v>
      </c>
      <c r="W128" s="19">
        <v>45.373395777457901</v>
      </c>
    </row>
    <row r="129" spans="22:23" x14ac:dyDescent="0.25">
      <c r="V129" s="19">
        <v>2031.0679751374901</v>
      </c>
      <c r="W129" s="19">
        <v>38.106355896931497</v>
      </c>
    </row>
    <row r="130" spans="22:23" x14ac:dyDescent="0.25">
      <c r="V130" s="19">
        <v>2032.60441706146</v>
      </c>
      <c r="W130" s="19">
        <v>32.730100515977099</v>
      </c>
    </row>
    <row r="131" spans="22:23" x14ac:dyDescent="0.25">
      <c r="V131" s="19">
        <v>2034.42538526764</v>
      </c>
      <c r="W131" s="19">
        <v>28.793016034683699</v>
      </c>
    </row>
    <row r="132" spans="22:23" x14ac:dyDescent="0.25">
      <c r="V132" s="19">
        <v>2036.2463534738199</v>
      </c>
      <c r="W132" s="19">
        <v>26.178188877493099</v>
      </c>
    </row>
    <row r="133" spans="22:23" x14ac:dyDescent="0.25">
      <c r="V133" s="19">
        <v>2037.70312803877</v>
      </c>
      <c r="W133" s="19">
        <v>24.930771529517902</v>
      </c>
    </row>
    <row r="134" spans="22:23" x14ac:dyDescent="0.25">
      <c r="V134" s="19">
        <v>2038.5794689879899</v>
      </c>
      <c r="W134" s="19">
        <v>24.249854891355501</v>
      </c>
    </row>
    <row r="135" spans="22:23" x14ac:dyDescent="0.25">
      <c r="V135" s="19">
        <v>2040.3435319377299</v>
      </c>
      <c r="W135" s="19">
        <v>22.735965359751798</v>
      </c>
    </row>
    <row r="136" spans="22:23" x14ac:dyDescent="0.25">
      <c r="V136" s="19">
        <v>2041.78513176762</v>
      </c>
      <c r="W136" s="19">
        <v>21.435628463960199</v>
      </c>
    </row>
    <row r="137" spans="22:23" x14ac:dyDescent="0.25">
      <c r="V137" s="19">
        <v>2042.61974219546</v>
      </c>
      <c r="W137" s="19">
        <v>20.6585953110228</v>
      </c>
    </row>
    <row r="138" spans="22:23" x14ac:dyDescent="0.25">
      <c r="V138" s="19">
        <v>2044.2130893758699</v>
      </c>
      <c r="W138" s="19">
        <v>19.223172716194401</v>
      </c>
    </row>
    <row r="139" spans="22:23" x14ac:dyDescent="0.25">
      <c r="V139" s="19">
        <v>2045.66986394081</v>
      </c>
      <c r="W139" s="19">
        <v>18.3317656461894</v>
      </c>
    </row>
    <row r="140" spans="22:23" x14ac:dyDescent="0.25">
      <c r="V140" s="19">
        <v>2046.5462048900399</v>
      </c>
      <c r="W140" s="19">
        <v>17.987380230200699</v>
      </c>
    </row>
    <row r="141" spans="22:23" x14ac:dyDescent="0.25">
      <c r="V141" s="19">
        <v>2048.3102678397699</v>
      </c>
      <c r="W141" s="19">
        <v>17.265395699249201</v>
      </c>
    </row>
    <row r="142" spans="22:23" x14ac:dyDescent="0.25">
      <c r="V142" s="19">
        <v>2049.0500361735299</v>
      </c>
      <c r="W142" s="19">
        <v>17.1185059282788</v>
      </c>
    </row>
    <row r="143" spans="22:23" x14ac:dyDescent="0.25">
      <c r="V143">
        <v>2050</v>
      </c>
      <c r="W143">
        <f>FORECAST(V143,$W$141:$W$142,$V$141:$V$142)</f>
        <v>16.929879350832437</v>
      </c>
    </row>
    <row r="144" spans="22:23" x14ac:dyDescent="0.25">
      <c r="V144">
        <v>2051</v>
      </c>
      <c r="W144">
        <f>FORECAST(V144,$W$141:$W$142,$V$141:$V$142)</f>
        <v>16.731317498064527</v>
      </c>
    </row>
    <row r="152" spans="22:29" x14ac:dyDescent="0.25">
      <c r="AB152" t="s">
        <v>140</v>
      </c>
      <c r="AC152" s="18" t="s">
        <v>143</v>
      </c>
    </row>
    <row r="160" spans="22:29" x14ac:dyDescent="0.25">
      <c r="V160" s="19">
        <v>2025</v>
      </c>
      <c r="W160" s="19">
        <v>180</v>
      </c>
    </row>
    <row r="161" spans="22:23" x14ac:dyDescent="0.25">
      <c r="V161" s="19">
        <v>2030</v>
      </c>
      <c r="W161" s="19">
        <v>130</v>
      </c>
    </row>
    <row r="162" spans="22:23" x14ac:dyDescent="0.25">
      <c r="V162" s="19">
        <v>2040</v>
      </c>
      <c r="W162" s="19">
        <v>70</v>
      </c>
    </row>
  </sheetData>
  <hyperlinks>
    <hyperlink ref="X1" r:id="rId1" xr:uid="{AC4CA778-DBC1-4F3E-BB5B-FCBBBF212979}"/>
    <hyperlink ref="AC152" r:id="rId2" xr:uid="{461C1E5F-397A-4519-9BB1-A733E26E283F}"/>
  </hyperlinks>
  <pageMargins left="0.7" right="0.7" top="0.75" bottom="0.75" header="0.3" footer="0.3"/>
  <pageSetup paperSize="9" orientation="portrait" horizontalDpi="300" verticalDpi="3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Costos corrientes</vt:lpstr>
      <vt:lpstr>Costos costantes 2020</vt:lpstr>
      <vt:lpstr>2018</vt:lpstr>
      <vt:lpstr>2019</vt:lpstr>
      <vt:lpstr>2020</vt:lpstr>
      <vt:lpstr>2021</vt:lpstr>
      <vt:lpstr>2022</vt:lpstr>
      <vt:lpstr>2023</vt:lpstr>
      <vt:lpstr>Proyección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Herrera</dc:creator>
  <cp:lastModifiedBy>Camilo Herrera</cp:lastModifiedBy>
  <dcterms:created xsi:type="dcterms:W3CDTF">2023-01-26T18:26:51Z</dcterms:created>
  <dcterms:modified xsi:type="dcterms:W3CDTF">2025-05-06T15:02:02Z</dcterms:modified>
</cp:coreProperties>
</file>