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323645_uni_au_dk/Documents/U-Drive/LCA_PostDoc/Cirkular/Artikelskrivning/Online_dokumentation/"/>
    </mc:Choice>
  </mc:AlternateContent>
  <xr:revisionPtr revIDLastSave="148" documentId="8_{A5FE5D0C-75C0-4512-9188-1D3309F78F00}" xr6:coauthVersionLast="47" xr6:coauthVersionMax="47" xr10:uidLastSave="{979123D4-F2AD-4847-A9C2-72A2F80F612C}"/>
  <bookViews>
    <workbookView xWindow="-28920" yWindow="-120" windowWidth="29040" windowHeight="17520" firstSheet="1" activeTab="5" xr2:uid="{00000000-000D-0000-FFFF-FFFF00000000}"/>
  </bookViews>
  <sheets>
    <sheet name="Transportation" sheetId="1" r:id="rId1"/>
    <sheet name="Emissions_and_deposition" sheetId="2" r:id="rId2"/>
    <sheet name="Organic soil emissions" sheetId="3" r:id="rId3"/>
    <sheet name="Drying of harvest products" sheetId="4" r:id="rId4"/>
    <sheet name="Liming and soil C storage" sheetId="12" r:id="rId5"/>
    <sheet name="GWP and indirect N2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2" l="1"/>
  <c r="D3" i="4"/>
  <c r="V4" i="12"/>
  <c r="U4" i="12"/>
  <c r="T4" i="12"/>
  <c r="S4" i="12"/>
  <c r="R4" i="12"/>
  <c r="T4" i="2" l="1"/>
  <c r="T5" i="2"/>
  <c r="T6" i="2"/>
  <c r="T7" i="2"/>
  <c r="T8" i="2"/>
  <c r="T9" i="2"/>
  <c r="S9" i="2"/>
  <c r="S8" i="2"/>
  <c r="S7" i="2"/>
  <c r="S6" i="2"/>
  <c r="S5" i="2"/>
  <c r="S4" i="2"/>
  <c r="H4" i="4" l="1"/>
  <c r="D4" i="4"/>
  <c r="H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tc={7A918C09-CEF1-4A7A-8C59-85C2F7BB8042}</author>
    <author>tc={2B479932-3C12-4826-9455-81AB694CAB9B}</author>
    <author>tc={C8DA741B-4186-401F-9E13-8F10107F57E6}</author>
    <author>tc={20A010DE-60E1-4CDA-B391-AC71F378ABB9}</author>
  </authors>
  <commentList>
    <comment ref="B3" authorId="0" shapeId="0" xr:uid="{7A918C09-CEF1-4A7A-8C59-85C2F7BB8042}">
      <text>
        <t>[Threaded comment]
Your version of Excel allows you to read this threaded comment; however, any edits to it will get removed if the file is opened in a newer version of Excel. Learn more: https://go.microsoft.com/fwlink/?linkid=870924
Comment:
    Drying of grain</t>
      </text>
    </comment>
    <comment ref="O3" authorId="1" shapeId="0" xr:uid="{2B479932-3C12-4826-9455-81AB694CAB9B}">
      <text>
        <t>[Threaded comment]
Your version of Excel allows you to read this threaded comment; however, any edits to it will get removed if the file is opened in a newer version of Excel. Learn more: https://go.microsoft.com/fwlink/?linkid=870924
Comment:
    Grain</t>
      </text>
    </comment>
    <comment ref="B4" authorId="2" shapeId="0" xr:uid="{C8DA741B-4186-401F-9E13-8F10107F57E6}">
      <text>
        <t>[Threaded comment]
Your version of Excel allows you to read this threaded comment; however, any edits to it will get removed if the file is opened in a newer version of Excel. Learn more: https://go.microsoft.com/fwlink/?linkid=870924
Comment:
    Drying of oil seeds</t>
      </text>
    </comment>
    <comment ref="O4" authorId="3" shapeId="0" xr:uid="{20A010DE-60E1-4CDA-B391-AC71F378ABB9}">
      <text>
        <t>[Threaded comment]
Your version of Excel allows you to read this threaded comment; however, any edits to it will get removed if the file is opened in a newer version of Excel. Learn more: https://go.microsoft.com/fwlink/?linkid=870924
Comment:
    Oilseed</t>
      </text>
    </comment>
  </commentList>
</comments>
</file>

<file path=xl/sharedStrings.xml><?xml version="1.0" encoding="utf-8"?>
<sst xmlns="http://schemas.openxmlformats.org/spreadsheetml/2006/main" count="521" uniqueCount="208">
  <si>
    <t>CH4</t>
  </si>
  <si>
    <t>N2O</t>
  </si>
  <si>
    <t>N</t>
  </si>
  <si>
    <t>P</t>
  </si>
  <si>
    <t>K</t>
  </si>
  <si>
    <t>El</t>
  </si>
  <si>
    <t>JB1</t>
  </si>
  <si>
    <t>JB2</t>
  </si>
  <si>
    <t>JB3</t>
  </si>
  <si>
    <t>JB4</t>
  </si>
  <si>
    <t>JB5</t>
  </si>
  <si>
    <t>JB6</t>
  </si>
  <si>
    <t>JB7</t>
  </si>
  <si>
    <t>JB11</t>
  </si>
  <si>
    <t>Alle værdier er taget fra SimDen for middel tilførsel af organisk materiale og middel nedbør, på nær for JB11 som er taget ved</t>
  </si>
  <si>
    <t>at bruge værdien for JB8 under høj tilførsel af organisk materiale og høj nedbør.</t>
  </si>
  <si>
    <t>JB8+9</t>
  </si>
  <si>
    <t>JB 9 er tilføjet JB8 uden gyldig grund udover at arealet med JB9 er meget lille.</t>
  </si>
  <si>
    <t>Permanent grass</t>
  </si>
  <si>
    <t>Type</t>
  </si>
  <si>
    <t>Diesel</t>
  </si>
  <si>
    <t>KWh</t>
  </si>
  <si>
    <t>Liter</t>
  </si>
  <si>
    <t>Traktor</t>
  </si>
  <si>
    <t>Pr. 1 kg DM</t>
  </si>
  <si>
    <t>Korn</t>
  </si>
  <si>
    <t>Tørring af korn</t>
  </si>
  <si>
    <t>Lastbil &gt; 20 T</t>
  </si>
  <si>
    <t>Lastbil 10-20 T</t>
  </si>
  <si>
    <t>Lastbil &lt; 10 T</t>
  </si>
  <si>
    <t>CO₂eq</t>
  </si>
  <si>
    <t>g</t>
  </si>
  <si>
    <t>Tørring af raps</t>
  </si>
  <si>
    <t>Raps</t>
  </si>
  <si>
    <t>Fragttog Europa</t>
  </si>
  <si>
    <t>Skib Oversøisk</t>
  </si>
  <si>
    <t>Skib Europa</t>
  </si>
  <si>
    <t>Skib Indlandsk</t>
  </si>
  <si>
    <t>Factor</t>
  </si>
  <si>
    <t>N source</t>
  </si>
  <si>
    <t>Remark</t>
  </si>
  <si>
    <t>Aggregated IPCC 2019</t>
  </si>
  <si>
    <t>Ammonia emissions from areas</t>
  </si>
  <si>
    <t>Crop type</t>
  </si>
  <si>
    <t>Amount (kg N/ha)</t>
  </si>
  <si>
    <t>Source</t>
  </si>
  <si>
    <t>Deposition</t>
  </si>
  <si>
    <t>Kg N/ha</t>
  </si>
  <si>
    <t>Area</t>
  </si>
  <si>
    <t>Jordtype</t>
  </si>
  <si>
    <t>Mineral fertilizers and residues</t>
  </si>
  <si>
    <t>Animal manure and N fixation</t>
  </si>
  <si>
    <t>Remarks</t>
  </si>
  <si>
    <t>Forhold mellem N2 og N2O (Original)</t>
  </si>
  <si>
    <t>Soil category</t>
  </si>
  <si>
    <t>Perspective</t>
  </si>
  <si>
    <t>IPCC 2006 (100 years)</t>
  </si>
  <si>
    <t>non_irr_coarse_sand</t>
  </si>
  <si>
    <t>non_irr_fine_sand</t>
  </si>
  <si>
    <t>irr_sand</t>
  </si>
  <si>
    <t>sand_mix_clay</t>
  </si>
  <si>
    <t>clay</t>
  </si>
  <si>
    <t>humus_soil</t>
  </si>
  <si>
    <t>Grass</t>
  </si>
  <si>
    <t>Annual</t>
  </si>
  <si>
    <t>C</t>
  </si>
  <si>
    <t>C_CH4</t>
  </si>
  <si>
    <t>N_N2O</t>
  </si>
  <si>
    <t>N_N2</t>
  </si>
  <si>
    <t>N_NH3</t>
  </si>
  <si>
    <t>N_NO3</t>
  </si>
  <si>
    <t>Kg</t>
  </si>
  <si>
    <t>%</t>
  </si>
  <si>
    <t>Crops_rotation_drained_below_12per</t>
  </si>
  <si>
    <t>Crops_rotation_drained_above_12per</t>
  </si>
  <si>
    <t>Diffuse and specifik gas losses from organic soils (per ha)</t>
  </si>
  <si>
    <t>None</t>
  </si>
  <si>
    <t>Permanent_grass_drained_below_12per</t>
  </si>
  <si>
    <t>Permanent_grass_drained_above_12per</t>
  </si>
  <si>
    <t>Rotation crops</t>
  </si>
  <si>
    <t>Abandoned_land_shallow_drained_below_12per</t>
  </si>
  <si>
    <t>Abandoned_land_shallow_drained_above_12per</t>
  </si>
  <si>
    <t>Relevant crop group</t>
  </si>
  <si>
    <t>Abandoned_land_rewetted_rich_below_12per</t>
  </si>
  <si>
    <t>Abandoned_land_rewetted_rich_above_12per</t>
  </si>
  <si>
    <t>Abandoned_land_rewetted_poor_below_12per</t>
  </si>
  <si>
    <t>Abandoned_land_rewetted_poor_above_12per</t>
  </si>
  <si>
    <t>N_N2O*(44/28)*265</t>
  </si>
  <si>
    <t>N_N2O*(44/28)*298</t>
  </si>
  <si>
    <t>C_CH4*(16/12)*25</t>
  </si>
  <si>
    <t>C_CO2_klima*(44/12)</t>
  </si>
  <si>
    <t>Applied (1)</t>
  </si>
  <si>
    <t>N_NH3*0.01*(44/28)*298</t>
  </si>
  <si>
    <t>N_NH3*0.01*(44/28)*265</t>
  </si>
  <si>
    <t>IPCC_2019_refinement</t>
  </si>
  <si>
    <t>N_NO3*0.0075*(44/28)*265</t>
  </si>
  <si>
    <t>Applied to</t>
  </si>
  <si>
    <t>All ha</t>
  </si>
  <si>
    <t>System</t>
  </si>
  <si>
    <t>Both</t>
  </si>
  <si>
    <t>Lime_CaCO3</t>
  </si>
  <si>
    <t>Product</t>
  </si>
  <si>
    <t>Categories for final soil C input</t>
  </si>
  <si>
    <t>Plant_C</t>
  </si>
  <si>
    <t>Digested_Plant_C</t>
  </si>
  <si>
    <t>Digested_Manure_C</t>
  </si>
  <si>
    <t>Biochar</t>
  </si>
  <si>
    <t>Ler%</t>
  </si>
  <si>
    <t>Plante-C</t>
  </si>
  <si>
    <t>Gylle-C</t>
  </si>
  <si>
    <t>Afg. Plante-C</t>
  </si>
  <si>
    <t>Afg. Gylle-C</t>
  </si>
  <si>
    <t>Dom_JB</t>
  </si>
  <si>
    <t>COUNT</t>
  </si>
  <si>
    <t>AREA</t>
  </si>
  <si>
    <t>MIN</t>
  </si>
  <si>
    <t>MAX</t>
  </si>
  <si>
    <t>RANGE</t>
  </si>
  <si>
    <t>MEAN</t>
  </si>
  <si>
    <t>STD</t>
  </si>
  <si>
    <t>SUM</t>
  </si>
  <si>
    <t>Clay pct 0-30 cm</t>
  </si>
  <si>
    <t>Humus pct 0-30 cm</t>
  </si>
  <si>
    <t>Kulstof pct 0-30 cm</t>
  </si>
  <si>
    <t>Clay pct 0-100 cm</t>
  </si>
  <si>
    <t>Humus pct 0-100 cm</t>
  </si>
  <si>
    <t>Kulstof 0-100 cm</t>
  </si>
  <si>
    <t>Manure_C</t>
  </si>
  <si>
    <t>Formulars for calculation of Input_Plant_C_20y_eq conversion factors</t>
  </si>
  <si>
    <t>Plant_C_eq remaining in soil after 20 years.</t>
  </si>
  <si>
    <t>Plant_C_eq remaining in soil</t>
  </si>
  <si>
    <t>Plant_C_eq remaining in soil after 20 yr</t>
  </si>
  <si>
    <t>Clay_content_(pct)</t>
  </si>
  <si>
    <t>Average clay content (pct) for soil categories</t>
  </si>
  <si>
    <t>(1.7135*Clay_content_pct^-0.062)</t>
  </si>
  <si>
    <t>(2.5596*Clay_content_pct^-0.095)</t>
  </si>
  <si>
    <t>(3.2359*Clay_content_pct^-0.113)</t>
  </si>
  <si>
    <t>Clay_content_pct</t>
  </si>
  <si>
    <t>Input_Plant_C_eq*(8.9621*Clay_content_pct^0.1509)/100</t>
  </si>
  <si>
    <t>Danish inventory (19R for NO3_N)</t>
  </si>
  <si>
    <t>N_NO3*0.011*(44/28)*298</t>
  </si>
  <si>
    <t>Danish inventory</t>
  </si>
  <si>
    <t>N_NO3*0.0075*(44/28)*298</t>
  </si>
  <si>
    <t>Direct Nitrous Oxide emission factors</t>
  </si>
  <si>
    <t>Danish inventory from 2023_AR5</t>
  </si>
  <si>
    <t>C_CH4*(16/12)*28</t>
  </si>
  <si>
    <t>N_NO3*0.011*(44/28)*265</t>
  </si>
  <si>
    <t>Defined crop codes</t>
  </si>
  <si>
    <t>Where in name</t>
  </si>
  <si>
    <t>Code</t>
  </si>
  <si>
    <t>Meaning</t>
  </si>
  <si>
    <t>Beginning</t>
  </si>
  <si>
    <t>Perm_grass</t>
  </si>
  <si>
    <t>Anywhere</t>
  </si>
  <si>
    <t>Imp</t>
  </si>
  <si>
    <t>Import product</t>
  </si>
  <si>
    <t>End</t>
  </si>
  <si>
    <t>_conv</t>
  </si>
  <si>
    <t>Conventional product</t>
  </si>
  <si>
    <t>_org</t>
  </si>
  <si>
    <t>Organic product</t>
  </si>
  <si>
    <t>grazed</t>
  </si>
  <si>
    <t>Feedstuff for grazing</t>
  </si>
  <si>
    <t>Nowhere</t>
  </si>
  <si>
    <t>egas</t>
  </si>
  <si>
    <t>Digestate</t>
  </si>
  <si>
    <t>unfinished</t>
  </si>
  <si>
    <t>Do not read index card</t>
  </si>
  <si>
    <t>biochar</t>
  </si>
  <si>
    <t>Having its own C soil pool</t>
  </si>
  <si>
    <t>Means of transportation</t>
  </si>
  <si>
    <t>Consumption per ton/km</t>
  </si>
  <si>
    <t>Unit</t>
  </si>
  <si>
    <t>Type of consumption/emission</t>
  </si>
  <si>
    <t>Table 1. Definition of means of transportation</t>
  </si>
  <si>
    <t>Danish inventory report</t>
  </si>
  <si>
    <t>Emission factor for mineral N fertilizer</t>
  </si>
  <si>
    <t>Emission factor for crop residues N</t>
  </si>
  <si>
    <t>Emission factor for organic manure N</t>
  </si>
  <si>
    <t>Table 2. Direct nitrous oxide emissions</t>
  </si>
  <si>
    <t>Table 3. Crop denpendent ammonia emissions</t>
  </si>
  <si>
    <t>Table 5. Ratio between nitrous oxide emissions and dinitrogen emissions</t>
  </si>
  <si>
    <t>Animal/organic manure</t>
  </si>
  <si>
    <t>Ratio between  N2O-N and N2 (value x N2O-N = N2)</t>
  </si>
  <si>
    <t>Formular</t>
  </si>
  <si>
    <t>C_other</t>
  </si>
  <si>
    <t>C_CO2_climate</t>
  </si>
  <si>
    <t>N_other</t>
  </si>
  <si>
    <t>P_other</t>
  </si>
  <si>
    <t>P_envi</t>
  </si>
  <si>
    <t>K_other</t>
  </si>
  <si>
    <t>K_envi</t>
  </si>
  <si>
    <t>Table 6. Emission factors for soils rich in organic matter (6- &lt;12 % and 12 and more %)</t>
  </si>
  <si>
    <t>Drying category</t>
  </si>
  <si>
    <t>Energy per hkg</t>
  </si>
  <si>
    <t>Table 7. Energy consumption for drying</t>
  </si>
  <si>
    <t>Grain/seed type</t>
  </si>
  <si>
    <t>Moisture content (%)</t>
  </si>
  <si>
    <t>Table 8. Default grain/seed moisture content</t>
  </si>
  <si>
    <t>Amount of lime applied per ha per year (kg)</t>
  </si>
  <si>
    <t>Table 9. Default lime application.</t>
  </si>
  <si>
    <t>Table 10. Conversion formulars for calculation of Plant_C based on other C types.</t>
  </si>
  <si>
    <t>Table 11. Average clay content for soil categories</t>
  </si>
  <si>
    <t>Table 12. Formulars for calculating remaining C in soil after 20 years dependent on soil type.</t>
  </si>
  <si>
    <t>Table 13. Global warming potentials and indirect nitrous oxide</t>
  </si>
  <si>
    <t>Diffuse and specifik gas losses (formulars for applying global warming potentials and indirect nitrous oxide due to nitrate leaching and ammonia volatilization)</t>
  </si>
  <si>
    <t>Table 4. Atmospheric deposition</t>
  </si>
  <si>
    <t>Dat from Mette Vestergaard 4/2-2021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</si>
</sst>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00000000"/>
    <numFmt numFmtId="167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25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3" fillId="2" borderId="0" xfId="0" applyFont="1" applyFill="1"/>
    <xf numFmtId="0" fontId="4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5" borderId="0" xfId="0" applyFill="1"/>
    <xf numFmtId="0" fontId="4" fillId="3" borderId="3" xfId="0" applyFont="1" applyFill="1" applyBorder="1" applyAlignment="1">
      <alignment horizontal="center"/>
    </xf>
    <xf numFmtId="0" fontId="0" fillId="4" borderId="3" xfId="0" applyFill="1" applyBorder="1"/>
    <xf numFmtId="0" fontId="4" fillId="3" borderId="4" xfId="0" applyFont="1" applyFill="1" applyBorder="1" applyAlignment="1">
      <alignment horizontal="center"/>
    </xf>
    <xf numFmtId="0" fontId="0" fillId="4" borderId="4" xfId="0" applyFill="1" applyBorder="1"/>
    <xf numFmtId="0" fontId="4" fillId="3" borderId="5" xfId="0" applyFont="1" applyFill="1" applyBorder="1" applyAlignment="1">
      <alignment horizontal="center"/>
    </xf>
    <xf numFmtId="0" fontId="0" fillId="5" borderId="6" xfId="0" applyFill="1" applyBorder="1"/>
    <xf numFmtId="0" fontId="0" fillId="5" borderId="7" xfId="0" applyFill="1" applyBorder="1"/>
    <xf numFmtId="0" fontId="0" fillId="4" borderId="0" xfId="0" applyFill="1"/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Continuous"/>
    </xf>
    <xf numFmtId="0" fontId="5" fillId="6" borderId="1" xfId="0" applyFont="1" applyFill="1" applyBorder="1"/>
    <xf numFmtId="0" fontId="5" fillId="0" borderId="2" xfId="0" applyFont="1" applyBorder="1"/>
    <xf numFmtId="0" fontId="0" fillId="4" borderId="8" xfId="0" applyFill="1" applyBorder="1"/>
    <xf numFmtId="2" fontId="0" fillId="4" borderId="1" xfId="0" applyNumberFormat="1" applyFill="1" applyBorder="1"/>
    <xf numFmtId="0" fontId="5" fillId="6" borderId="9" xfId="0" applyFont="1" applyFill="1" applyBorder="1" applyAlignment="1">
      <alignment horizontal="centerContinuous"/>
    </xf>
    <xf numFmtId="0" fontId="5" fillId="6" borderId="10" xfId="0" applyFont="1" applyFill="1" applyBorder="1" applyAlignment="1">
      <alignment horizontal="centerContinuous"/>
    </xf>
    <xf numFmtId="0" fontId="0" fillId="0" borderId="11" xfId="0" applyBorder="1"/>
    <xf numFmtId="0" fontId="5" fillId="6" borderId="12" xfId="0" applyFont="1" applyFill="1" applyBorder="1" applyAlignment="1">
      <alignment horizontal="centerContinuous"/>
    </xf>
    <xf numFmtId="0" fontId="5" fillId="6" borderId="13" xfId="0" applyFont="1" applyFill="1" applyBorder="1" applyAlignment="1">
      <alignment horizontal="centerContinuous"/>
    </xf>
    <xf numFmtId="0" fontId="5" fillId="6" borderId="14" xfId="0" applyFont="1" applyFill="1" applyBorder="1" applyAlignment="1">
      <alignment horizontal="centerContinuous"/>
    </xf>
    <xf numFmtId="0" fontId="5" fillId="6" borderId="15" xfId="0" applyFont="1" applyFill="1" applyBorder="1" applyAlignment="1">
      <alignment horizontal="centerContinuous"/>
    </xf>
    <xf numFmtId="0" fontId="5" fillId="0" borderId="16" xfId="0" applyFont="1" applyBorder="1"/>
    <xf numFmtId="0" fontId="6" fillId="6" borderId="17" xfId="0" applyFont="1" applyFill="1" applyBorder="1" applyAlignment="1">
      <alignment horizontal="centerContinuous"/>
    </xf>
    <xf numFmtId="0" fontId="6" fillId="6" borderId="18" xfId="0" applyFont="1" applyFill="1" applyBorder="1" applyAlignment="1">
      <alignment horizontal="centerContinuous"/>
    </xf>
    <xf numFmtId="0" fontId="6" fillId="6" borderId="19" xfId="0" applyFont="1" applyFill="1" applyBorder="1" applyAlignment="1">
      <alignment horizontal="centerContinuous"/>
    </xf>
    <xf numFmtId="0" fontId="6" fillId="0" borderId="16" xfId="0" applyFont="1" applyBorder="1" applyAlignment="1">
      <alignment horizontal="center"/>
    </xf>
    <xf numFmtId="0" fontId="0" fillId="4" borderId="20" xfId="0" applyFill="1" applyBorder="1"/>
    <xf numFmtId="0" fontId="0" fillId="4" borderId="21" xfId="0" applyFill="1" applyBorder="1"/>
    <xf numFmtId="2" fontId="0" fillId="4" borderId="20" xfId="0" applyNumberFormat="1" applyFill="1" applyBorder="1"/>
    <xf numFmtId="2" fontId="0" fillId="4" borderId="21" xfId="0" applyNumberFormat="1" applyFill="1" applyBorder="1"/>
    <xf numFmtId="0" fontId="0" fillId="0" borderId="16" xfId="0" applyBorder="1"/>
    <xf numFmtId="164" fontId="0" fillId="4" borderId="20" xfId="0" applyNumberFormat="1" applyFill="1" applyBorder="1"/>
    <xf numFmtId="164" fontId="0" fillId="4" borderId="1" xfId="0" applyNumberFormat="1" applyFill="1" applyBorder="1"/>
    <xf numFmtId="164" fontId="0" fillId="4" borderId="21" xfId="0" applyNumberFormat="1" applyFill="1" applyBorder="1"/>
    <xf numFmtId="0" fontId="5" fillId="0" borderId="11" xfId="0" applyFont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2" fontId="0" fillId="4" borderId="22" xfId="0" applyNumberFormat="1" applyFill="1" applyBorder="1"/>
    <xf numFmtId="2" fontId="0" fillId="4" borderId="23" xfId="0" applyNumberFormat="1" applyFill="1" applyBorder="1"/>
    <xf numFmtId="2" fontId="0" fillId="4" borderId="24" xfId="0" applyNumberFormat="1" applyFill="1" applyBorder="1"/>
    <xf numFmtId="164" fontId="0" fillId="4" borderId="22" xfId="0" applyNumberFormat="1" applyFill="1" applyBorder="1"/>
    <xf numFmtId="164" fontId="0" fillId="4" borderId="23" xfId="0" applyNumberFormat="1" applyFill="1" applyBorder="1"/>
    <xf numFmtId="164" fontId="0" fillId="4" borderId="24" xfId="0" applyNumberFormat="1" applyFill="1" applyBorder="1"/>
    <xf numFmtId="0" fontId="0" fillId="0" borderId="25" xfId="0" applyBorder="1"/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0" fontId="0" fillId="8" borderId="1" xfId="0" applyFill="1" applyBorder="1"/>
    <xf numFmtId="0" fontId="0" fillId="8" borderId="27" xfId="0" applyFill="1" applyBorder="1"/>
    <xf numFmtId="0" fontId="1" fillId="8" borderId="17" xfId="0" applyFont="1" applyFill="1" applyBorder="1"/>
    <xf numFmtId="0" fontId="1" fillId="8" borderId="18" xfId="0" applyFont="1" applyFill="1" applyBorder="1"/>
    <xf numFmtId="0" fontId="1" fillId="8" borderId="19" xfId="0" applyFont="1" applyFill="1" applyBorder="1"/>
    <xf numFmtId="0" fontId="1" fillId="8" borderId="22" xfId="0" applyFont="1" applyFill="1" applyBorder="1"/>
    <xf numFmtId="0" fontId="1" fillId="8" borderId="23" xfId="0" applyFont="1" applyFill="1" applyBorder="1"/>
    <xf numFmtId="0" fontId="1" fillId="8" borderId="24" xfId="0" applyFont="1" applyFill="1" applyBorder="1"/>
    <xf numFmtId="0" fontId="0" fillId="6" borderId="28" xfId="0" applyFill="1" applyBorder="1"/>
    <xf numFmtId="0" fontId="6" fillId="6" borderId="29" xfId="0" applyFont="1" applyFill="1" applyBorder="1" applyAlignment="1">
      <alignment horizontal="centerContinuous"/>
    </xf>
    <xf numFmtId="0" fontId="0" fillId="4" borderId="30" xfId="0" applyFill="1" applyBorder="1"/>
    <xf numFmtId="0" fontId="0" fillId="4" borderId="31" xfId="0" applyFill="1" applyBorder="1"/>
    <xf numFmtId="0" fontId="0" fillId="4" borderId="27" xfId="0" applyFill="1" applyBorder="1"/>
    <xf numFmtId="0" fontId="0" fillId="4" borderId="26" xfId="0" applyFill="1" applyBorder="1"/>
    <xf numFmtId="0" fontId="0" fillId="4" borderId="32" xfId="0" applyFill="1" applyBorder="1"/>
    <xf numFmtId="0" fontId="0" fillId="4" borderId="33" xfId="0" applyFill="1" applyBorder="1"/>
    <xf numFmtId="2" fontId="0" fillId="4" borderId="32" xfId="0" applyNumberFormat="1" applyFill="1" applyBorder="1"/>
    <xf numFmtId="2" fontId="0" fillId="4" borderId="27" xfId="0" applyNumberFormat="1" applyFill="1" applyBorder="1"/>
    <xf numFmtId="2" fontId="0" fillId="4" borderId="33" xfId="0" applyNumberFormat="1" applyFill="1" applyBorder="1"/>
    <xf numFmtId="0" fontId="6" fillId="7" borderId="22" xfId="0" applyFont="1" applyFill="1" applyBorder="1" applyAlignment="1">
      <alignment horizontal="center"/>
    </xf>
    <xf numFmtId="0" fontId="0" fillId="7" borderId="31" xfId="0" applyFill="1" applyBorder="1"/>
    <xf numFmtId="0" fontId="6" fillId="7" borderId="23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0" fillId="6" borderId="9" xfId="0" applyFill="1" applyBorder="1"/>
    <xf numFmtId="0" fontId="0" fillId="6" borderId="5" xfId="0" applyFill="1" applyBorder="1"/>
    <xf numFmtId="0" fontId="0" fillId="6" borderId="6" xfId="0" applyFill="1" applyBorder="1"/>
    <xf numFmtId="0" fontId="6" fillId="7" borderId="7" xfId="0" applyFont="1" applyFill="1" applyBorder="1" applyAlignment="1">
      <alignment horizontal="center"/>
    </xf>
    <xf numFmtId="0" fontId="0" fillId="4" borderId="34" xfId="0" applyFill="1" applyBorder="1"/>
    <xf numFmtId="0" fontId="0" fillId="4" borderId="6" xfId="0" applyFill="1" applyBorder="1"/>
    <xf numFmtId="0" fontId="0" fillId="4" borderId="7" xfId="0" applyFill="1" applyBorder="1"/>
    <xf numFmtId="0" fontId="7" fillId="3" borderId="13" xfId="0" applyFont="1" applyFill="1" applyBorder="1" applyAlignment="1">
      <alignment horizontal="centerContinuous"/>
    </xf>
    <xf numFmtId="0" fontId="7" fillId="3" borderId="14" xfId="0" applyFont="1" applyFill="1" applyBorder="1" applyAlignment="1">
      <alignment horizontal="centerContinuous"/>
    </xf>
    <xf numFmtId="0" fontId="7" fillId="3" borderId="15" xfId="0" applyFont="1" applyFill="1" applyBorder="1" applyAlignment="1">
      <alignment horizontal="centerContinuous"/>
    </xf>
    <xf numFmtId="0" fontId="8" fillId="3" borderId="20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2" fillId="9" borderId="20" xfId="0" applyFont="1" applyFill="1" applyBorder="1"/>
    <xf numFmtId="0" fontId="2" fillId="9" borderId="1" xfId="0" applyFont="1" applyFill="1" applyBorder="1"/>
    <xf numFmtId="0" fontId="2" fillId="9" borderId="21" xfId="0" applyFont="1" applyFill="1" applyBorder="1"/>
    <xf numFmtId="0" fontId="9" fillId="6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5" fontId="10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Continuous"/>
    </xf>
    <xf numFmtId="0" fontId="0" fillId="6" borderId="30" xfId="0" applyFill="1" applyBorder="1" applyAlignment="1">
      <alignment horizontal="centerContinuous"/>
    </xf>
    <xf numFmtId="0" fontId="0" fillId="6" borderId="4" xfId="0" applyFill="1" applyBorder="1" applyAlignment="1">
      <alignment horizontal="centerContinuous"/>
    </xf>
    <xf numFmtId="0" fontId="0" fillId="5" borderId="1" xfId="0" applyFill="1" applyBorder="1"/>
    <xf numFmtId="0" fontId="2" fillId="0" borderId="40" xfId="0" applyFont="1" applyBorder="1"/>
    <xf numFmtId="1" fontId="2" fillId="0" borderId="28" xfId="0" applyNumberFormat="1" applyFont="1" applyBorder="1"/>
    <xf numFmtId="166" fontId="2" fillId="0" borderId="28" xfId="0" applyNumberFormat="1" applyFont="1" applyBorder="1"/>
    <xf numFmtId="166" fontId="2" fillId="0" borderId="11" xfId="0" applyNumberFormat="1" applyFont="1" applyBorder="1"/>
    <xf numFmtId="0" fontId="2" fillId="0" borderId="41" xfId="0" applyFont="1" applyBorder="1"/>
    <xf numFmtId="1" fontId="2" fillId="0" borderId="0" xfId="0" applyNumberFormat="1" applyFont="1"/>
    <xf numFmtId="164" fontId="2" fillId="0" borderId="0" xfId="0" applyNumberFormat="1" applyFont="1"/>
    <xf numFmtId="164" fontId="2" fillId="0" borderId="16" xfId="0" applyNumberFormat="1" applyFont="1" applyBorder="1"/>
    <xf numFmtId="166" fontId="2" fillId="0" borderId="0" xfId="0" applyNumberFormat="1" applyFont="1"/>
    <xf numFmtId="166" fontId="2" fillId="0" borderId="16" xfId="0" applyNumberFormat="1" applyFont="1" applyBorder="1"/>
    <xf numFmtId="0" fontId="2" fillId="0" borderId="42" xfId="0" applyFont="1" applyBorder="1"/>
    <xf numFmtId="1" fontId="2" fillId="0" borderId="43" xfId="0" applyNumberFormat="1" applyFont="1" applyBorder="1"/>
    <xf numFmtId="164" fontId="2" fillId="0" borderId="43" xfId="0" applyNumberFormat="1" applyFont="1" applyBorder="1"/>
    <xf numFmtId="164" fontId="2" fillId="0" borderId="25" xfId="0" applyNumberFormat="1" applyFont="1" applyBorder="1"/>
    <xf numFmtId="167" fontId="0" fillId="4" borderId="1" xfId="0" applyNumberFormat="1" applyFill="1" applyBorder="1"/>
    <xf numFmtId="0" fontId="12" fillId="0" borderId="0" xfId="0" applyFont="1" applyAlignment="1">
      <alignment horizontal="left"/>
    </xf>
    <xf numFmtId="0" fontId="7" fillId="3" borderId="17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3" borderId="35" xfId="0" applyFont="1" applyFill="1" applyBorder="1" applyAlignment="1">
      <alignment horizontal="center"/>
    </xf>
    <xf numFmtId="0" fontId="7" fillId="3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'Liming and soil C storage'!$B$32</c:f>
              <c:strCache>
                <c:ptCount val="1"/>
                <c:pt idx="0">
                  <c:v>Gylle-C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2407498250111003E-2"/>
                  <c:y val="5.477558066050946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  <a:r>
                      <a:rPr lang="en-US" sz="1600" baseline="0"/>
                      <a:t>1.7135x</a:t>
                    </a:r>
                    <a:r>
                      <a:rPr lang="en-US" sz="1600" baseline="30000"/>
                      <a:t>-0.062</a:t>
                    </a:r>
                    <a:br>
                      <a:rPr lang="en-US" baseline="0"/>
                    </a:br>
                    <a:r>
                      <a:rPr lang="en-US" baseline="0"/>
                      <a:t>R² = 0.9888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'Liming and soil C storage'!$C$30:$K$30</c:f>
              <c:numCache>
                <c:formatCode>General</c:formatCode>
                <c:ptCount val="9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</c:numCache>
            </c:numRef>
          </c:xVal>
          <c:yVal>
            <c:numRef>
              <c:f>'Liming and soil C storage'!$C$32:$K$32</c:f>
              <c:numCache>
                <c:formatCode>General</c:formatCode>
                <c:ptCount val="9"/>
                <c:pt idx="0">
                  <c:v>1.61</c:v>
                </c:pt>
                <c:pt idx="1">
                  <c:v>1.53</c:v>
                </c:pt>
                <c:pt idx="2">
                  <c:v>1.47</c:v>
                </c:pt>
                <c:pt idx="3">
                  <c:v>1.43</c:v>
                </c:pt>
                <c:pt idx="4">
                  <c:v>1.4</c:v>
                </c:pt>
                <c:pt idx="5">
                  <c:v>1.4</c:v>
                </c:pt>
                <c:pt idx="6">
                  <c:v>1.38</c:v>
                </c:pt>
                <c:pt idx="7">
                  <c:v>1.37</c:v>
                </c:pt>
                <c:pt idx="8">
                  <c:v>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A-433B-813B-459EF247889C}"/>
            </c:ext>
          </c:extLst>
        </c:ser>
        <c:ser>
          <c:idx val="1"/>
          <c:order val="1"/>
          <c:tx>
            <c:strRef>
              <c:f>'Liming and soil C storage'!$B$33</c:f>
              <c:strCache>
                <c:ptCount val="1"/>
                <c:pt idx="0">
                  <c:v>Afg. Plante-C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8360517897313111"/>
                  <c:y val="-2.96247048467873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'Liming and soil C storage'!$C$30:$K$30</c:f>
              <c:numCache>
                <c:formatCode>General</c:formatCode>
                <c:ptCount val="9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</c:numCache>
            </c:numRef>
          </c:xVal>
          <c:yVal>
            <c:numRef>
              <c:f>'Liming and soil C storage'!$C$33:$K$33</c:f>
              <c:numCache>
                <c:formatCode>General</c:formatCode>
                <c:ptCount val="9"/>
                <c:pt idx="0">
                  <c:v>2.3199999999999998</c:v>
                </c:pt>
                <c:pt idx="1">
                  <c:v>2.15</c:v>
                </c:pt>
                <c:pt idx="2">
                  <c:v>2.0299999999999998</c:v>
                </c:pt>
                <c:pt idx="3">
                  <c:v>1.95</c:v>
                </c:pt>
                <c:pt idx="4">
                  <c:v>1.88</c:v>
                </c:pt>
                <c:pt idx="5">
                  <c:v>1.86</c:v>
                </c:pt>
                <c:pt idx="6">
                  <c:v>1.83</c:v>
                </c:pt>
                <c:pt idx="7">
                  <c:v>1.81</c:v>
                </c:pt>
                <c:pt idx="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1A-433B-813B-459EF247889C}"/>
            </c:ext>
          </c:extLst>
        </c:ser>
        <c:ser>
          <c:idx val="2"/>
          <c:order val="2"/>
          <c:tx>
            <c:strRef>
              <c:f>'Liming and soil C storage'!$B$34</c:f>
              <c:strCache>
                <c:ptCount val="1"/>
                <c:pt idx="0">
                  <c:v>Afg. Gylle-C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5540412056674285E-2"/>
                  <c:y val="-7.34156958762657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'Liming and soil C storage'!$C$30:$K$30</c:f>
              <c:numCache>
                <c:formatCode>General</c:formatCode>
                <c:ptCount val="9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</c:numCache>
            </c:numRef>
          </c:xVal>
          <c:yVal>
            <c:numRef>
              <c:f>'Liming and soil C storage'!$C$34:$K$34</c:f>
              <c:numCache>
                <c:formatCode>General</c:formatCode>
                <c:ptCount val="9"/>
                <c:pt idx="0">
                  <c:v>2.88</c:v>
                </c:pt>
                <c:pt idx="1">
                  <c:v>2.63</c:v>
                </c:pt>
                <c:pt idx="2">
                  <c:v>2.46</c:v>
                </c:pt>
                <c:pt idx="3">
                  <c:v>2.34</c:v>
                </c:pt>
                <c:pt idx="4">
                  <c:v>2.2599999999999998</c:v>
                </c:pt>
                <c:pt idx="5">
                  <c:v>2.21</c:v>
                </c:pt>
                <c:pt idx="6">
                  <c:v>2.17</c:v>
                </c:pt>
                <c:pt idx="7">
                  <c:v>2.15</c:v>
                </c:pt>
                <c:pt idx="8">
                  <c:v>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1A-433B-813B-459EF2478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40015"/>
        <c:axId val="450640495"/>
      </c:scatterChart>
      <c:valAx>
        <c:axId val="45064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50640495"/>
        <c:crosses val="autoZero"/>
        <c:crossBetween val="midCat"/>
      </c:valAx>
      <c:valAx>
        <c:axId val="4506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5064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'Liming and soil C storage'!$AC$12</c:f>
              <c:strCache>
                <c:ptCount val="1"/>
                <c:pt idx="0">
                  <c:v>Plant_C_eq remaining in soil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8723737119067012E-2"/>
                  <c:y val="0.108493673126508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8.9621x</a:t>
                    </a:r>
                    <a:r>
                      <a:rPr lang="en-US" sz="2000" baseline="30000"/>
                      <a:t>0.1509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0.9893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'Liming and soil C storage'!$AD$11:$AL$11</c:f>
              <c:numCache>
                <c:formatCode>General</c:formatCode>
                <c:ptCount val="9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</c:numCache>
            </c:numRef>
          </c:xVal>
          <c:yVal>
            <c:numRef>
              <c:f>'Liming and soil C storage'!$AD$12:$AL$12</c:f>
              <c:numCache>
                <c:formatCode>General</c:formatCode>
                <c:ptCount val="9"/>
                <c:pt idx="0">
                  <c:v>10.5</c:v>
                </c:pt>
                <c:pt idx="1">
                  <c:v>11.8</c:v>
                </c:pt>
                <c:pt idx="2">
                  <c:v>12.9</c:v>
                </c:pt>
                <c:pt idx="3">
                  <c:v>13.8</c:v>
                </c:pt>
                <c:pt idx="4">
                  <c:v>14.5</c:v>
                </c:pt>
                <c:pt idx="5">
                  <c:v>14.9</c:v>
                </c:pt>
                <c:pt idx="6">
                  <c:v>15.3</c:v>
                </c:pt>
                <c:pt idx="7">
                  <c:v>15.5</c:v>
                </c:pt>
                <c:pt idx="8">
                  <c:v>15.7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36-4036-9A59-507F70004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40015"/>
        <c:axId val="450640495"/>
      </c:scatterChart>
      <c:valAx>
        <c:axId val="45064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50640495"/>
        <c:crosses val="autoZero"/>
        <c:crossBetween val="midCat"/>
      </c:valAx>
      <c:valAx>
        <c:axId val="4506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5064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35</xdr:row>
      <xdr:rowOff>91440</xdr:rowOff>
    </xdr:from>
    <xdr:to>
      <xdr:col>7</xdr:col>
      <xdr:colOff>1510665</xdr:colOff>
      <xdr:row>66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50DA40-8F73-FA86-A44D-F8D74BD06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16</xdr:row>
      <xdr:rowOff>0</xdr:rowOff>
    </xdr:from>
    <xdr:to>
      <xdr:col>31</xdr:col>
      <xdr:colOff>777240</xdr:colOff>
      <xdr:row>46</xdr:row>
      <xdr:rowOff>131445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BD0670-F280-40C8-9A8E-010FF09B3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enrik Thers" id="{DB123E2B-CA6C-4791-87B9-696441F33777}" userId="S::au323645@uni.au.dk::d1ba433a-15e3-4223-aebc-293f3447c1f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10-23T10:34:45.45" personId="{DB123E2B-CA6C-4791-87B9-696441F33777}" id="{7A918C09-CEF1-4A7A-8C59-85C2F7BB8042}">
    <text>Drying of grain</text>
  </threadedComment>
  <threadedComment ref="O3" dT="2024-10-23T10:43:38.47" personId="{DB123E2B-CA6C-4791-87B9-696441F33777}" id="{2B479932-3C12-4826-9455-81AB694CAB9B}">
    <text>Grain</text>
  </threadedComment>
  <threadedComment ref="B4" dT="2024-10-23T10:35:04.43" personId="{DB123E2B-CA6C-4791-87B9-696441F33777}" id="{C8DA741B-4186-401F-9E13-8F10107F57E6}">
    <text>Drying of oil seeds</text>
  </threadedComment>
  <threadedComment ref="O4" dT="2024-10-23T10:43:48.17" personId="{DB123E2B-CA6C-4791-87B9-696441F33777}" id="{20A010DE-60E1-4CDA-B391-AC71F378ABB9}">
    <text>Oilseed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E12"/>
  <sheetViews>
    <sheetView workbookViewId="0">
      <selection activeCell="B27" sqref="B27"/>
    </sheetView>
  </sheetViews>
  <sheetFormatPr defaultRowHeight="14.4" x14ac:dyDescent="0.3"/>
  <cols>
    <col min="2" max="2" width="24.21875" bestFit="1" customWidth="1"/>
    <col min="3" max="3" width="25.44140625" bestFit="1" customWidth="1"/>
    <col min="5" max="5" width="31.5546875" bestFit="1" customWidth="1"/>
  </cols>
  <sheetData>
    <row r="1" spans="1:5" ht="31.8" x14ac:dyDescent="0.55000000000000004">
      <c r="A1" s="118" t="s">
        <v>174</v>
      </c>
    </row>
    <row r="2" spans="1:5" x14ac:dyDescent="0.3">
      <c r="B2" s="2" t="s">
        <v>170</v>
      </c>
      <c r="C2" s="2" t="s">
        <v>171</v>
      </c>
      <c r="D2" s="2" t="s">
        <v>172</v>
      </c>
      <c r="E2" s="2" t="s">
        <v>173</v>
      </c>
    </row>
    <row r="3" spans="1:5" x14ac:dyDescent="0.3">
      <c r="B3" s="3" t="s">
        <v>23</v>
      </c>
      <c r="C3" s="3">
        <v>0.2</v>
      </c>
      <c r="D3" s="3" t="s">
        <v>22</v>
      </c>
      <c r="E3" s="3" t="s">
        <v>20</v>
      </c>
    </row>
    <row r="4" spans="1:5" x14ac:dyDescent="0.3">
      <c r="B4" s="3" t="s">
        <v>27</v>
      </c>
      <c r="C4" s="3">
        <v>100</v>
      </c>
      <c r="D4" s="3" t="s">
        <v>31</v>
      </c>
      <c r="E4" s="3" t="s">
        <v>30</v>
      </c>
    </row>
    <row r="5" spans="1:5" x14ac:dyDescent="0.3">
      <c r="B5" s="3" t="s">
        <v>28</v>
      </c>
      <c r="C5" s="3">
        <v>254</v>
      </c>
      <c r="D5" s="3" t="s">
        <v>31</v>
      </c>
      <c r="E5" s="3" t="s">
        <v>30</v>
      </c>
    </row>
    <row r="6" spans="1:5" x14ac:dyDescent="0.3">
      <c r="B6" s="3" t="s">
        <v>29</v>
      </c>
      <c r="C6" s="3">
        <v>370</v>
      </c>
      <c r="D6" s="3" t="s">
        <v>31</v>
      </c>
      <c r="E6" s="3" t="s">
        <v>30</v>
      </c>
    </row>
    <row r="7" spans="1:5" x14ac:dyDescent="0.3">
      <c r="B7" s="3" t="s">
        <v>34</v>
      </c>
      <c r="C7" s="3">
        <v>52</v>
      </c>
      <c r="D7" s="3" t="s">
        <v>31</v>
      </c>
      <c r="E7" s="3" t="s">
        <v>30</v>
      </c>
    </row>
    <row r="8" spans="1:5" x14ac:dyDescent="0.3">
      <c r="B8" s="3" t="s">
        <v>35</v>
      </c>
      <c r="C8" s="3">
        <v>11</v>
      </c>
      <c r="D8" s="3" t="s">
        <v>31</v>
      </c>
      <c r="E8" s="3" t="s">
        <v>30</v>
      </c>
    </row>
    <row r="9" spans="1:5" x14ac:dyDescent="0.3">
      <c r="B9" s="3" t="s">
        <v>37</v>
      </c>
      <c r="C9" s="3">
        <v>45</v>
      </c>
      <c r="D9" s="3" t="s">
        <v>31</v>
      </c>
      <c r="E9" s="3" t="s">
        <v>30</v>
      </c>
    </row>
    <row r="10" spans="1:5" x14ac:dyDescent="0.3">
      <c r="B10" s="3" t="s">
        <v>36</v>
      </c>
      <c r="C10" s="3">
        <v>41</v>
      </c>
      <c r="D10" s="3" t="s">
        <v>31</v>
      </c>
      <c r="E10" s="3" t="s">
        <v>30</v>
      </c>
    </row>
    <row r="11" spans="1:5" x14ac:dyDescent="0.3">
      <c r="B11" s="3"/>
      <c r="C11" s="3"/>
      <c r="D11" s="3"/>
      <c r="E11" s="3"/>
    </row>
    <row r="12" spans="1:5" ht="29.1" customHeight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Z40"/>
  <sheetViews>
    <sheetView topLeftCell="P1" workbookViewId="0">
      <selection activeCell="U36" sqref="U36"/>
    </sheetView>
  </sheetViews>
  <sheetFormatPr defaultRowHeight="14.4" x14ac:dyDescent="0.3"/>
  <cols>
    <col min="1" max="1" width="12.6640625" bestFit="1" customWidth="1"/>
    <col min="4" max="4" width="37.44140625" bestFit="1" customWidth="1"/>
    <col min="5" max="5" width="9.33203125" customWidth="1"/>
    <col min="6" max="6" width="50.44140625" bestFit="1" customWidth="1"/>
    <col min="8" max="8" width="10" customWidth="1"/>
    <col min="9" max="9" width="32.33203125" bestFit="1" customWidth="1"/>
    <col min="10" max="10" width="20.44140625" bestFit="1" customWidth="1"/>
    <col min="11" max="11" width="53.5546875" customWidth="1"/>
    <col min="14" max="14" width="10.6640625" bestFit="1" customWidth="1"/>
    <col min="15" max="15" width="10" bestFit="1" customWidth="1"/>
    <col min="16" max="16" width="50.5546875" customWidth="1"/>
    <col min="18" max="18" width="23.109375" bestFit="1" customWidth="1"/>
    <col min="19" max="19" width="35.33203125" bestFit="1" customWidth="1"/>
    <col min="20" max="20" width="33.88671875" bestFit="1" customWidth="1"/>
    <col min="21" max="21" width="72.33203125" customWidth="1"/>
    <col min="23" max="23" width="24.44140625" customWidth="1"/>
    <col min="24" max="24" width="35.33203125" bestFit="1" customWidth="1"/>
    <col min="25" max="25" width="33.88671875" bestFit="1" customWidth="1"/>
    <col min="26" max="26" width="12.33203125" bestFit="1" customWidth="1"/>
  </cols>
  <sheetData>
    <row r="1" spans="1:26" ht="31.8" x14ac:dyDescent="0.55000000000000004">
      <c r="A1" s="118" t="s">
        <v>179</v>
      </c>
      <c r="I1" s="118" t="s">
        <v>180</v>
      </c>
      <c r="N1" s="118" t="s">
        <v>206</v>
      </c>
      <c r="R1" s="118" t="s">
        <v>181</v>
      </c>
    </row>
    <row r="2" spans="1:26" ht="15.6" x14ac:dyDescent="0.3">
      <c r="D2" s="14" t="s">
        <v>143</v>
      </c>
      <c r="E2" s="14"/>
      <c r="F2" s="14"/>
      <c r="I2" s="14" t="s">
        <v>42</v>
      </c>
      <c r="J2" s="14"/>
      <c r="K2" s="14"/>
      <c r="N2" s="14" t="s">
        <v>46</v>
      </c>
      <c r="O2" s="14"/>
      <c r="R2" s="14" t="s">
        <v>183</v>
      </c>
      <c r="S2" s="14"/>
      <c r="T2" s="14"/>
      <c r="W2" s="14" t="s">
        <v>53</v>
      </c>
      <c r="X2" s="14"/>
      <c r="Y2" s="14"/>
    </row>
    <row r="3" spans="1:26" ht="15.6" x14ac:dyDescent="0.3">
      <c r="D3" s="13" t="s">
        <v>39</v>
      </c>
      <c r="E3" s="13" t="s">
        <v>38</v>
      </c>
      <c r="F3" s="13" t="s">
        <v>40</v>
      </c>
      <c r="I3" s="14" t="s">
        <v>43</v>
      </c>
      <c r="J3" s="14" t="s">
        <v>44</v>
      </c>
      <c r="K3" s="14" t="s">
        <v>45</v>
      </c>
      <c r="N3" s="14" t="s">
        <v>48</v>
      </c>
      <c r="O3" s="14" t="s">
        <v>47</v>
      </c>
      <c r="R3" s="15" t="s">
        <v>54</v>
      </c>
      <c r="S3" s="13" t="s">
        <v>50</v>
      </c>
      <c r="T3" s="13" t="s">
        <v>182</v>
      </c>
      <c r="W3" s="14" t="s">
        <v>49</v>
      </c>
      <c r="X3" s="15" t="s">
        <v>50</v>
      </c>
      <c r="Y3" s="15" t="s">
        <v>51</v>
      </c>
      <c r="Z3" s="16" t="s">
        <v>52</v>
      </c>
    </row>
    <row r="4" spans="1:26" x14ac:dyDescent="0.3">
      <c r="D4" s="3" t="s">
        <v>176</v>
      </c>
      <c r="E4" s="3">
        <v>0.01</v>
      </c>
      <c r="F4" s="3" t="s">
        <v>175</v>
      </c>
      <c r="I4" s="3" t="s">
        <v>63</v>
      </c>
      <c r="J4" s="3">
        <v>0.5</v>
      </c>
      <c r="K4" s="3"/>
      <c r="N4" s="3" t="s">
        <v>63</v>
      </c>
      <c r="O4" s="3">
        <v>14</v>
      </c>
      <c r="R4" s="3" t="s">
        <v>57</v>
      </c>
      <c r="S4" s="3">
        <f>AVERAGE(X4,X6)</f>
        <v>2.125</v>
      </c>
      <c r="T4" s="3">
        <f>AVERAGE(Y4,Y6)</f>
        <v>2.625</v>
      </c>
      <c r="W4" t="s">
        <v>6</v>
      </c>
      <c r="X4">
        <v>1.25</v>
      </c>
      <c r="Y4">
        <v>1.75</v>
      </c>
      <c r="Z4" t="s">
        <v>14</v>
      </c>
    </row>
    <row r="5" spans="1:26" x14ac:dyDescent="0.3">
      <c r="D5" s="3" t="s">
        <v>178</v>
      </c>
      <c r="E5" s="3">
        <v>0.01</v>
      </c>
      <c r="F5" s="3" t="s">
        <v>41</v>
      </c>
      <c r="I5" s="3" t="s">
        <v>64</v>
      </c>
      <c r="J5" s="3">
        <v>2</v>
      </c>
      <c r="K5" s="3"/>
      <c r="N5" s="3" t="s">
        <v>64</v>
      </c>
      <c r="O5" s="3">
        <v>14</v>
      </c>
      <c r="R5" s="3" t="s">
        <v>58</v>
      </c>
      <c r="S5" s="3">
        <f>AVERAGE(X5,X7)</f>
        <v>3.25</v>
      </c>
      <c r="T5" s="3">
        <f>AVERAGE(Y5,Y7)</f>
        <v>3.75</v>
      </c>
      <c r="W5" t="s">
        <v>7</v>
      </c>
      <c r="X5">
        <v>2</v>
      </c>
      <c r="Y5">
        <v>2.5</v>
      </c>
      <c r="Z5" t="s">
        <v>15</v>
      </c>
    </row>
    <row r="6" spans="1:26" x14ac:dyDescent="0.3">
      <c r="D6" s="3" t="s">
        <v>177</v>
      </c>
      <c r="E6" s="3">
        <v>0.01</v>
      </c>
      <c r="F6" s="3" t="s">
        <v>175</v>
      </c>
      <c r="I6" s="3" t="s">
        <v>76</v>
      </c>
      <c r="J6" s="3">
        <v>0</v>
      </c>
      <c r="K6" s="3"/>
      <c r="N6" s="3" t="s">
        <v>76</v>
      </c>
      <c r="O6" s="3">
        <v>0</v>
      </c>
      <c r="R6" s="3" t="s">
        <v>59</v>
      </c>
      <c r="S6" s="3">
        <f>AVERAGE(X4:X7)</f>
        <v>2.6875</v>
      </c>
      <c r="T6" s="3">
        <f>AVERAGE(Y4:Y7)</f>
        <v>3.1875</v>
      </c>
      <c r="W6" t="s">
        <v>8</v>
      </c>
      <c r="X6">
        <v>3</v>
      </c>
      <c r="Y6">
        <v>3.5</v>
      </c>
      <c r="Z6" t="s">
        <v>17</v>
      </c>
    </row>
    <row r="7" spans="1:26" x14ac:dyDescent="0.3">
      <c r="D7" s="3"/>
      <c r="E7" s="3"/>
      <c r="F7" s="3"/>
      <c r="I7" s="3"/>
      <c r="J7" s="3"/>
      <c r="K7" s="3"/>
      <c r="N7" s="3"/>
      <c r="O7" s="3"/>
      <c r="R7" s="3" t="s">
        <v>60</v>
      </c>
      <c r="S7" s="3">
        <f>AVERAGE(X8,X9)</f>
        <v>5.5</v>
      </c>
      <c r="T7" s="3">
        <f>AVERAGE(Y8,Y9)</f>
        <v>6</v>
      </c>
      <c r="W7" t="s">
        <v>9</v>
      </c>
      <c r="X7">
        <v>4.5</v>
      </c>
      <c r="Y7">
        <v>5</v>
      </c>
    </row>
    <row r="8" spans="1:26" x14ac:dyDescent="0.3">
      <c r="D8" s="3"/>
      <c r="E8" s="3"/>
      <c r="F8" s="3"/>
      <c r="I8" s="3"/>
      <c r="J8" s="3"/>
      <c r="K8" s="3"/>
      <c r="N8" s="3"/>
      <c r="O8" s="3"/>
      <c r="R8" s="3" t="s">
        <v>61</v>
      </c>
      <c r="S8" s="3">
        <f>AVERAGE(X10:X11)</f>
        <v>7.5</v>
      </c>
      <c r="T8" s="3">
        <f>AVERAGE(Y10:Y11)</f>
        <v>8</v>
      </c>
      <c r="W8" t="s">
        <v>10</v>
      </c>
      <c r="X8">
        <v>5</v>
      </c>
      <c r="Y8">
        <v>5.5</v>
      </c>
    </row>
    <row r="9" spans="1:26" x14ac:dyDescent="0.3">
      <c r="D9" s="3"/>
      <c r="E9" s="3"/>
      <c r="F9" s="3"/>
      <c r="I9" s="3"/>
      <c r="J9" s="3"/>
      <c r="K9" s="3"/>
      <c r="N9" s="3"/>
      <c r="O9" s="3"/>
      <c r="R9" s="3" t="s">
        <v>62</v>
      </c>
      <c r="S9" s="3">
        <f>AVERAGE(X12)</f>
        <v>9</v>
      </c>
      <c r="T9" s="3">
        <f>AVERAGE(Y12)</f>
        <v>9.5</v>
      </c>
      <c r="W9" t="s">
        <v>11</v>
      </c>
      <c r="X9">
        <v>6</v>
      </c>
      <c r="Y9">
        <v>6.5</v>
      </c>
    </row>
    <row r="10" spans="1:26" x14ac:dyDescent="0.3">
      <c r="D10" s="3"/>
      <c r="E10" s="3"/>
      <c r="F10" s="3"/>
      <c r="I10" s="3"/>
      <c r="J10" s="3"/>
      <c r="K10" s="3"/>
      <c r="N10" s="3"/>
      <c r="O10" s="3"/>
      <c r="R10" s="17"/>
      <c r="S10" s="3"/>
      <c r="T10" s="3"/>
      <c r="W10" t="s">
        <v>12</v>
      </c>
      <c r="X10">
        <v>7</v>
      </c>
      <c r="Y10">
        <v>7.5</v>
      </c>
    </row>
    <row r="11" spans="1:26" x14ac:dyDescent="0.3">
      <c r="D11" s="3"/>
      <c r="E11" s="3"/>
      <c r="F11" s="3"/>
      <c r="I11" s="3"/>
      <c r="J11" s="3"/>
      <c r="K11" s="3"/>
      <c r="N11" s="3"/>
      <c r="O11" s="3"/>
      <c r="R11" s="3"/>
      <c r="S11" s="3"/>
      <c r="T11" s="3"/>
      <c r="W11" t="s">
        <v>16</v>
      </c>
      <c r="X11">
        <v>8</v>
      </c>
      <c r="Y11">
        <v>8.5</v>
      </c>
    </row>
    <row r="12" spans="1:26" x14ac:dyDescent="0.3">
      <c r="D12" s="3"/>
      <c r="E12" s="3"/>
      <c r="F12" s="3"/>
      <c r="I12" s="3"/>
      <c r="J12" s="3"/>
      <c r="K12" s="3"/>
      <c r="N12" s="3"/>
      <c r="O12" s="3"/>
      <c r="R12" s="3"/>
      <c r="S12" s="3"/>
      <c r="T12" s="3"/>
      <c r="W12" t="s">
        <v>13</v>
      </c>
      <c r="X12">
        <v>9</v>
      </c>
      <c r="Y12">
        <v>9.5</v>
      </c>
    </row>
    <row r="13" spans="1:26" x14ac:dyDescent="0.3">
      <c r="D13" s="3"/>
      <c r="E13" s="3"/>
      <c r="F13" s="3"/>
      <c r="I13" s="3"/>
      <c r="J13" s="3"/>
      <c r="K13" s="3"/>
      <c r="N13" s="3"/>
      <c r="O13" s="3"/>
      <c r="R13" s="3"/>
      <c r="S13" s="3"/>
      <c r="T13" s="3"/>
    </row>
    <row r="14" spans="1:26" x14ac:dyDescent="0.3">
      <c r="D14" s="3"/>
      <c r="E14" s="3"/>
      <c r="F14" s="3"/>
      <c r="I14" s="3"/>
      <c r="J14" s="3"/>
      <c r="K14" s="3"/>
      <c r="N14" s="3"/>
      <c r="O14" s="3"/>
    </row>
    <row r="15" spans="1:26" ht="14.4" customHeight="1" x14ac:dyDescent="0.3">
      <c r="D15" s="3"/>
      <c r="E15" s="3"/>
      <c r="F15" s="3"/>
      <c r="I15" s="3"/>
      <c r="J15" s="3"/>
      <c r="K15" s="3"/>
      <c r="N15" s="3"/>
      <c r="O15" s="3"/>
    </row>
    <row r="16" spans="1:26" x14ac:dyDescent="0.3">
      <c r="D16" s="3"/>
      <c r="E16" s="3"/>
      <c r="F16" s="3"/>
      <c r="I16" s="3"/>
      <c r="J16" s="3"/>
      <c r="K16" s="3"/>
      <c r="N16" s="3"/>
      <c r="O16" s="3"/>
    </row>
    <row r="17" spans="4:20" x14ac:dyDescent="0.3">
      <c r="D17" s="3"/>
      <c r="E17" s="3"/>
      <c r="F17" s="3"/>
      <c r="I17" s="3"/>
      <c r="J17" s="3"/>
      <c r="K17" s="3"/>
      <c r="N17" s="3"/>
      <c r="O17" s="3"/>
    </row>
    <row r="18" spans="4:20" x14ac:dyDescent="0.3">
      <c r="D18" s="3"/>
      <c r="E18" s="3"/>
      <c r="F18" s="3"/>
      <c r="I18" s="3"/>
      <c r="J18" s="3"/>
      <c r="K18" s="3"/>
      <c r="N18" s="3"/>
      <c r="O18" s="3"/>
      <c r="S18" s="94"/>
      <c r="T18" s="94"/>
    </row>
    <row r="19" spans="4:20" x14ac:dyDescent="0.3">
      <c r="D19" s="3"/>
      <c r="E19" s="3"/>
      <c r="F19" s="3"/>
      <c r="I19" s="3"/>
      <c r="J19" s="3"/>
      <c r="K19" s="3"/>
      <c r="N19" s="3"/>
      <c r="O19" s="3"/>
      <c r="S19" s="94"/>
      <c r="T19" s="94"/>
    </row>
    <row r="20" spans="4:20" x14ac:dyDescent="0.3">
      <c r="D20" s="3"/>
      <c r="E20" s="3"/>
      <c r="F20" s="3"/>
      <c r="I20" s="3"/>
      <c r="J20" s="3"/>
      <c r="K20" s="3"/>
      <c r="N20" s="3"/>
      <c r="O20" s="3"/>
    </row>
    <row r="21" spans="4:20" x14ac:dyDescent="0.3">
      <c r="D21" s="3"/>
      <c r="E21" s="3"/>
      <c r="F21" s="3"/>
      <c r="I21" s="3"/>
      <c r="J21" s="3"/>
      <c r="K21" s="3"/>
      <c r="N21" s="3"/>
      <c r="O21" s="3"/>
    </row>
    <row r="22" spans="4:20" x14ac:dyDescent="0.3">
      <c r="D22" s="3"/>
      <c r="E22" s="3"/>
      <c r="F22" s="3"/>
      <c r="I22" s="3"/>
      <c r="J22" s="3"/>
      <c r="K22" s="3"/>
      <c r="N22" s="3"/>
      <c r="O22" s="3"/>
    </row>
    <row r="23" spans="4:20" x14ac:dyDescent="0.3">
      <c r="D23" s="3"/>
      <c r="E23" s="3"/>
      <c r="F23" s="3"/>
      <c r="I23" s="3"/>
      <c r="J23" s="3"/>
      <c r="K23" s="3"/>
      <c r="N23" s="3"/>
      <c r="O23" s="3"/>
    </row>
    <row r="24" spans="4:20" x14ac:dyDescent="0.3">
      <c r="D24" s="3"/>
      <c r="E24" s="3"/>
      <c r="F24" s="3"/>
      <c r="I24" s="3"/>
      <c r="J24" s="3"/>
      <c r="K24" s="3"/>
      <c r="N24" s="3"/>
      <c r="O24" s="3"/>
    </row>
    <row r="25" spans="4:20" x14ac:dyDescent="0.3">
      <c r="D25" s="3"/>
      <c r="E25" s="3"/>
      <c r="F25" s="3"/>
      <c r="I25" s="3"/>
      <c r="J25" s="3"/>
      <c r="K25" s="3"/>
      <c r="N25" s="3"/>
      <c r="O25" s="3"/>
    </row>
    <row r="26" spans="4:20" x14ac:dyDescent="0.3">
      <c r="D26" s="3"/>
      <c r="E26" s="3"/>
      <c r="F26" s="3"/>
      <c r="I26" s="3"/>
      <c r="J26" s="3"/>
      <c r="K26" s="3"/>
      <c r="N26" s="3"/>
      <c r="O26" s="3"/>
    </row>
    <row r="27" spans="4:20" x14ac:dyDescent="0.3">
      <c r="D27" s="3"/>
      <c r="E27" s="3"/>
      <c r="F27" s="3"/>
      <c r="I27" s="3"/>
      <c r="J27" s="3"/>
      <c r="K27" s="3"/>
      <c r="N27" s="3"/>
      <c r="O27" s="3"/>
    </row>
    <row r="28" spans="4:20" x14ac:dyDescent="0.3">
      <c r="D28" s="3"/>
      <c r="E28" s="3"/>
      <c r="F28" s="3"/>
      <c r="I28" s="3"/>
      <c r="J28" s="3"/>
      <c r="K28" s="3"/>
      <c r="N28" s="3"/>
      <c r="O28" s="3"/>
    </row>
    <row r="29" spans="4:20" x14ac:dyDescent="0.3">
      <c r="D29" s="3"/>
      <c r="E29" s="3"/>
      <c r="F29" s="3"/>
      <c r="I29" s="3"/>
      <c r="J29" s="3"/>
      <c r="K29" s="3"/>
      <c r="N29" s="3"/>
      <c r="O29" s="3"/>
    </row>
    <row r="30" spans="4:20" x14ac:dyDescent="0.3">
      <c r="D30" s="3"/>
      <c r="E30" s="3"/>
      <c r="F30" s="3"/>
      <c r="I30" s="3"/>
      <c r="J30" s="3"/>
      <c r="K30" s="3"/>
      <c r="N30" s="3"/>
      <c r="O30" s="3"/>
    </row>
    <row r="31" spans="4:20" x14ac:dyDescent="0.3">
      <c r="D31" s="3"/>
      <c r="E31" s="3"/>
      <c r="F31" s="3"/>
    </row>
    <row r="32" spans="4:20" x14ac:dyDescent="0.3">
      <c r="D32" s="3"/>
      <c r="E32" s="3"/>
      <c r="F32" s="3"/>
    </row>
    <row r="33" spans="4:6" x14ac:dyDescent="0.3">
      <c r="D33" s="3"/>
      <c r="E33" s="3"/>
      <c r="F33" s="3"/>
    </row>
    <row r="34" spans="4:6" x14ac:dyDescent="0.3">
      <c r="D34" s="3"/>
      <c r="E34" s="3"/>
      <c r="F34" s="3"/>
    </row>
    <row r="35" spans="4:6" x14ac:dyDescent="0.3">
      <c r="D35" s="3"/>
      <c r="E35" s="3"/>
      <c r="F35" s="3"/>
    </row>
    <row r="36" spans="4:6" x14ac:dyDescent="0.3">
      <c r="D36" s="3"/>
      <c r="E36" s="3"/>
      <c r="F36" s="3"/>
    </row>
    <row r="37" spans="4:6" x14ac:dyDescent="0.3">
      <c r="D37" s="3"/>
      <c r="E37" s="3"/>
      <c r="F37" s="3"/>
    </row>
    <row r="38" spans="4:6" x14ac:dyDescent="0.3">
      <c r="D38" s="3"/>
      <c r="E38" s="3"/>
      <c r="F38" s="3"/>
    </row>
    <row r="39" spans="4:6" x14ac:dyDescent="0.3">
      <c r="D39" s="3"/>
      <c r="E39" s="3"/>
      <c r="F39" s="3"/>
    </row>
    <row r="40" spans="4:6" x14ac:dyDescent="0.3">
      <c r="D40" s="3"/>
      <c r="E40" s="3"/>
      <c r="F40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AR28"/>
  <sheetViews>
    <sheetView zoomScaleNormal="100" workbookViewId="0">
      <selection activeCell="M41" sqref="M41"/>
    </sheetView>
  </sheetViews>
  <sheetFormatPr defaultRowHeight="14.4" x14ac:dyDescent="0.3"/>
  <cols>
    <col min="1" max="1" width="19.33203125" customWidth="1"/>
    <col min="2" max="2" width="19.6640625" bestFit="1" customWidth="1"/>
    <col min="3" max="3" width="45.5546875" bestFit="1" customWidth="1"/>
    <col min="4" max="4" width="12.6640625" customWidth="1"/>
    <col min="5" max="9" width="10.6640625" customWidth="1"/>
    <col min="10" max="10" width="29" bestFit="1" customWidth="1"/>
    <col min="11" max="17" width="10.6640625" customWidth="1"/>
    <col min="18" max="18" width="17.6640625" customWidth="1"/>
    <col min="19" max="20" width="10.6640625" customWidth="1"/>
    <col min="21" max="21" width="17.6640625" customWidth="1"/>
    <col min="22" max="23" width="10.6640625" customWidth="1"/>
    <col min="24" max="24" width="17.6640625" customWidth="1"/>
    <col min="25" max="39" width="10.6640625" customWidth="1"/>
    <col min="40" max="40" width="33.6640625" customWidth="1"/>
    <col min="42" max="42" width="17.77734375" bestFit="1" customWidth="1"/>
    <col min="43" max="43" width="10.77734375" bestFit="1" customWidth="1"/>
    <col min="44" max="44" width="23.21875" bestFit="1" customWidth="1"/>
  </cols>
  <sheetData>
    <row r="1" spans="1:44" ht="32.4" thickBot="1" x14ac:dyDescent="0.6">
      <c r="B1" s="118" t="s">
        <v>192</v>
      </c>
    </row>
    <row r="2" spans="1:44" ht="16.2" thickBot="1" x14ac:dyDescent="0.35">
      <c r="B2" s="75"/>
      <c r="C2" s="60"/>
      <c r="D2" s="19" t="s">
        <v>75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2"/>
      <c r="AN2" s="21"/>
    </row>
    <row r="3" spans="1:44" ht="16.2" thickBot="1" x14ac:dyDescent="0.35">
      <c r="A3" s="50"/>
      <c r="B3" s="76"/>
      <c r="C3" s="60"/>
      <c r="D3" s="19" t="s">
        <v>65</v>
      </c>
      <c r="E3" s="20"/>
      <c r="F3" s="20"/>
      <c r="G3" s="20"/>
      <c r="H3" s="20"/>
      <c r="I3" s="20"/>
      <c r="J3" s="20"/>
      <c r="K3" s="20"/>
      <c r="L3" s="22"/>
      <c r="M3" s="19" t="s">
        <v>2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2"/>
      <c r="AB3" s="19" t="s">
        <v>3</v>
      </c>
      <c r="AC3" s="20"/>
      <c r="AD3" s="20"/>
      <c r="AE3" s="20"/>
      <c r="AF3" s="20"/>
      <c r="AG3" s="22"/>
      <c r="AH3" s="23" t="s">
        <v>4</v>
      </c>
      <c r="AI3" s="24"/>
      <c r="AJ3" s="24"/>
      <c r="AK3" s="24"/>
      <c r="AL3" s="24"/>
      <c r="AM3" s="25"/>
      <c r="AN3" s="39"/>
      <c r="AP3" s="54" t="s">
        <v>147</v>
      </c>
      <c r="AQ3" s="55">
        <v>0</v>
      </c>
      <c r="AR3" s="56">
        <v>0</v>
      </c>
    </row>
    <row r="4" spans="1:44" ht="16.2" thickBot="1" x14ac:dyDescent="0.35">
      <c r="A4" s="51"/>
      <c r="B4" s="77"/>
      <c r="C4" s="61" t="s">
        <v>54</v>
      </c>
      <c r="D4" s="27" t="s">
        <v>185</v>
      </c>
      <c r="E4" s="28"/>
      <c r="F4" s="29"/>
      <c r="G4" s="27" t="s">
        <v>186</v>
      </c>
      <c r="H4" s="28"/>
      <c r="I4" s="29"/>
      <c r="J4" s="27" t="s">
        <v>66</v>
      </c>
      <c r="K4" s="28"/>
      <c r="L4" s="29"/>
      <c r="M4" s="27" t="s">
        <v>187</v>
      </c>
      <c r="N4" s="28"/>
      <c r="O4" s="29"/>
      <c r="P4" s="27" t="s">
        <v>67</v>
      </c>
      <c r="Q4" s="28"/>
      <c r="R4" s="29"/>
      <c r="S4" s="27" t="s">
        <v>68</v>
      </c>
      <c r="T4" s="28"/>
      <c r="U4" s="29"/>
      <c r="V4" s="27" t="s">
        <v>69</v>
      </c>
      <c r="W4" s="28"/>
      <c r="X4" s="29"/>
      <c r="Y4" s="27" t="s">
        <v>70</v>
      </c>
      <c r="Z4" s="28"/>
      <c r="AA4" s="29"/>
      <c r="AB4" s="27" t="s">
        <v>188</v>
      </c>
      <c r="AC4" s="28"/>
      <c r="AD4" s="29"/>
      <c r="AE4" s="27" t="s">
        <v>189</v>
      </c>
      <c r="AF4" s="28"/>
      <c r="AG4" s="29"/>
      <c r="AH4" s="27" t="s">
        <v>190</v>
      </c>
      <c r="AI4" s="28"/>
      <c r="AJ4" s="29"/>
      <c r="AK4" s="27" t="s">
        <v>191</v>
      </c>
      <c r="AL4" s="28"/>
      <c r="AM4" s="29"/>
      <c r="AN4" s="26" t="s">
        <v>52</v>
      </c>
      <c r="AP4" s="57" t="s">
        <v>148</v>
      </c>
      <c r="AQ4" s="58" t="s">
        <v>149</v>
      </c>
      <c r="AR4" s="59" t="s">
        <v>150</v>
      </c>
    </row>
    <row r="5" spans="1:44" ht="15" thickBot="1" x14ac:dyDescent="0.35">
      <c r="B5" s="78" t="s">
        <v>82</v>
      </c>
      <c r="C5" s="72"/>
      <c r="D5" s="71" t="s">
        <v>184</v>
      </c>
      <c r="E5" s="73" t="s">
        <v>71</v>
      </c>
      <c r="F5" s="74" t="s">
        <v>72</v>
      </c>
      <c r="G5" s="71" t="s">
        <v>184</v>
      </c>
      <c r="H5" s="73" t="s">
        <v>71</v>
      </c>
      <c r="I5" s="74" t="s">
        <v>72</v>
      </c>
      <c r="J5" s="71" t="s">
        <v>184</v>
      </c>
      <c r="K5" s="73" t="s">
        <v>71</v>
      </c>
      <c r="L5" s="74" t="s">
        <v>72</v>
      </c>
      <c r="M5" s="71" t="s">
        <v>184</v>
      </c>
      <c r="N5" s="73" t="s">
        <v>71</v>
      </c>
      <c r="O5" s="74" t="s">
        <v>72</v>
      </c>
      <c r="P5" s="71" t="s">
        <v>184</v>
      </c>
      <c r="Q5" s="73" t="s">
        <v>71</v>
      </c>
      <c r="R5" s="74" t="s">
        <v>72</v>
      </c>
      <c r="S5" s="71" t="s">
        <v>184</v>
      </c>
      <c r="T5" s="73" t="s">
        <v>71</v>
      </c>
      <c r="U5" s="74" t="s">
        <v>72</v>
      </c>
      <c r="V5" s="71" t="s">
        <v>184</v>
      </c>
      <c r="W5" s="73" t="s">
        <v>71</v>
      </c>
      <c r="X5" s="74" t="s">
        <v>72</v>
      </c>
      <c r="Y5" s="71" t="s">
        <v>184</v>
      </c>
      <c r="Z5" s="73" t="s">
        <v>71</v>
      </c>
      <c r="AA5" s="74" t="s">
        <v>72</v>
      </c>
      <c r="AB5" s="71" t="s">
        <v>184</v>
      </c>
      <c r="AC5" s="73" t="s">
        <v>71</v>
      </c>
      <c r="AD5" s="74" t="s">
        <v>72</v>
      </c>
      <c r="AE5" s="71" t="s">
        <v>184</v>
      </c>
      <c r="AF5" s="73" t="s">
        <v>71</v>
      </c>
      <c r="AG5" s="74" t="s">
        <v>72</v>
      </c>
      <c r="AH5" s="71" t="s">
        <v>184</v>
      </c>
      <c r="AI5" s="73" t="s">
        <v>71</v>
      </c>
      <c r="AJ5" s="74" t="s">
        <v>72</v>
      </c>
      <c r="AK5" s="71" t="s">
        <v>184</v>
      </c>
      <c r="AL5" s="73" t="s">
        <v>71</v>
      </c>
      <c r="AM5" s="74" t="s">
        <v>72</v>
      </c>
      <c r="AN5" s="30"/>
      <c r="AP5" s="53" t="s">
        <v>151</v>
      </c>
      <c r="AQ5" s="53" t="s">
        <v>152</v>
      </c>
      <c r="AR5" s="53" t="s">
        <v>18</v>
      </c>
    </row>
    <row r="6" spans="1:44" x14ac:dyDescent="0.3">
      <c r="B6" s="79" t="s">
        <v>79</v>
      </c>
      <c r="C6" s="65" t="s">
        <v>73</v>
      </c>
      <c r="D6" s="66"/>
      <c r="E6" s="64"/>
      <c r="F6" s="67"/>
      <c r="G6" s="66"/>
      <c r="H6" s="64">
        <v>5750</v>
      </c>
      <c r="I6" s="67"/>
      <c r="J6" s="66"/>
      <c r="K6" s="64">
        <v>21.8</v>
      </c>
      <c r="L6" s="67"/>
      <c r="M6" s="68"/>
      <c r="N6" s="69"/>
      <c r="O6" s="70"/>
      <c r="P6" s="68"/>
      <c r="Q6" s="69">
        <v>6.5</v>
      </c>
      <c r="R6" s="70"/>
      <c r="S6" s="68"/>
      <c r="T6" s="69">
        <v>0</v>
      </c>
      <c r="U6" s="70"/>
      <c r="V6" s="68"/>
      <c r="W6" s="69"/>
      <c r="X6" s="70"/>
      <c r="Y6" s="66"/>
      <c r="Z6" s="64">
        <v>75.099999999999994</v>
      </c>
      <c r="AA6" s="67"/>
      <c r="AB6" s="66"/>
      <c r="AC6" s="64"/>
      <c r="AD6" s="67"/>
      <c r="AE6" s="66"/>
      <c r="AF6" s="64"/>
      <c r="AG6" s="67"/>
      <c r="AH6" s="66"/>
      <c r="AI6" s="64"/>
      <c r="AJ6" s="67"/>
      <c r="AK6" s="66"/>
      <c r="AL6" s="64"/>
      <c r="AM6" s="67"/>
      <c r="AN6" s="35"/>
      <c r="AP6" s="52" t="s">
        <v>153</v>
      </c>
      <c r="AQ6" s="52" t="s">
        <v>154</v>
      </c>
      <c r="AR6" s="52" t="s">
        <v>155</v>
      </c>
    </row>
    <row r="7" spans="1:44" x14ac:dyDescent="0.3">
      <c r="B7" s="80" t="s">
        <v>79</v>
      </c>
      <c r="C7" s="62" t="s">
        <v>74</v>
      </c>
      <c r="D7" s="31"/>
      <c r="E7" s="3"/>
      <c r="F7" s="32"/>
      <c r="G7" s="31"/>
      <c r="H7" s="3">
        <v>11810</v>
      </c>
      <c r="I7" s="32"/>
      <c r="J7" s="31"/>
      <c r="K7" s="3">
        <v>43.7</v>
      </c>
      <c r="L7" s="32"/>
      <c r="M7" s="33"/>
      <c r="N7" s="18"/>
      <c r="O7" s="34"/>
      <c r="P7" s="33"/>
      <c r="Q7" s="18">
        <v>13</v>
      </c>
      <c r="R7" s="34"/>
      <c r="S7" s="33"/>
      <c r="T7" s="18">
        <v>0</v>
      </c>
      <c r="U7" s="34"/>
      <c r="V7" s="33"/>
      <c r="W7" s="18"/>
      <c r="X7" s="34"/>
      <c r="Y7" s="31"/>
      <c r="Z7" s="3">
        <v>150.1</v>
      </c>
      <c r="AA7" s="32"/>
      <c r="AB7" s="31"/>
      <c r="AC7" s="3"/>
      <c r="AD7" s="32"/>
      <c r="AE7" s="31"/>
      <c r="AF7" s="3"/>
      <c r="AG7" s="32"/>
      <c r="AH7" s="31"/>
      <c r="AI7" s="3"/>
      <c r="AJ7" s="32"/>
      <c r="AK7" s="31"/>
      <c r="AL7" s="3"/>
      <c r="AM7" s="32"/>
      <c r="AN7" s="35"/>
      <c r="AP7" s="52" t="s">
        <v>156</v>
      </c>
      <c r="AQ7" s="52" t="s">
        <v>157</v>
      </c>
      <c r="AR7" s="52" t="s">
        <v>158</v>
      </c>
    </row>
    <row r="8" spans="1:44" x14ac:dyDescent="0.3">
      <c r="B8" s="80" t="s">
        <v>18</v>
      </c>
      <c r="C8" s="62" t="s">
        <v>77</v>
      </c>
      <c r="D8" s="31"/>
      <c r="E8" s="3"/>
      <c r="F8" s="32"/>
      <c r="G8" s="31"/>
      <c r="H8" s="3">
        <v>4200</v>
      </c>
      <c r="I8" s="32"/>
      <c r="J8" s="31"/>
      <c r="K8" s="3">
        <v>17.899999999999999</v>
      </c>
      <c r="L8" s="32"/>
      <c r="M8" s="33"/>
      <c r="N8" s="18"/>
      <c r="O8" s="34"/>
      <c r="P8" s="33"/>
      <c r="Q8" s="18">
        <v>4.0999999999999996</v>
      </c>
      <c r="R8" s="34"/>
      <c r="S8" s="33"/>
      <c r="T8" s="18">
        <v>0</v>
      </c>
      <c r="U8" s="34"/>
      <c r="V8" s="33"/>
      <c r="W8" s="18"/>
      <c r="X8" s="34"/>
      <c r="Y8" s="31"/>
      <c r="Z8" s="3">
        <v>65</v>
      </c>
      <c r="AA8" s="32"/>
      <c r="AB8" s="31"/>
      <c r="AC8" s="3"/>
      <c r="AD8" s="32"/>
      <c r="AE8" s="31"/>
      <c r="AF8" s="3"/>
      <c r="AG8" s="32"/>
      <c r="AH8" s="31"/>
      <c r="AI8" s="3"/>
      <c r="AJ8" s="32"/>
      <c r="AK8" s="31"/>
      <c r="AL8" s="3"/>
      <c r="AM8" s="32"/>
      <c r="AN8" s="35"/>
      <c r="AP8" s="52" t="s">
        <v>156</v>
      </c>
      <c r="AQ8" s="52" t="s">
        <v>159</v>
      </c>
      <c r="AR8" s="52" t="s">
        <v>160</v>
      </c>
    </row>
    <row r="9" spans="1:44" x14ac:dyDescent="0.3">
      <c r="B9" s="80" t="s">
        <v>18</v>
      </c>
      <c r="C9" s="62" t="s">
        <v>78</v>
      </c>
      <c r="D9" s="31"/>
      <c r="E9" s="3"/>
      <c r="F9" s="32"/>
      <c r="G9" s="31"/>
      <c r="H9" s="3">
        <v>8710</v>
      </c>
      <c r="I9" s="32"/>
      <c r="J9" s="31"/>
      <c r="K9" s="3">
        <v>35.799999999999997</v>
      </c>
      <c r="L9" s="32"/>
      <c r="M9" s="33"/>
      <c r="N9" s="18"/>
      <c r="O9" s="34"/>
      <c r="P9" s="33"/>
      <c r="Q9" s="18">
        <v>8.1999999999999993</v>
      </c>
      <c r="R9" s="34"/>
      <c r="S9" s="33"/>
      <c r="T9" s="18">
        <v>0</v>
      </c>
      <c r="U9" s="34"/>
      <c r="V9" s="33"/>
      <c r="W9" s="18"/>
      <c r="X9" s="34"/>
      <c r="Y9" s="31"/>
      <c r="Z9" s="3">
        <v>130</v>
      </c>
      <c r="AA9" s="32"/>
      <c r="AB9" s="31"/>
      <c r="AC9" s="3"/>
      <c r="AD9" s="32"/>
      <c r="AE9" s="31"/>
      <c r="AF9" s="3"/>
      <c r="AG9" s="32"/>
      <c r="AH9" s="31"/>
      <c r="AI9" s="3"/>
      <c r="AJ9" s="32"/>
      <c r="AK9" s="31"/>
      <c r="AL9" s="3"/>
      <c r="AM9" s="32"/>
      <c r="AN9" s="35"/>
      <c r="AP9" s="52" t="s">
        <v>153</v>
      </c>
      <c r="AQ9" s="52" t="s">
        <v>161</v>
      </c>
      <c r="AR9" s="52" t="s">
        <v>162</v>
      </c>
    </row>
    <row r="10" spans="1:44" x14ac:dyDescent="0.3">
      <c r="B10" s="80"/>
      <c r="C10" s="62" t="s">
        <v>80</v>
      </c>
      <c r="D10" s="31"/>
      <c r="E10" s="3"/>
      <c r="F10" s="32"/>
      <c r="G10" s="31"/>
      <c r="H10" s="3">
        <v>1750</v>
      </c>
      <c r="I10" s="32"/>
      <c r="J10" s="31"/>
      <c r="K10" s="3">
        <v>24.6</v>
      </c>
      <c r="L10" s="32"/>
      <c r="M10" s="33"/>
      <c r="N10" s="18"/>
      <c r="O10" s="34"/>
      <c r="P10" s="33"/>
      <c r="Q10" s="18">
        <v>0</v>
      </c>
      <c r="R10" s="34"/>
      <c r="S10" s="33"/>
      <c r="T10" s="18">
        <v>0</v>
      </c>
      <c r="U10" s="34"/>
      <c r="V10" s="33"/>
      <c r="W10" s="18"/>
      <c r="X10" s="34"/>
      <c r="Y10" s="31"/>
      <c r="Z10" s="3">
        <v>27.1</v>
      </c>
      <c r="AA10" s="32"/>
      <c r="AB10" s="31"/>
      <c r="AC10" s="3"/>
      <c r="AD10" s="32"/>
      <c r="AE10" s="31"/>
      <c r="AF10" s="3"/>
      <c r="AG10" s="32"/>
      <c r="AH10" s="31"/>
      <c r="AI10" s="3"/>
      <c r="AJ10" s="32"/>
      <c r="AK10" s="31"/>
      <c r="AL10" s="3"/>
      <c r="AM10" s="32"/>
      <c r="AN10" s="35"/>
      <c r="AP10" s="52" t="s">
        <v>163</v>
      </c>
      <c r="AQ10" s="52" t="s">
        <v>152</v>
      </c>
      <c r="AR10" s="52" t="s">
        <v>79</v>
      </c>
    </row>
    <row r="11" spans="1:44" x14ac:dyDescent="0.3">
      <c r="B11" s="80"/>
      <c r="C11" s="62" t="s">
        <v>81</v>
      </c>
      <c r="D11" s="31"/>
      <c r="E11" s="3"/>
      <c r="F11" s="32"/>
      <c r="G11" s="31"/>
      <c r="H11" s="3">
        <v>3810</v>
      </c>
      <c r="I11" s="32"/>
      <c r="J11" s="31"/>
      <c r="K11" s="3">
        <v>49</v>
      </c>
      <c r="L11" s="32"/>
      <c r="M11" s="33"/>
      <c r="N11" s="18"/>
      <c r="O11" s="34"/>
      <c r="P11" s="33"/>
      <c r="Q11" s="18">
        <v>1.6</v>
      </c>
      <c r="R11" s="34"/>
      <c r="S11" s="33"/>
      <c r="T11" s="18">
        <v>0</v>
      </c>
      <c r="U11" s="34"/>
      <c r="V11" s="33"/>
      <c r="W11" s="18"/>
      <c r="X11" s="34"/>
      <c r="Y11" s="31"/>
      <c r="Z11" s="3">
        <v>54.2</v>
      </c>
      <c r="AA11" s="32"/>
      <c r="AB11" s="31"/>
      <c r="AC11" s="3"/>
      <c r="AD11" s="32"/>
      <c r="AE11" s="31"/>
      <c r="AF11" s="3"/>
      <c r="AG11" s="32"/>
      <c r="AH11" s="31"/>
      <c r="AI11" s="3"/>
      <c r="AJ11" s="32"/>
      <c r="AK11" s="31"/>
      <c r="AL11" s="3"/>
      <c r="AM11" s="32"/>
      <c r="AN11" s="35"/>
      <c r="AP11" s="52" t="s">
        <v>153</v>
      </c>
      <c r="AQ11" s="52" t="s">
        <v>164</v>
      </c>
      <c r="AR11" s="52" t="s">
        <v>165</v>
      </c>
    </row>
    <row r="12" spans="1:44" x14ac:dyDescent="0.3">
      <c r="B12" s="80" t="s">
        <v>18</v>
      </c>
      <c r="C12" s="62" t="s">
        <v>83</v>
      </c>
      <c r="D12" s="31"/>
      <c r="E12" s="3"/>
      <c r="F12" s="32"/>
      <c r="G12" s="31"/>
      <c r="H12" s="3">
        <v>250</v>
      </c>
      <c r="I12" s="32"/>
      <c r="J12" s="31"/>
      <c r="K12" s="3">
        <v>108</v>
      </c>
      <c r="L12" s="32"/>
      <c r="M12" s="33"/>
      <c r="N12" s="18"/>
      <c r="O12" s="34"/>
      <c r="P12" s="33"/>
      <c r="Q12" s="18">
        <v>0</v>
      </c>
      <c r="R12" s="34"/>
      <c r="S12" s="33"/>
      <c r="T12" s="18">
        <v>0</v>
      </c>
      <c r="U12" s="34"/>
      <c r="V12" s="33"/>
      <c r="W12" s="18"/>
      <c r="X12" s="34"/>
      <c r="Y12" s="31"/>
      <c r="Z12" s="3">
        <v>17.5</v>
      </c>
      <c r="AA12" s="32"/>
      <c r="AB12" s="31"/>
      <c r="AC12" s="3"/>
      <c r="AD12" s="32"/>
      <c r="AE12" s="31"/>
      <c r="AF12" s="3"/>
      <c r="AG12" s="32"/>
      <c r="AH12" s="31"/>
      <c r="AI12" s="3"/>
      <c r="AJ12" s="32"/>
      <c r="AK12" s="31"/>
      <c r="AL12" s="3"/>
      <c r="AM12" s="32"/>
      <c r="AN12" s="35"/>
      <c r="AP12" s="52" t="s">
        <v>153</v>
      </c>
      <c r="AQ12" s="52" t="s">
        <v>166</v>
      </c>
      <c r="AR12" s="52" t="s">
        <v>167</v>
      </c>
    </row>
    <row r="13" spans="1:44" x14ac:dyDescent="0.3">
      <c r="B13" s="80" t="s">
        <v>18</v>
      </c>
      <c r="C13" s="62" t="s">
        <v>84</v>
      </c>
      <c r="D13" s="31"/>
      <c r="E13" s="3"/>
      <c r="F13" s="32"/>
      <c r="G13" s="31"/>
      <c r="H13" s="3">
        <v>740</v>
      </c>
      <c r="I13" s="32"/>
      <c r="J13" s="31"/>
      <c r="K13" s="12">
        <v>216</v>
      </c>
      <c r="L13" s="32"/>
      <c r="M13" s="33"/>
      <c r="N13" s="18"/>
      <c r="O13" s="34"/>
      <c r="P13" s="33"/>
      <c r="Q13" s="18">
        <v>0</v>
      </c>
      <c r="R13" s="34"/>
      <c r="S13" s="33"/>
      <c r="T13" s="18">
        <v>0</v>
      </c>
      <c r="U13" s="34"/>
      <c r="V13" s="33"/>
      <c r="W13" s="18"/>
      <c r="X13" s="34"/>
      <c r="Y13" s="31"/>
      <c r="Z13" s="3">
        <v>66.8</v>
      </c>
      <c r="AA13" s="32"/>
      <c r="AB13" s="31"/>
      <c r="AC13" s="3"/>
      <c r="AD13" s="32"/>
      <c r="AE13" s="31"/>
      <c r="AF13" s="3"/>
      <c r="AG13" s="32"/>
      <c r="AH13" s="31"/>
      <c r="AI13" s="3"/>
      <c r="AJ13" s="32"/>
      <c r="AK13" s="31"/>
      <c r="AL13" s="3"/>
      <c r="AM13" s="32"/>
      <c r="AN13" s="35"/>
      <c r="AP13" s="52" t="s">
        <v>153</v>
      </c>
      <c r="AQ13" s="52" t="s">
        <v>168</v>
      </c>
      <c r="AR13" s="52" t="s">
        <v>169</v>
      </c>
    </row>
    <row r="14" spans="1:44" x14ac:dyDescent="0.3">
      <c r="B14" s="80" t="s">
        <v>18</v>
      </c>
      <c r="C14" s="62" t="s">
        <v>85</v>
      </c>
      <c r="D14" s="31"/>
      <c r="E14" s="3"/>
      <c r="F14" s="32"/>
      <c r="G14" s="31"/>
      <c r="H14" s="3">
        <v>-115</v>
      </c>
      <c r="I14" s="32"/>
      <c r="J14" s="31"/>
      <c r="K14" s="3">
        <v>46</v>
      </c>
      <c r="L14" s="32"/>
      <c r="M14" s="33"/>
      <c r="N14" s="18"/>
      <c r="O14" s="34"/>
      <c r="P14" s="33"/>
      <c r="Q14" s="18">
        <v>0</v>
      </c>
      <c r="R14" s="34"/>
      <c r="S14" s="33"/>
      <c r="T14" s="18">
        <v>0</v>
      </c>
      <c r="U14" s="34"/>
      <c r="V14" s="33"/>
      <c r="W14" s="18"/>
      <c r="X14" s="34"/>
      <c r="Y14" s="31"/>
      <c r="Z14" s="3">
        <v>0</v>
      </c>
      <c r="AA14" s="32"/>
      <c r="AB14" s="31"/>
      <c r="AC14" s="3"/>
      <c r="AD14" s="32"/>
      <c r="AE14" s="31"/>
      <c r="AF14" s="3"/>
      <c r="AG14" s="32"/>
      <c r="AH14" s="31"/>
      <c r="AI14" s="3"/>
      <c r="AJ14" s="32"/>
      <c r="AK14" s="31"/>
      <c r="AL14" s="3"/>
      <c r="AM14" s="32"/>
      <c r="AN14" s="35"/>
      <c r="AP14" s="52">
        <v>0</v>
      </c>
      <c r="AQ14" s="52">
        <v>0</v>
      </c>
      <c r="AR14" s="52">
        <v>0</v>
      </c>
    </row>
    <row r="15" spans="1:44" x14ac:dyDescent="0.3">
      <c r="B15" s="80" t="s">
        <v>18</v>
      </c>
      <c r="C15" s="62" t="s">
        <v>86</v>
      </c>
      <c r="D15" s="31"/>
      <c r="E15" s="3"/>
      <c r="F15" s="32"/>
      <c r="G15" s="31"/>
      <c r="H15" s="3">
        <v>10</v>
      </c>
      <c r="I15" s="32"/>
      <c r="J15" s="31"/>
      <c r="K15" s="3">
        <v>92</v>
      </c>
      <c r="L15" s="32"/>
      <c r="M15" s="33"/>
      <c r="N15" s="18"/>
      <c r="O15" s="34"/>
      <c r="P15" s="33"/>
      <c r="Q15" s="18">
        <v>0</v>
      </c>
      <c r="R15" s="34"/>
      <c r="S15" s="33"/>
      <c r="T15" s="18">
        <v>0</v>
      </c>
      <c r="U15" s="34"/>
      <c r="V15" s="33"/>
      <c r="W15" s="18"/>
      <c r="X15" s="34"/>
      <c r="Y15" s="31"/>
      <c r="Z15" s="3">
        <v>3.8</v>
      </c>
      <c r="AA15" s="32"/>
      <c r="AB15" s="31"/>
      <c r="AC15" s="3"/>
      <c r="AD15" s="32"/>
      <c r="AE15" s="31"/>
      <c r="AF15" s="3"/>
      <c r="AG15" s="32"/>
      <c r="AH15" s="31"/>
      <c r="AI15" s="3"/>
      <c r="AJ15" s="32"/>
      <c r="AK15" s="31"/>
      <c r="AL15" s="3"/>
      <c r="AM15" s="32"/>
      <c r="AN15" s="35"/>
      <c r="AP15" s="52">
        <v>0</v>
      </c>
      <c r="AQ15" s="52">
        <v>0</v>
      </c>
      <c r="AR15" s="52">
        <v>0</v>
      </c>
    </row>
    <row r="16" spans="1:44" x14ac:dyDescent="0.3">
      <c r="B16" s="80"/>
      <c r="C16" s="62"/>
      <c r="D16" s="31"/>
      <c r="E16" s="3"/>
      <c r="F16" s="32"/>
      <c r="G16" s="31"/>
      <c r="H16" s="3"/>
      <c r="I16" s="32"/>
      <c r="J16" s="31"/>
      <c r="K16" s="3"/>
      <c r="L16" s="32"/>
      <c r="M16" s="33"/>
      <c r="N16" s="18"/>
      <c r="O16" s="34"/>
      <c r="P16" s="33"/>
      <c r="Q16" s="18"/>
      <c r="R16" s="34"/>
      <c r="S16" s="33"/>
      <c r="T16" s="18"/>
      <c r="U16" s="34"/>
      <c r="V16" s="33"/>
      <c r="W16" s="18"/>
      <c r="X16" s="34"/>
      <c r="Y16" s="31"/>
      <c r="Z16" s="3"/>
      <c r="AA16" s="32"/>
      <c r="AB16" s="31"/>
      <c r="AC16" s="3"/>
      <c r="AD16" s="32"/>
      <c r="AE16" s="31"/>
      <c r="AF16" s="3"/>
      <c r="AG16" s="32"/>
      <c r="AH16" s="31"/>
      <c r="AI16" s="3"/>
      <c r="AJ16" s="32"/>
      <c r="AK16" s="31"/>
      <c r="AL16" s="3"/>
      <c r="AM16" s="32"/>
      <c r="AN16" s="35"/>
      <c r="AP16" s="52">
        <v>0</v>
      </c>
      <c r="AQ16" s="52">
        <v>0</v>
      </c>
      <c r="AR16" s="52">
        <v>0</v>
      </c>
    </row>
    <row r="17" spans="2:44" x14ac:dyDescent="0.3">
      <c r="B17" s="80"/>
      <c r="C17" s="62"/>
      <c r="D17" s="31"/>
      <c r="E17" s="3"/>
      <c r="F17" s="32"/>
      <c r="G17" s="31"/>
      <c r="H17" s="3"/>
      <c r="I17" s="32"/>
      <c r="J17" s="31"/>
      <c r="K17" s="3"/>
      <c r="L17" s="32"/>
      <c r="M17" s="33"/>
      <c r="N17" s="18"/>
      <c r="O17" s="34"/>
      <c r="P17" s="33"/>
      <c r="Q17" s="18"/>
      <c r="R17" s="34"/>
      <c r="S17" s="33"/>
      <c r="T17" s="18"/>
      <c r="U17" s="34"/>
      <c r="V17" s="33"/>
      <c r="W17" s="18"/>
      <c r="X17" s="34"/>
      <c r="Y17" s="31"/>
      <c r="Z17" s="3"/>
      <c r="AA17" s="32"/>
      <c r="AB17" s="31"/>
      <c r="AC17" s="3"/>
      <c r="AD17" s="32"/>
      <c r="AE17" s="31"/>
      <c r="AF17" s="3"/>
      <c r="AG17" s="32"/>
      <c r="AH17" s="31"/>
      <c r="AI17" s="3"/>
      <c r="AJ17" s="32"/>
      <c r="AK17" s="31"/>
      <c r="AL17" s="3"/>
      <c r="AM17" s="32"/>
      <c r="AN17" s="35"/>
      <c r="AP17" s="52">
        <v>0</v>
      </c>
      <c r="AQ17" s="52">
        <v>0</v>
      </c>
      <c r="AR17" s="52">
        <v>0</v>
      </c>
    </row>
    <row r="18" spans="2:44" x14ac:dyDescent="0.3">
      <c r="B18" s="80"/>
      <c r="C18" s="62"/>
      <c r="D18" s="31"/>
      <c r="E18" s="3"/>
      <c r="F18" s="32"/>
      <c r="G18" s="31"/>
      <c r="H18" s="3"/>
      <c r="I18" s="32"/>
      <c r="J18" s="31"/>
      <c r="K18" s="3"/>
      <c r="L18" s="32"/>
      <c r="M18" s="33"/>
      <c r="N18" s="18"/>
      <c r="O18" s="34"/>
      <c r="P18" s="33"/>
      <c r="Q18" s="18"/>
      <c r="R18" s="34"/>
      <c r="S18" s="33"/>
      <c r="T18" s="18"/>
      <c r="U18" s="34"/>
      <c r="V18" s="33"/>
      <c r="W18" s="18"/>
      <c r="X18" s="34"/>
      <c r="Y18" s="31"/>
      <c r="Z18" s="3"/>
      <c r="AA18" s="32"/>
      <c r="AB18" s="31"/>
      <c r="AC18" s="3"/>
      <c r="AD18" s="32"/>
      <c r="AE18" s="31"/>
      <c r="AF18" s="3"/>
      <c r="AG18" s="32"/>
      <c r="AH18" s="31"/>
      <c r="AI18" s="3"/>
      <c r="AJ18" s="32"/>
      <c r="AK18" s="31"/>
      <c r="AL18" s="3"/>
      <c r="AM18" s="32"/>
      <c r="AN18" s="35"/>
      <c r="AP18" s="52">
        <v>0</v>
      </c>
      <c r="AQ18" s="52">
        <v>0</v>
      </c>
      <c r="AR18" s="52">
        <v>0</v>
      </c>
    </row>
    <row r="19" spans="2:44" x14ac:dyDescent="0.3">
      <c r="B19" s="80"/>
      <c r="C19" s="62"/>
      <c r="D19" s="31"/>
      <c r="E19" s="3"/>
      <c r="F19" s="32"/>
      <c r="G19" s="31"/>
      <c r="H19" s="3"/>
      <c r="I19" s="32"/>
      <c r="J19" s="31"/>
      <c r="K19" s="3"/>
      <c r="L19" s="32"/>
      <c r="M19" s="33"/>
      <c r="N19" s="18"/>
      <c r="O19" s="34"/>
      <c r="P19" s="33"/>
      <c r="Q19" s="18"/>
      <c r="R19" s="34"/>
      <c r="S19" s="33"/>
      <c r="T19" s="18"/>
      <c r="U19" s="34"/>
      <c r="V19" s="33"/>
      <c r="W19" s="18"/>
      <c r="X19" s="34"/>
      <c r="Y19" s="31"/>
      <c r="Z19" s="3"/>
      <c r="AA19" s="32"/>
      <c r="AB19" s="31"/>
      <c r="AC19" s="3"/>
      <c r="AD19" s="32"/>
      <c r="AE19" s="31"/>
      <c r="AF19" s="3"/>
      <c r="AG19" s="32"/>
      <c r="AH19" s="31"/>
      <c r="AI19" s="3"/>
      <c r="AJ19" s="32"/>
      <c r="AK19" s="31"/>
      <c r="AL19" s="3"/>
      <c r="AM19" s="32"/>
      <c r="AN19" s="35"/>
      <c r="AP19" s="52">
        <v>0</v>
      </c>
      <c r="AQ19" s="52">
        <v>0</v>
      </c>
      <c r="AR19" s="52">
        <v>0</v>
      </c>
    </row>
    <row r="20" spans="2:44" x14ac:dyDescent="0.3">
      <c r="B20" s="80"/>
      <c r="C20" s="62"/>
      <c r="D20" s="31"/>
      <c r="E20" s="3"/>
      <c r="F20" s="32"/>
      <c r="G20" s="31"/>
      <c r="H20" s="3"/>
      <c r="I20" s="32"/>
      <c r="J20" s="31"/>
      <c r="K20" s="3"/>
      <c r="L20" s="32"/>
      <c r="M20" s="33"/>
      <c r="N20" s="18"/>
      <c r="O20" s="34"/>
      <c r="P20" s="33"/>
      <c r="Q20" s="18"/>
      <c r="R20" s="34"/>
      <c r="S20" s="33"/>
      <c r="T20" s="18"/>
      <c r="U20" s="34"/>
      <c r="V20" s="33"/>
      <c r="W20" s="18"/>
      <c r="X20" s="34"/>
      <c r="Y20" s="31"/>
      <c r="Z20" s="3"/>
      <c r="AA20" s="32"/>
      <c r="AB20" s="31"/>
      <c r="AC20" s="3"/>
      <c r="AD20" s="32"/>
      <c r="AE20" s="31"/>
      <c r="AF20" s="3"/>
      <c r="AG20" s="32"/>
      <c r="AH20" s="31"/>
      <c r="AI20" s="3"/>
      <c r="AJ20" s="32"/>
      <c r="AK20" s="31"/>
      <c r="AL20" s="3"/>
      <c r="AM20" s="32"/>
      <c r="AN20" s="35"/>
    </row>
    <row r="21" spans="2:44" x14ac:dyDescent="0.3">
      <c r="B21" s="80"/>
      <c r="C21" s="62"/>
      <c r="D21" s="31"/>
      <c r="E21" s="3"/>
      <c r="F21" s="32"/>
      <c r="G21" s="31"/>
      <c r="H21" s="3"/>
      <c r="I21" s="32"/>
      <c r="J21" s="31"/>
      <c r="K21" s="3"/>
      <c r="L21" s="32"/>
      <c r="M21" s="33"/>
      <c r="N21" s="18"/>
      <c r="O21" s="34"/>
      <c r="P21" s="33"/>
      <c r="Q21" s="18"/>
      <c r="R21" s="34"/>
      <c r="S21" s="33"/>
      <c r="T21" s="18"/>
      <c r="U21" s="34"/>
      <c r="V21" s="33"/>
      <c r="W21" s="18"/>
      <c r="X21" s="34"/>
      <c r="Y21" s="31"/>
      <c r="Z21" s="3"/>
      <c r="AA21" s="32"/>
      <c r="AB21" s="31"/>
      <c r="AC21" s="3"/>
      <c r="AD21" s="32"/>
      <c r="AE21" s="31"/>
      <c r="AF21" s="3"/>
      <c r="AG21" s="32"/>
      <c r="AH21" s="31"/>
      <c r="AI21" s="3"/>
      <c r="AJ21" s="32"/>
      <c r="AK21" s="31"/>
      <c r="AL21" s="3"/>
      <c r="AM21" s="32"/>
      <c r="AN21" s="35"/>
    </row>
    <row r="22" spans="2:44" x14ac:dyDescent="0.3">
      <c r="B22" s="80"/>
      <c r="C22" s="62"/>
      <c r="D22" s="31"/>
      <c r="E22" s="3"/>
      <c r="F22" s="32"/>
      <c r="G22" s="31"/>
      <c r="H22" s="3"/>
      <c r="I22" s="32"/>
      <c r="J22" s="31"/>
      <c r="K22" s="3"/>
      <c r="L22" s="32"/>
      <c r="M22" s="33"/>
      <c r="N22" s="18"/>
      <c r="O22" s="34"/>
      <c r="P22" s="33"/>
      <c r="Q22" s="18"/>
      <c r="R22" s="34"/>
      <c r="S22" s="33"/>
      <c r="T22" s="18"/>
      <c r="U22" s="34"/>
      <c r="V22" s="33"/>
      <c r="W22" s="18"/>
      <c r="X22" s="34"/>
      <c r="Y22" s="31"/>
      <c r="Z22" s="3"/>
      <c r="AA22" s="32"/>
      <c r="AB22" s="31"/>
      <c r="AC22" s="3"/>
      <c r="AD22" s="32"/>
      <c r="AE22" s="31"/>
      <c r="AF22" s="3"/>
      <c r="AG22" s="32"/>
      <c r="AH22" s="31"/>
      <c r="AI22" s="3"/>
      <c r="AJ22" s="32"/>
      <c r="AK22" s="31"/>
      <c r="AL22" s="3"/>
      <c r="AM22" s="32"/>
      <c r="AN22" s="35"/>
    </row>
    <row r="23" spans="2:44" x14ac:dyDescent="0.3">
      <c r="B23" s="80"/>
      <c r="C23" s="62"/>
      <c r="D23" s="31"/>
      <c r="E23" s="3"/>
      <c r="F23" s="32"/>
      <c r="G23" s="31"/>
      <c r="H23" s="3"/>
      <c r="I23" s="32"/>
      <c r="J23" s="31"/>
      <c r="K23" s="3"/>
      <c r="L23" s="32"/>
      <c r="M23" s="33"/>
      <c r="N23" s="18"/>
      <c r="O23" s="34"/>
      <c r="P23" s="33"/>
      <c r="Q23" s="18"/>
      <c r="R23" s="34"/>
      <c r="S23" s="33"/>
      <c r="T23" s="18"/>
      <c r="U23" s="34"/>
      <c r="V23" s="33"/>
      <c r="W23" s="18"/>
      <c r="X23" s="34"/>
      <c r="Y23" s="31"/>
      <c r="Z23" s="3"/>
      <c r="AA23" s="32"/>
      <c r="AB23" s="31"/>
      <c r="AC23" s="3"/>
      <c r="AD23" s="32"/>
      <c r="AE23" s="31"/>
      <c r="AF23" s="3"/>
      <c r="AG23" s="32"/>
      <c r="AH23" s="31"/>
      <c r="AI23" s="3"/>
      <c r="AJ23" s="32"/>
      <c r="AK23" s="31"/>
      <c r="AL23" s="3"/>
      <c r="AM23" s="32"/>
      <c r="AN23" s="35"/>
    </row>
    <row r="24" spans="2:44" x14ac:dyDescent="0.3">
      <c r="B24" s="80"/>
      <c r="C24" s="62"/>
      <c r="D24" s="31"/>
      <c r="E24" s="3"/>
      <c r="F24" s="32"/>
      <c r="G24" s="31"/>
      <c r="H24" s="3"/>
      <c r="I24" s="32"/>
      <c r="J24" s="31"/>
      <c r="K24" s="3"/>
      <c r="L24" s="32"/>
      <c r="M24" s="33"/>
      <c r="N24" s="18"/>
      <c r="O24" s="34"/>
      <c r="P24" s="33"/>
      <c r="Q24" s="18"/>
      <c r="R24" s="34"/>
      <c r="S24" s="33"/>
      <c r="T24" s="18"/>
      <c r="U24" s="34"/>
      <c r="V24" s="33"/>
      <c r="W24" s="18"/>
      <c r="X24" s="34"/>
      <c r="Y24" s="31"/>
      <c r="Z24" s="3"/>
      <c r="AA24" s="32"/>
      <c r="AB24" s="31"/>
      <c r="AC24" s="3"/>
      <c r="AD24" s="32"/>
      <c r="AE24" s="31"/>
      <c r="AF24" s="3"/>
      <c r="AG24" s="32"/>
      <c r="AH24" s="31"/>
      <c r="AI24" s="3"/>
      <c r="AJ24" s="32"/>
      <c r="AK24" s="31"/>
      <c r="AL24" s="3"/>
      <c r="AM24" s="32"/>
      <c r="AN24" s="35"/>
    </row>
    <row r="25" spans="2:44" x14ac:dyDescent="0.3">
      <c r="B25" s="80"/>
      <c r="C25" s="62"/>
      <c r="D25" s="31"/>
      <c r="E25" s="3"/>
      <c r="F25" s="32"/>
      <c r="G25" s="31"/>
      <c r="H25" s="3"/>
      <c r="I25" s="32"/>
      <c r="J25" s="31"/>
      <c r="K25" s="3"/>
      <c r="L25" s="32"/>
      <c r="M25" s="33"/>
      <c r="N25" s="18"/>
      <c r="O25" s="34"/>
      <c r="P25" s="33"/>
      <c r="Q25" s="18"/>
      <c r="R25" s="34"/>
      <c r="S25" s="36"/>
      <c r="T25" s="37"/>
      <c r="U25" s="38"/>
      <c r="V25" s="33"/>
      <c r="W25" s="18"/>
      <c r="X25" s="34"/>
      <c r="Y25" s="31"/>
      <c r="Z25" s="3"/>
      <c r="AA25" s="32"/>
      <c r="AB25" s="31"/>
      <c r="AC25" s="3"/>
      <c r="AD25" s="32"/>
      <c r="AE25" s="31"/>
      <c r="AF25" s="3"/>
      <c r="AG25" s="32"/>
      <c r="AH25" s="31"/>
      <c r="AI25" s="3"/>
      <c r="AJ25" s="32"/>
      <c r="AK25" s="31"/>
      <c r="AL25" s="3"/>
      <c r="AM25" s="32"/>
      <c r="AN25" s="35"/>
    </row>
    <row r="26" spans="2:44" x14ac:dyDescent="0.3">
      <c r="B26" s="80"/>
      <c r="C26" s="62"/>
      <c r="D26" s="31"/>
      <c r="E26" s="3"/>
      <c r="F26" s="32"/>
      <c r="G26" s="31"/>
      <c r="H26" s="3"/>
      <c r="I26" s="32"/>
      <c r="J26" s="31"/>
      <c r="K26" s="3"/>
      <c r="L26" s="32"/>
      <c r="M26" s="33"/>
      <c r="N26" s="18"/>
      <c r="O26" s="34"/>
      <c r="P26" s="33"/>
      <c r="Q26" s="18"/>
      <c r="R26" s="34"/>
      <c r="S26" s="36"/>
      <c r="T26" s="37"/>
      <c r="U26" s="38"/>
      <c r="V26" s="33"/>
      <c r="W26" s="18"/>
      <c r="X26" s="34"/>
      <c r="Y26" s="31"/>
      <c r="Z26" s="3"/>
      <c r="AA26" s="32"/>
      <c r="AB26" s="31"/>
      <c r="AC26" s="3"/>
      <c r="AD26" s="32"/>
      <c r="AE26" s="31"/>
      <c r="AF26" s="3"/>
      <c r="AG26" s="32"/>
      <c r="AH26" s="31"/>
      <c r="AI26" s="3"/>
      <c r="AJ26" s="32"/>
      <c r="AK26" s="31"/>
      <c r="AL26" s="3"/>
      <c r="AM26" s="32"/>
      <c r="AN26" s="35"/>
    </row>
    <row r="27" spans="2:44" x14ac:dyDescent="0.3">
      <c r="B27" s="80"/>
      <c r="C27" s="62"/>
      <c r="D27" s="31"/>
      <c r="E27" s="3"/>
      <c r="F27" s="32"/>
      <c r="G27" s="31"/>
      <c r="H27" s="3"/>
      <c r="I27" s="32"/>
      <c r="J27" s="31"/>
      <c r="K27" s="3"/>
      <c r="L27" s="32"/>
      <c r="M27" s="33"/>
      <c r="N27" s="18"/>
      <c r="O27" s="34"/>
      <c r="P27" s="33"/>
      <c r="Q27" s="18"/>
      <c r="R27" s="34"/>
      <c r="S27" s="36"/>
      <c r="T27" s="37"/>
      <c r="U27" s="38"/>
      <c r="V27" s="33"/>
      <c r="W27" s="18"/>
      <c r="X27" s="34"/>
      <c r="Y27" s="31"/>
      <c r="Z27" s="3"/>
      <c r="AA27" s="32"/>
      <c r="AB27" s="31"/>
      <c r="AC27" s="3"/>
      <c r="AD27" s="32"/>
      <c r="AE27" s="31"/>
      <c r="AF27" s="3"/>
      <c r="AG27" s="32"/>
      <c r="AH27" s="31"/>
      <c r="AI27" s="3"/>
      <c r="AJ27" s="32"/>
      <c r="AK27" s="31"/>
      <c r="AL27" s="3"/>
      <c r="AM27" s="32"/>
      <c r="AN27" s="35"/>
    </row>
    <row r="28" spans="2:44" ht="15" thickBot="1" x14ac:dyDescent="0.35">
      <c r="B28" s="81"/>
      <c r="C28" s="63"/>
      <c r="D28" s="40"/>
      <c r="E28" s="41"/>
      <c r="F28" s="42"/>
      <c r="G28" s="40"/>
      <c r="H28" s="41"/>
      <c r="I28" s="42"/>
      <c r="J28" s="40"/>
      <c r="K28" s="41"/>
      <c r="L28" s="42"/>
      <c r="M28" s="43"/>
      <c r="N28" s="44"/>
      <c r="O28" s="45"/>
      <c r="P28" s="43"/>
      <c r="Q28" s="44"/>
      <c r="R28" s="45"/>
      <c r="S28" s="46"/>
      <c r="T28" s="47"/>
      <c r="U28" s="48"/>
      <c r="V28" s="43"/>
      <c r="W28" s="44"/>
      <c r="X28" s="45"/>
      <c r="Y28" s="40"/>
      <c r="Z28" s="41"/>
      <c r="AA28" s="42"/>
      <c r="AB28" s="40"/>
      <c r="AC28" s="41"/>
      <c r="AD28" s="42"/>
      <c r="AE28" s="40"/>
      <c r="AF28" s="41"/>
      <c r="AG28" s="42"/>
      <c r="AH28" s="40"/>
      <c r="AI28" s="41"/>
      <c r="AJ28" s="42"/>
      <c r="AK28" s="40"/>
      <c r="AL28" s="41"/>
      <c r="AM28" s="42"/>
      <c r="AN28" s="49"/>
    </row>
  </sheetData>
  <dataValidations count="1">
    <dataValidation type="list" allowBlank="1" showInputMessage="1" showErrorMessage="1" sqref="B6:B28" xr:uid="{00000000-0002-0000-0200-000000000000}">
      <formula1>$AR$5:$AR$19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B1:P22"/>
  <sheetViews>
    <sheetView workbookViewId="0">
      <selection activeCell="M30" sqref="M30"/>
    </sheetView>
  </sheetViews>
  <sheetFormatPr defaultRowHeight="14.4" x14ac:dyDescent="0.3"/>
  <cols>
    <col min="2" max="2" width="29.5546875" customWidth="1"/>
    <col min="3" max="3" width="18.44140625" bestFit="1" customWidth="1"/>
    <col min="4" max="4" width="15" bestFit="1" customWidth="1"/>
    <col min="7" max="7" width="18.44140625" bestFit="1" customWidth="1"/>
    <col min="8" max="8" width="15" bestFit="1" customWidth="1"/>
    <col min="15" max="15" width="37.88671875" customWidth="1"/>
    <col min="16" max="16" width="44.5546875" customWidth="1"/>
  </cols>
  <sheetData>
    <row r="1" spans="2:16" ht="32.4" thickBot="1" x14ac:dyDescent="0.6">
      <c r="B1" s="118" t="s">
        <v>195</v>
      </c>
      <c r="C1" s="4"/>
      <c r="D1" s="4"/>
      <c r="E1" s="4"/>
      <c r="F1" s="4"/>
      <c r="O1" s="118" t="s">
        <v>198</v>
      </c>
    </row>
    <row r="2" spans="2:16" x14ac:dyDescent="0.3">
      <c r="B2" s="2" t="s">
        <v>193</v>
      </c>
      <c r="C2" s="5" t="s">
        <v>194</v>
      </c>
      <c r="D2" s="9" t="s">
        <v>24</v>
      </c>
      <c r="E2" s="7" t="s">
        <v>172</v>
      </c>
      <c r="F2" s="2" t="s">
        <v>19</v>
      </c>
      <c r="G2" s="5" t="s">
        <v>194</v>
      </c>
      <c r="H2" s="9" t="s">
        <v>24</v>
      </c>
      <c r="I2" s="7" t="s">
        <v>172</v>
      </c>
      <c r="J2" s="2" t="s">
        <v>19</v>
      </c>
      <c r="O2" s="2" t="s">
        <v>196</v>
      </c>
      <c r="P2" s="2" t="s">
        <v>197</v>
      </c>
    </row>
    <row r="3" spans="2:16" x14ac:dyDescent="0.3">
      <c r="B3" s="3" t="s">
        <v>26</v>
      </c>
      <c r="C3" s="6">
        <v>0.23</v>
      </c>
      <c r="D3" s="10">
        <f>(C3/100)/((100-$P$3)/100)</f>
        <v>2.839506172839506E-3</v>
      </c>
      <c r="E3" s="8" t="s">
        <v>22</v>
      </c>
      <c r="F3" s="3" t="s">
        <v>20</v>
      </c>
      <c r="G3" s="6">
        <v>1.74</v>
      </c>
      <c r="H3" s="10">
        <f>(G3/100)/((100-$P$3)/100)</f>
        <v>2.148148148148148E-2</v>
      </c>
      <c r="I3" s="8" t="s">
        <v>21</v>
      </c>
      <c r="J3" s="3" t="s">
        <v>5</v>
      </c>
      <c r="O3" s="3" t="s">
        <v>25</v>
      </c>
      <c r="P3" s="3">
        <v>19</v>
      </c>
    </row>
    <row r="4" spans="2:16" x14ac:dyDescent="0.3">
      <c r="B4" s="3" t="s">
        <v>32</v>
      </c>
      <c r="C4" s="6">
        <v>0.23</v>
      </c>
      <c r="D4" s="10">
        <f>(C4/100)/((100-$P$4)/100)</f>
        <v>2.6558891454965356E-3</v>
      </c>
      <c r="E4" s="8" t="s">
        <v>22</v>
      </c>
      <c r="F4" s="3" t="s">
        <v>20</v>
      </c>
      <c r="G4" s="6">
        <v>1.74</v>
      </c>
      <c r="H4" s="10">
        <f>(G4/100)/((100-$P$4)/100)</f>
        <v>2.0092378752886834E-2</v>
      </c>
      <c r="I4" s="8" t="s">
        <v>21</v>
      </c>
      <c r="J4" s="3" t="s">
        <v>5</v>
      </c>
      <c r="O4" s="3" t="s">
        <v>33</v>
      </c>
      <c r="P4" s="3">
        <v>13.4</v>
      </c>
    </row>
    <row r="5" spans="2:16" x14ac:dyDescent="0.3">
      <c r="B5" s="3"/>
      <c r="C5" s="6"/>
      <c r="D5" s="10"/>
      <c r="E5" s="8" t="s">
        <v>22</v>
      </c>
      <c r="F5" s="3" t="s">
        <v>20</v>
      </c>
      <c r="G5" s="6"/>
      <c r="H5" s="10"/>
      <c r="I5" s="8" t="s">
        <v>21</v>
      </c>
      <c r="J5" s="3" t="s">
        <v>5</v>
      </c>
      <c r="O5" s="3"/>
      <c r="P5" s="3"/>
    </row>
    <row r="6" spans="2:16" x14ac:dyDescent="0.3">
      <c r="B6" s="3"/>
      <c r="C6" s="6"/>
      <c r="D6" s="10"/>
      <c r="E6" s="8" t="s">
        <v>22</v>
      </c>
      <c r="F6" s="3" t="s">
        <v>20</v>
      </c>
      <c r="G6" s="6"/>
      <c r="H6" s="10"/>
      <c r="I6" s="8" t="s">
        <v>21</v>
      </c>
      <c r="J6" s="3" t="s">
        <v>5</v>
      </c>
      <c r="O6" s="3"/>
      <c r="P6" s="3"/>
    </row>
    <row r="7" spans="2:16" x14ac:dyDescent="0.3">
      <c r="B7" s="3"/>
      <c r="C7" s="6"/>
      <c r="D7" s="10"/>
      <c r="E7" s="8" t="s">
        <v>22</v>
      </c>
      <c r="F7" s="3" t="s">
        <v>20</v>
      </c>
      <c r="G7" s="6"/>
      <c r="H7" s="10"/>
      <c r="I7" s="8" t="s">
        <v>21</v>
      </c>
      <c r="J7" s="3" t="s">
        <v>5</v>
      </c>
      <c r="O7" s="3"/>
      <c r="P7" s="3"/>
    </row>
    <row r="8" spans="2:16" x14ac:dyDescent="0.3">
      <c r="B8" s="3"/>
      <c r="C8" s="6"/>
      <c r="D8" s="10"/>
      <c r="E8" s="8" t="s">
        <v>22</v>
      </c>
      <c r="F8" s="3" t="s">
        <v>20</v>
      </c>
      <c r="G8" s="6"/>
      <c r="H8" s="10"/>
      <c r="I8" s="8" t="s">
        <v>21</v>
      </c>
      <c r="J8" s="3" t="s">
        <v>5</v>
      </c>
      <c r="O8" s="3"/>
      <c r="P8" s="3"/>
    </row>
    <row r="9" spans="2:16" x14ac:dyDescent="0.3">
      <c r="B9" s="3"/>
      <c r="C9" s="6"/>
      <c r="D9" s="10"/>
      <c r="E9" s="8" t="s">
        <v>22</v>
      </c>
      <c r="F9" s="3" t="s">
        <v>20</v>
      </c>
      <c r="G9" s="6"/>
      <c r="H9" s="10"/>
      <c r="I9" s="8" t="s">
        <v>21</v>
      </c>
      <c r="J9" s="3" t="s">
        <v>5</v>
      </c>
      <c r="O9" s="3"/>
      <c r="P9" s="3"/>
    </row>
    <row r="10" spans="2:16" x14ac:dyDescent="0.3">
      <c r="B10" s="3"/>
      <c r="C10" s="6"/>
      <c r="D10" s="10"/>
      <c r="E10" s="8" t="s">
        <v>22</v>
      </c>
      <c r="F10" s="3" t="s">
        <v>20</v>
      </c>
      <c r="G10" s="6"/>
      <c r="H10" s="10"/>
      <c r="I10" s="8" t="s">
        <v>21</v>
      </c>
      <c r="J10" s="3" t="s">
        <v>5</v>
      </c>
      <c r="O10" s="3"/>
      <c r="P10" s="3"/>
    </row>
    <row r="11" spans="2:16" x14ac:dyDescent="0.3">
      <c r="B11" s="3"/>
      <c r="C11" s="6"/>
      <c r="D11" s="10"/>
      <c r="E11" s="8" t="s">
        <v>22</v>
      </c>
      <c r="F11" s="3" t="s">
        <v>20</v>
      </c>
      <c r="G11" s="6"/>
      <c r="H11" s="10"/>
      <c r="I11" s="8" t="s">
        <v>21</v>
      </c>
      <c r="J11" s="3" t="s">
        <v>5</v>
      </c>
      <c r="O11" s="3"/>
      <c r="P11" s="3"/>
    </row>
    <row r="12" spans="2:16" x14ac:dyDescent="0.3">
      <c r="B12" s="3"/>
      <c r="C12" s="6"/>
      <c r="D12" s="10"/>
      <c r="E12" s="8" t="s">
        <v>22</v>
      </c>
      <c r="F12" s="3" t="s">
        <v>20</v>
      </c>
      <c r="G12" s="6"/>
      <c r="H12" s="10"/>
      <c r="I12" s="8" t="s">
        <v>21</v>
      </c>
      <c r="J12" s="3" t="s">
        <v>5</v>
      </c>
      <c r="O12" s="3"/>
      <c r="P12" s="3"/>
    </row>
    <row r="13" spans="2:16" x14ac:dyDescent="0.3">
      <c r="B13" s="3"/>
      <c r="C13" s="6"/>
      <c r="D13" s="10"/>
      <c r="E13" s="8" t="s">
        <v>22</v>
      </c>
      <c r="F13" s="3" t="s">
        <v>20</v>
      </c>
      <c r="G13" s="6"/>
      <c r="H13" s="10"/>
      <c r="I13" s="8" t="s">
        <v>21</v>
      </c>
      <c r="J13" s="3" t="s">
        <v>5</v>
      </c>
      <c r="O13" s="3"/>
      <c r="P13" s="3"/>
    </row>
    <row r="14" spans="2:16" x14ac:dyDescent="0.3">
      <c r="B14" s="3"/>
      <c r="C14" s="6"/>
      <c r="D14" s="10"/>
      <c r="E14" s="8" t="s">
        <v>22</v>
      </c>
      <c r="F14" s="3" t="s">
        <v>20</v>
      </c>
      <c r="G14" s="6"/>
      <c r="H14" s="10"/>
      <c r="I14" s="8" t="s">
        <v>21</v>
      </c>
      <c r="J14" s="3" t="s">
        <v>5</v>
      </c>
      <c r="O14" s="3"/>
      <c r="P14" s="3"/>
    </row>
    <row r="15" spans="2:16" x14ac:dyDescent="0.3">
      <c r="B15" s="3"/>
      <c r="C15" s="6"/>
      <c r="D15" s="10"/>
      <c r="E15" s="8" t="s">
        <v>22</v>
      </c>
      <c r="F15" s="3" t="s">
        <v>20</v>
      </c>
      <c r="G15" s="6"/>
      <c r="H15" s="10"/>
      <c r="I15" s="8" t="s">
        <v>21</v>
      </c>
      <c r="J15" s="3" t="s">
        <v>5</v>
      </c>
      <c r="O15" s="3"/>
      <c r="P15" s="3"/>
    </row>
    <row r="16" spans="2:16" x14ac:dyDescent="0.3">
      <c r="B16" s="3"/>
      <c r="C16" s="6"/>
      <c r="D16" s="10"/>
      <c r="E16" s="8" t="s">
        <v>22</v>
      </c>
      <c r="F16" s="3" t="s">
        <v>20</v>
      </c>
      <c r="G16" s="6"/>
      <c r="H16" s="10"/>
      <c r="I16" s="8" t="s">
        <v>21</v>
      </c>
      <c r="J16" s="3" t="s">
        <v>5</v>
      </c>
    </row>
    <row r="17" spans="2:10" x14ac:dyDescent="0.3">
      <c r="B17" s="3"/>
      <c r="C17" s="6"/>
      <c r="D17" s="10"/>
      <c r="E17" s="8" t="s">
        <v>22</v>
      </c>
      <c r="F17" s="3" t="s">
        <v>20</v>
      </c>
      <c r="G17" s="6"/>
      <c r="H17" s="10"/>
      <c r="I17" s="8" t="s">
        <v>21</v>
      </c>
      <c r="J17" s="3" t="s">
        <v>5</v>
      </c>
    </row>
    <row r="18" spans="2:10" x14ac:dyDescent="0.3">
      <c r="B18" s="3"/>
      <c r="C18" s="6"/>
      <c r="D18" s="10"/>
      <c r="E18" s="8" t="s">
        <v>22</v>
      </c>
      <c r="F18" s="3" t="s">
        <v>20</v>
      </c>
      <c r="G18" s="6"/>
      <c r="H18" s="10"/>
      <c r="I18" s="8" t="s">
        <v>21</v>
      </c>
      <c r="J18" s="3" t="s">
        <v>5</v>
      </c>
    </row>
    <row r="19" spans="2:10" x14ac:dyDescent="0.3">
      <c r="B19" s="3"/>
      <c r="C19" s="6"/>
      <c r="D19" s="10"/>
      <c r="E19" s="8" t="s">
        <v>22</v>
      </c>
      <c r="F19" s="3" t="s">
        <v>20</v>
      </c>
      <c r="G19" s="6"/>
      <c r="H19" s="10"/>
      <c r="I19" s="8" t="s">
        <v>21</v>
      </c>
      <c r="J19" s="3" t="s">
        <v>5</v>
      </c>
    </row>
    <row r="20" spans="2:10" x14ac:dyDescent="0.3">
      <c r="B20" s="3"/>
      <c r="C20" s="6"/>
      <c r="D20" s="10"/>
      <c r="E20" s="8" t="s">
        <v>22</v>
      </c>
      <c r="F20" s="3" t="s">
        <v>20</v>
      </c>
      <c r="G20" s="6"/>
      <c r="H20" s="10"/>
      <c r="I20" s="8" t="s">
        <v>21</v>
      </c>
      <c r="J20" s="3" t="s">
        <v>5</v>
      </c>
    </row>
    <row r="21" spans="2:10" x14ac:dyDescent="0.3">
      <c r="B21" s="3"/>
      <c r="C21" s="6"/>
      <c r="D21" s="10"/>
      <c r="E21" s="8" t="s">
        <v>22</v>
      </c>
      <c r="F21" s="3" t="s">
        <v>20</v>
      </c>
      <c r="G21" s="6"/>
      <c r="H21" s="10"/>
      <c r="I21" s="8" t="s">
        <v>21</v>
      </c>
      <c r="J21" s="3" t="s">
        <v>5</v>
      </c>
    </row>
    <row r="22" spans="2:10" ht="15" thickBot="1" x14ac:dyDescent="0.35">
      <c r="B22" s="3"/>
      <c r="C22" s="6"/>
      <c r="D22" s="11"/>
      <c r="E22" s="8" t="s">
        <v>22</v>
      </c>
      <c r="F22" s="3" t="s">
        <v>20</v>
      </c>
      <c r="G22" s="6"/>
      <c r="H22" s="11"/>
      <c r="I22" s="8" t="s">
        <v>21</v>
      </c>
      <c r="J22" s="3" t="s">
        <v>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AF5B9-BDE3-49E6-BED8-959085F5DDF1}">
  <sheetPr>
    <tabColor theme="8"/>
  </sheetPr>
  <dimension ref="A1:AL76"/>
  <sheetViews>
    <sheetView topLeftCell="AF11" workbookViewId="0">
      <selection activeCell="AF30" sqref="AF30"/>
    </sheetView>
  </sheetViews>
  <sheetFormatPr defaultRowHeight="14.4" x14ac:dyDescent="0.3"/>
  <cols>
    <col min="1" max="1" width="10.6640625" customWidth="1"/>
    <col min="2" max="2" width="44" bestFit="1" customWidth="1"/>
    <col min="3" max="3" width="13.33203125" customWidth="1"/>
    <col min="4" max="4" width="8.44140625" bestFit="1" customWidth="1"/>
    <col min="5" max="5" width="10.88671875" bestFit="1" customWidth="1"/>
    <col min="8" max="8" width="34.88671875" bestFit="1" customWidth="1"/>
    <col min="9" max="9" width="43.44140625" bestFit="1" customWidth="1"/>
    <col min="10" max="14" width="30.6640625" bestFit="1" customWidth="1"/>
    <col min="16" max="16" width="34.88671875" bestFit="1" customWidth="1"/>
    <col min="17" max="17" width="43.44140625" bestFit="1" customWidth="1"/>
    <col min="18" max="18" width="18.6640625" bestFit="1" customWidth="1"/>
    <col min="19" max="19" width="15.88671875" bestFit="1" customWidth="1"/>
    <col min="20" max="20" width="15.6640625" bestFit="1" customWidth="1"/>
    <col min="21" max="21" width="12.88671875" bestFit="1" customWidth="1"/>
    <col min="22" max="22" width="12.21875" bestFit="1" customWidth="1"/>
    <col min="26" max="26" width="11.5546875" bestFit="1" customWidth="1"/>
    <col min="29" max="29" width="34.88671875" bestFit="1" customWidth="1"/>
    <col min="30" max="35" width="49.77734375" bestFit="1" customWidth="1"/>
  </cols>
  <sheetData>
    <row r="1" spans="1:38" ht="31.8" x14ac:dyDescent="0.55000000000000004">
      <c r="B1" s="118" t="s">
        <v>200</v>
      </c>
      <c r="H1" s="118" t="s">
        <v>201</v>
      </c>
      <c r="P1" s="118" t="s">
        <v>202</v>
      </c>
      <c r="AC1" s="118" t="s">
        <v>203</v>
      </c>
    </row>
    <row r="2" spans="1:38" x14ac:dyDescent="0.3">
      <c r="I2" s="99" t="s">
        <v>128</v>
      </c>
      <c r="J2" s="100"/>
      <c r="K2" s="100"/>
      <c r="L2" s="100"/>
      <c r="M2" s="100"/>
      <c r="N2" s="101"/>
      <c r="Q2" s="99" t="s">
        <v>133</v>
      </c>
      <c r="R2" s="100"/>
      <c r="S2" s="100"/>
      <c r="T2" s="100"/>
      <c r="U2" s="100"/>
      <c r="V2" s="101"/>
      <c r="AD2" s="99" t="s">
        <v>129</v>
      </c>
      <c r="AE2" s="100"/>
      <c r="AF2" s="100"/>
      <c r="AG2" s="100"/>
      <c r="AH2" s="100"/>
      <c r="AI2" s="101"/>
    </row>
    <row r="3" spans="1:38" x14ac:dyDescent="0.3">
      <c r="A3" s="92"/>
      <c r="B3" s="91" t="s">
        <v>199</v>
      </c>
      <c r="C3" s="91" t="s">
        <v>101</v>
      </c>
      <c r="D3" s="91" t="s">
        <v>98</v>
      </c>
      <c r="E3" s="91" t="s">
        <v>96</v>
      </c>
      <c r="H3" s="91" t="s">
        <v>102</v>
      </c>
      <c r="I3" s="91" t="s">
        <v>57</v>
      </c>
      <c r="J3" s="91" t="s">
        <v>58</v>
      </c>
      <c r="K3" s="91" t="s">
        <v>59</v>
      </c>
      <c r="L3" s="91" t="s">
        <v>60</v>
      </c>
      <c r="M3" s="91" t="s">
        <v>61</v>
      </c>
      <c r="N3" s="91" t="s">
        <v>62</v>
      </c>
      <c r="P3" s="91" t="s">
        <v>132</v>
      </c>
      <c r="Q3" s="91" t="s">
        <v>57</v>
      </c>
      <c r="R3" s="91" t="s">
        <v>58</v>
      </c>
      <c r="S3" s="91" t="s">
        <v>59</v>
      </c>
      <c r="T3" s="91" t="s">
        <v>60</v>
      </c>
      <c r="U3" s="91" t="s">
        <v>61</v>
      </c>
      <c r="V3" s="91" t="s">
        <v>62</v>
      </c>
      <c r="AC3" s="91" t="s">
        <v>130</v>
      </c>
      <c r="AD3" s="91" t="s">
        <v>57</v>
      </c>
      <c r="AE3" s="91" t="s">
        <v>58</v>
      </c>
      <c r="AF3" s="91" t="s">
        <v>59</v>
      </c>
      <c r="AG3" s="91" t="s">
        <v>60</v>
      </c>
      <c r="AH3" s="91" t="s">
        <v>61</v>
      </c>
      <c r="AI3" s="91" t="s">
        <v>62</v>
      </c>
    </row>
    <row r="4" spans="1:38" x14ac:dyDescent="0.3">
      <c r="A4" s="93"/>
      <c r="B4" s="3">
        <v>206</v>
      </c>
      <c r="C4" s="3" t="s">
        <v>100</v>
      </c>
      <c r="D4" s="3" t="s">
        <v>99</v>
      </c>
      <c r="E4" s="3" t="s">
        <v>97</v>
      </c>
      <c r="H4" s="3" t="s">
        <v>103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P4" s="102" t="s">
        <v>137</v>
      </c>
      <c r="Q4" s="117">
        <f>(X12*T12+X14*T14)/(T12+T14)</f>
        <v>4.4017720697967206</v>
      </c>
      <c r="R4" s="117">
        <f>(X13*T13+X15*T15)/(T13+T15)</f>
        <v>6.3388227102979684</v>
      </c>
      <c r="S4" s="117">
        <f>(T12*X12+T13*X13+T14*X14+T15*X15)/(T12+T13+T14+T15)</f>
        <v>5.4579998214411827</v>
      </c>
      <c r="T4" s="117">
        <f>(X16*T16+X17*T17)/(T16+T17)</f>
        <v>12.384074673206623</v>
      </c>
      <c r="U4" s="117">
        <f>(T18*X18+T19*X19+T20*X20)/(T18+T19+T20)</f>
        <v>18.808066313589002</v>
      </c>
      <c r="V4" s="37">
        <f>X21</f>
        <v>7.7344129366700001</v>
      </c>
      <c r="AC4" s="102" t="s">
        <v>131</v>
      </c>
      <c r="AD4" s="117" t="s">
        <v>138</v>
      </c>
      <c r="AE4" s="117" t="s">
        <v>138</v>
      </c>
      <c r="AF4" s="117" t="s">
        <v>138</v>
      </c>
      <c r="AG4" s="117" t="s">
        <v>138</v>
      </c>
      <c r="AH4" s="117" t="s">
        <v>138</v>
      </c>
      <c r="AI4" s="37" t="s">
        <v>138</v>
      </c>
    </row>
    <row r="5" spans="1:38" x14ac:dyDescent="0.3">
      <c r="A5" s="93"/>
      <c r="B5" s="3"/>
      <c r="C5" s="3"/>
      <c r="D5" s="3"/>
      <c r="E5" s="3"/>
      <c r="H5" s="3" t="s">
        <v>127</v>
      </c>
      <c r="I5" s="3" t="s">
        <v>134</v>
      </c>
      <c r="J5" s="3" t="s">
        <v>134</v>
      </c>
      <c r="K5" s="3" t="s">
        <v>134</v>
      </c>
      <c r="L5" s="3" t="s">
        <v>134</v>
      </c>
      <c r="M5" s="3" t="s">
        <v>134</v>
      </c>
      <c r="N5" s="3" t="s">
        <v>134</v>
      </c>
    </row>
    <row r="6" spans="1:38" x14ac:dyDescent="0.3">
      <c r="A6" s="93"/>
      <c r="B6" s="3"/>
      <c r="C6" s="3"/>
      <c r="D6" s="3"/>
      <c r="E6" s="3"/>
      <c r="H6" s="3" t="s">
        <v>104</v>
      </c>
      <c r="I6" s="3" t="s">
        <v>135</v>
      </c>
      <c r="J6" s="3" t="s">
        <v>135</v>
      </c>
      <c r="K6" s="3" t="s">
        <v>135</v>
      </c>
      <c r="L6" s="3" t="s">
        <v>135</v>
      </c>
      <c r="M6" s="3" t="s">
        <v>135</v>
      </c>
      <c r="N6" s="3" t="s">
        <v>135</v>
      </c>
    </row>
    <row r="7" spans="1:38" x14ac:dyDescent="0.3">
      <c r="A7" s="93"/>
      <c r="B7" s="3"/>
      <c r="C7" s="3"/>
      <c r="D7" s="3"/>
      <c r="E7" s="3"/>
      <c r="H7" s="3" t="s">
        <v>105</v>
      </c>
      <c r="I7" s="3" t="s">
        <v>136</v>
      </c>
      <c r="J7" s="3" t="s">
        <v>136</v>
      </c>
      <c r="K7" s="3" t="s">
        <v>136</v>
      </c>
      <c r="L7" s="3" t="s">
        <v>136</v>
      </c>
      <c r="M7" s="3" t="s">
        <v>136</v>
      </c>
      <c r="N7" s="3" t="s">
        <v>136</v>
      </c>
    </row>
    <row r="8" spans="1:38" x14ac:dyDescent="0.3">
      <c r="A8" s="93"/>
      <c r="B8" s="3"/>
      <c r="C8" s="3"/>
      <c r="D8" s="3"/>
      <c r="E8" s="3"/>
      <c r="H8" s="3" t="s">
        <v>106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pans="1:38" x14ac:dyDescent="0.3">
      <c r="A9" s="93"/>
      <c r="B9" s="3"/>
      <c r="C9" s="3"/>
      <c r="D9" s="3"/>
      <c r="E9" s="3"/>
      <c r="H9" s="3"/>
      <c r="I9" s="3"/>
      <c r="J9" s="3"/>
      <c r="K9" s="3"/>
      <c r="L9" s="3"/>
      <c r="M9" s="3"/>
      <c r="N9" s="3"/>
    </row>
    <row r="10" spans="1:38" ht="15" thickBot="1" x14ac:dyDescent="0.35">
      <c r="A10" s="93"/>
      <c r="B10" s="3"/>
      <c r="C10" s="3"/>
      <c r="D10" s="3"/>
      <c r="E10" s="3"/>
      <c r="H10" s="3"/>
      <c r="I10" s="3"/>
      <c r="J10" s="3"/>
      <c r="K10" s="3"/>
      <c r="L10" s="3"/>
      <c r="M10" s="3"/>
      <c r="N10" s="3"/>
      <c r="Q10" t="s">
        <v>207</v>
      </c>
    </row>
    <row r="11" spans="1:38" ht="15" thickBot="1" x14ac:dyDescent="0.35">
      <c r="A11" s="93"/>
      <c r="B11" s="3"/>
      <c r="C11" s="3"/>
      <c r="D11" s="3"/>
      <c r="E11" s="3"/>
      <c r="H11" s="3"/>
      <c r="I11" s="3"/>
      <c r="J11" s="3"/>
      <c r="K11" s="3"/>
      <c r="L11" s="3"/>
      <c r="M11" s="3"/>
      <c r="N11" s="3"/>
      <c r="Q11" s="103"/>
      <c r="R11" s="104" t="s">
        <v>112</v>
      </c>
      <c r="S11" s="104" t="s">
        <v>113</v>
      </c>
      <c r="T11" s="105" t="s">
        <v>114</v>
      </c>
      <c r="U11" s="105" t="s">
        <v>115</v>
      </c>
      <c r="V11" s="105" t="s">
        <v>116</v>
      </c>
      <c r="W11" s="105" t="s">
        <v>117</v>
      </c>
      <c r="X11" s="105" t="s">
        <v>118</v>
      </c>
      <c r="Y11" s="105" t="s">
        <v>119</v>
      </c>
      <c r="Z11" s="106" t="s">
        <v>120</v>
      </c>
      <c r="AC11" s="95" t="s">
        <v>107</v>
      </c>
      <c r="AD11" s="96">
        <v>2.5</v>
      </c>
      <c r="AE11" s="96">
        <v>7.5</v>
      </c>
      <c r="AF11" s="96">
        <v>12.5</v>
      </c>
      <c r="AG11" s="96">
        <v>17.5</v>
      </c>
      <c r="AH11" s="96">
        <v>22.5</v>
      </c>
      <c r="AI11" s="96">
        <v>27.5</v>
      </c>
      <c r="AJ11" s="96">
        <v>32.5</v>
      </c>
      <c r="AK11" s="96">
        <v>37.5</v>
      </c>
      <c r="AL11" s="96">
        <v>42.5</v>
      </c>
    </row>
    <row r="12" spans="1:38" ht="15" thickBot="1" x14ac:dyDescent="0.35">
      <c r="A12" s="93"/>
      <c r="B12" s="3"/>
      <c r="C12" s="3"/>
      <c r="D12" s="3"/>
      <c r="E12" s="3"/>
      <c r="H12" s="3"/>
      <c r="I12" s="3"/>
      <c r="J12" s="3"/>
      <c r="K12" s="3"/>
      <c r="L12" s="3"/>
      <c r="M12" s="3"/>
      <c r="N12" s="3"/>
      <c r="Q12" s="107" t="s">
        <v>121</v>
      </c>
      <c r="R12" s="108">
        <v>1</v>
      </c>
      <c r="S12" s="108">
        <v>6044742</v>
      </c>
      <c r="T12" s="109">
        <v>5586308766.7200003</v>
      </c>
      <c r="U12" s="109">
        <v>0</v>
      </c>
      <c r="V12" s="109">
        <v>35.599998474099998</v>
      </c>
      <c r="W12" s="109">
        <v>35.599998474099998</v>
      </c>
      <c r="X12" s="109">
        <v>3.6236563091599998</v>
      </c>
      <c r="Y12" s="109">
        <v>1.1774392733000001</v>
      </c>
      <c r="Z12" s="110">
        <v>21904067.485599998</v>
      </c>
      <c r="AC12" s="97" t="s">
        <v>130</v>
      </c>
      <c r="AD12" s="98">
        <v>10.5</v>
      </c>
      <c r="AE12" s="98">
        <v>11.8</v>
      </c>
      <c r="AF12" s="98">
        <v>12.9</v>
      </c>
      <c r="AG12" s="98">
        <v>13.8</v>
      </c>
      <c r="AH12" s="98">
        <v>14.5</v>
      </c>
      <c r="AI12" s="98">
        <v>14.9</v>
      </c>
      <c r="AJ12" s="98">
        <v>15.3</v>
      </c>
      <c r="AK12" s="98">
        <v>15.5</v>
      </c>
      <c r="AL12" s="98">
        <v>15.7</v>
      </c>
    </row>
    <row r="13" spans="1:38" x14ac:dyDescent="0.3">
      <c r="A13" s="93"/>
      <c r="B13" s="3"/>
      <c r="C13" s="3"/>
      <c r="D13" s="3"/>
      <c r="E13" s="3"/>
      <c r="H13" s="3"/>
      <c r="I13" s="3"/>
      <c r="J13" s="3"/>
      <c r="K13" s="3"/>
      <c r="L13" s="3"/>
      <c r="M13" s="3"/>
      <c r="N13" s="3"/>
      <c r="Q13" s="107" t="s">
        <v>121</v>
      </c>
      <c r="R13" s="108">
        <v>2</v>
      </c>
      <c r="S13" s="108">
        <v>2715689</v>
      </c>
      <c r="T13" s="109">
        <v>2509731146.2399998</v>
      </c>
      <c r="U13" s="109">
        <v>0</v>
      </c>
      <c r="V13" s="109">
        <v>38</v>
      </c>
      <c r="W13" s="109">
        <v>38</v>
      </c>
      <c r="X13" s="109">
        <v>3.6084704071</v>
      </c>
      <c r="Y13" s="109">
        <v>1.45274639851</v>
      </c>
      <c r="Z13" s="110">
        <v>9799483.3913800009</v>
      </c>
    </row>
    <row r="14" spans="1:38" x14ac:dyDescent="0.3">
      <c r="B14" s="3"/>
      <c r="C14" s="3"/>
      <c r="D14" s="3"/>
      <c r="E14" s="3"/>
      <c r="H14" s="3"/>
      <c r="I14" s="3"/>
      <c r="J14" s="3"/>
      <c r="K14" s="3"/>
      <c r="L14" s="3"/>
      <c r="M14" s="3"/>
      <c r="N14" s="3"/>
      <c r="Q14" s="107" t="s">
        <v>121</v>
      </c>
      <c r="R14" s="108">
        <v>3</v>
      </c>
      <c r="S14" s="108">
        <v>1747668</v>
      </c>
      <c r="T14" s="109">
        <v>1615124858.8800001</v>
      </c>
      <c r="U14" s="109">
        <v>0.30000001192100001</v>
      </c>
      <c r="V14" s="109">
        <v>40.599998474099998</v>
      </c>
      <c r="W14" s="109">
        <v>40.299998462200001</v>
      </c>
      <c r="X14" s="109">
        <v>7.0930778665399998</v>
      </c>
      <c r="Y14" s="109">
        <v>1.7545620693799999</v>
      </c>
      <c r="Z14" s="110">
        <v>12396345.208900001</v>
      </c>
    </row>
    <row r="15" spans="1:38" x14ac:dyDescent="0.3">
      <c r="B15" s="3"/>
      <c r="C15" s="3"/>
      <c r="D15" s="3"/>
      <c r="E15" s="3"/>
      <c r="H15" s="3"/>
      <c r="I15" s="3"/>
      <c r="J15" s="3"/>
      <c r="K15" s="3"/>
      <c r="L15" s="3"/>
      <c r="M15" s="3"/>
      <c r="N15" s="3"/>
      <c r="Q15" s="107" t="s">
        <v>121</v>
      </c>
      <c r="R15" s="108">
        <v>4</v>
      </c>
      <c r="S15" s="108">
        <v>6628482</v>
      </c>
      <c r="T15" s="109">
        <v>6125777925.1199999</v>
      </c>
      <c r="U15" s="109">
        <v>0</v>
      </c>
      <c r="V15" s="109">
        <v>41.5</v>
      </c>
      <c r="W15" s="109">
        <v>41.5</v>
      </c>
      <c r="X15" s="109">
        <v>7.45744801786</v>
      </c>
      <c r="Y15" s="109">
        <v>1.6748953977200001</v>
      </c>
      <c r="Z15" s="110">
        <v>49431559.952299997</v>
      </c>
    </row>
    <row r="16" spans="1:38" x14ac:dyDescent="0.3">
      <c r="B16" s="3"/>
      <c r="C16" s="3"/>
      <c r="D16" s="3"/>
      <c r="E16" s="3"/>
      <c r="H16" s="3"/>
      <c r="I16" s="3"/>
      <c r="J16" s="3"/>
      <c r="K16" s="3"/>
      <c r="L16" s="3"/>
      <c r="M16" s="3"/>
      <c r="N16" s="3"/>
      <c r="Q16" s="107" t="s">
        <v>121</v>
      </c>
      <c r="R16" s="108">
        <v>5</v>
      </c>
      <c r="S16" s="108">
        <v>729171</v>
      </c>
      <c r="T16" s="109">
        <v>673870671.36000001</v>
      </c>
      <c r="U16" s="109">
        <v>0.30000001192100001</v>
      </c>
      <c r="V16" s="109">
        <v>41.900001525900002</v>
      </c>
      <c r="W16" s="109">
        <v>41.600001513999999</v>
      </c>
      <c r="X16" s="109">
        <v>12.2296675285</v>
      </c>
      <c r="Y16" s="109">
        <v>1.90295289682</v>
      </c>
      <c r="Z16" s="110">
        <v>8917518.9014500007</v>
      </c>
    </row>
    <row r="17" spans="2:26" x14ac:dyDescent="0.3">
      <c r="B17" s="3"/>
      <c r="C17" s="3"/>
      <c r="D17" s="3"/>
      <c r="E17" s="3"/>
      <c r="H17" s="3"/>
      <c r="I17" s="3"/>
      <c r="J17" s="3"/>
      <c r="K17" s="3"/>
      <c r="L17" s="3"/>
      <c r="M17" s="3"/>
      <c r="N17" s="3"/>
      <c r="Q17" s="107" t="s">
        <v>121</v>
      </c>
      <c r="R17" s="108">
        <v>6</v>
      </c>
      <c r="S17" s="108">
        <v>6936116</v>
      </c>
      <c r="T17" s="109">
        <v>6410080962.5600004</v>
      </c>
      <c r="U17" s="109">
        <v>0</v>
      </c>
      <c r="V17" s="109">
        <v>43.799999237100003</v>
      </c>
      <c r="W17" s="109">
        <v>43.799999237100003</v>
      </c>
      <c r="X17" s="109">
        <v>12.4003069871</v>
      </c>
      <c r="Y17" s="109">
        <v>1.54735318044</v>
      </c>
      <c r="Z17" s="110">
        <v>86009967.697799996</v>
      </c>
    </row>
    <row r="18" spans="2:26" x14ac:dyDescent="0.3">
      <c r="B18" s="3"/>
      <c r="C18" s="3"/>
      <c r="D18" s="3"/>
      <c r="E18" s="3"/>
      <c r="H18" s="3"/>
      <c r="I18" s="3"/>
      <c r="J18" s="3"/>
      <c r="K18" s="3"/>
      <c r="L18" s="3"/>
      <c r="M18" s="3"/>
      <c r="N18" s="3"/>
      <c r="Q18" s="107" t="s">
        <v>121</v>
      </c>
      <c r="R18" s="108">
        <v>7</v>
      </c>
      <c r="S18" s="108">
        <v>2082813</v>
      </c>
      <c r="T18" s="109">
        <v>1924852462.0799999</v>
      </c>
      <c r="U18" s="109">
        <v>0</v>
      </c>
      <c r="V18" s="109">
        <v>43.900001525900002</v>
      </c>
      <c r="W18" s="109">
        <v>43.900001525900002</v>
      </c>
      <c r="X18" s="109">
        <v>17.459580195699999</v>
      </c>
      <c r="Y18" s="109">
        <v>2.5008847050099998</v>
      </c>
      <c r="Z18" s="110">
        <v>36365040.606200002</v>
      </c>
    </row>
    <row r="19" spans="2:26" x14ac:dyDescent="0.3">
      <c r="B19" s="3"/>
      <c r="C19" s="3"/>
      <c r="D19" s="3"/>
      <c r="E19" s="3"/>
      <c r="H19" s="3"/>
      <c r="I19" s="3"/>
      <c r="J19" s="3"/>
      <c r="K19" s="3"/>
      <c r="L19" s="3"/>
      <c r="M19" s="3"/>
      <c r="N19" s="3"/>
      <c r="Q19" s="107" t="s">
        <v>121</v>
      </c>
      <c r="R19" s="108">
        <v>8</v>
      </c>
      <c r="S19" s="108">
        <v>253664</v>
      </c>
      <c r="T19" s="109">
        <v>234426122.24000001</v>
      </c>
      <c r="U19" s="109">
        <v>0.10000000149</v>
      </c>
      <c r="V19" s="109">
        <v>49.400001525900002</v>
      </c>
      <c r="W19" s="109">
        <v>49.300001524400002</v>
      </c>
      <c r="X19" s="109">
        <v>29.874936130199998</v>
      </c>
      <c r="Y19" s="109">
        <v>7.23216295781</v>
      </c>
      <c r="Z19" s="110">
        <v>7578195.7985399999</v>
      </c>
    </row>
    <row r="20" spans="2:26" x14ac:dyDescent="0.3">
      <c r="B20" s="3"/>
      <c r="C20" s="3"/>
      <c r="D20" s="3"/>
      <c r="E20" s="3"/>
      <c r="H20" s="3"/>
      <c r="I20" s="3"/>
      <c r="J20" s="3"/>
      <c r="K20" s="3"/>
      <c r="L20" s="3"/>
      <c r="M20" s="3"/>
      <c r="N20" s="3"/>
      <c r="Q20" s="107" t="s">
        <v>121</v>
      </c>
      <c r="R20" s="108">
        <v>9</v>
      </c>
      <c r="S20" s="108">
        <v>68</v>
      </c>
      <c r="T20" s="109">
        <v>62842.879999999997</v>
      </c>
      <c r="U20" s="109">
        <v>25.7000007629</v>
      </c>
      <c r="V20" s="109">
        <v>48.299999237100003</v>
      </c>
      <c r="W20" s="109">
        <v>22.599998474100001</v>
      </c>
      <c r="X20" s="109">
        <v>39.072058930099999</v>
      </c>
      <c r="Y20" s="109">
        <v>7.6255152914100002</v>
      </c>
      <c r="Z20" s="110">
        <v>2656.9000072499998</v>
      </c>
    </row>
    <row r="21" spans="2:26" x14ac:dyDescent="0.3">
      <c r="B21" s="3"/>
      <c r="C21" s="3"/>
      <c r="D21" s="3"/>
      <c r="E21" s="3"/>
      <c r="H21" s="3"/>
      <c r="I21" s="3"/>
      <c r="J21" s="3"/>
      <c r="K21" s="3"/>
      <c r="L21" s="3"/>
      <c r="M21" s="3"/>
      <c r="N21" s="3"/>
      <c r="Q21" s="107" t="s">
        <v>121</v>
      </c>
      <c r="R21" s="108">
        <v>11</v>
      </c>
      <c r="S21" s="108">
        <v>1641255</v>
      </c>
      <c r="T21" s="109">
        <v>1516782220.8</v>
      </c>
      <c r="U21" s="109">
        <v>0</v>
      </c>
      <c r="V21" s="109">
        <v>51.200000762899997</v>
      </c>
      <c r="W21" s="109">
        <v>51.200000762899997</v>
      </c>
      <c r="X21" s="109">
        <v>7.7344129366700001</v>
      </c>
      <c r="Y21" s="109">
        <v>3.99313115522</v>
      </c>
      <c r="Z21" s="110">
        <v>12694143.9044</v>
      </c>
    </row>
    <row r="22" spans="2:26" x14ac:dyDescent="0.3">
      <c r="B22" s="3"/>
      <c r="C22" s="3"/>
      <c r="D22" s="3"/>
      <c r="E22" s="3"/>
      <c r="H22" s="3"/>
      <c r="I22" s="3"/>
      <c r="J22" s="3"/>
      <c r="K22" s="3"/>
      <c r="L22" s="3"/>
      <c r="M22" s="3"/>
      <c r="N22" s="3"/>
      <c r="Q22" s="107"/>
      <c r="R22" s="108" t="s">
        <v>112</v>
      </c>
      <c r="S22" s="108" t="s">
        <v>113</v>
      </c>
      <c r="T22" s="111" t="s">
        <v>114</v>
      </c>
      <c r="U22" s="111" t="s">
        <v>115</v>
      </c>
      <c r="V22" s="111" t="s">
        <v>116</v>
      </c>
      <c r="W22" s="111" t="s">
        <v>117</v>
      </c>
      <c r="X22" s="111" t="s">
        <v>118</v>
      </c>
      <c r="Y22" s="111" t="s">
        <v>119</v>
      </c>
      <c r="Z22" s="112" t="s">
        <v>120</v>
      </c>
    </row>
    <row r="23" spans="2:26" x14ac:dyDescent="0.3">
      <c r="B23" s="3"/>
      <c r="C23" s="3"/>
      <c r="D23" s="3"/>
      <c r="E23" s="3"/>
      <c r="H23" s="3"/>
      <c r="I23" s="3"/>
      <c r="J23" s="3"/>
      <c r="K23" s="3"/>
      <c r="L23" s="3"/>
      <c r="M23" s="3"/>
      <c r="N23" s="3"/>
      <c r="Q23" s="107" t="s">
        <v>122</v>
      </c>
      <c r="R23" s="108">
        <v>1</v>
      </c>
      <c r="S23" s="108">
        <v>6044742</v>
      </c>
      <c r="T23" s="109">
        <v>5586308766.7200003</v>
      </c>
      <c r="U23" s="109">
        <v>0</v>
      </c>
      <c r="V23" s="109">
        <v>74.105621337900004</v>
      </c>
      <c r="W23" s="109">
        <v>74.105621337900004</v>
      </c>
      <c r="X23" s="109">
        <v>3.8933894206900002</v>
      </c>
      <c r="Y23" s="109">
        <v>2.7419759912899999</v>
      </c>
      <c r="Z23" s="110">
        <v>23534534.553599998</v>
      </c>
    </row>
    <row r="24" spans="2:26" x14ac:dyDescent="0.3">
      <c r="B24" s="3"/>
      <c r="C24" s="3"/>
      <c r="D24" s="3"/>
      <c r="E24" s="3"/>
      <c r="H24" s="3"/>
      <c r="I24" s="3"/>
      <c r="J24" s="3"/>
      <c r="K24" s="3"/>
      <c r="L24" s="3"/>
      <c r="M24" s="3"/>
      <c r="N24" s="3"/>
      <c r="Q24" s="107" t="s">
        <v>122</v>
      </c>
      <c r="R24" s="108">
        <v>2</v>
      </c>
      <c r="S24" s="108">
        <v>2715689</v>
      </c>
      <c r="T24" s="109">
        <v>2509731146.2399998</v>
      </c>
      <c r="U24" s="109">
        <v>0</v>
      </c>
      <c r="V24" s="109">
        <v>71.379898071300005</v>
      </c>
      <c r="W24" s="109">
        <v>71.379898071300005</v>
      </c>
      <c r="X24" s="109">
        <v>3.6499411122300001</v>
      </c>
      <c r="Y24" s="109">
        <v>2.6083007093499999</v>
      </c>
      <c r="Z24" s="110">
        <v>9912104.9291399997</v>
      </c>
    </row>
    <row r="25" spans="2:26" x14ac:dyDescent="0.3">
      <c r="Q25" s="107" t="s">
        <v>122</v>
      </c>
      <c r="R25" s="108">
        <v>3</v>
      </c>
      <c r="S25" s="108">
        <v>1747668</v>
      </c>
      <c r="T25" s="109">
        <v>1615124858.8800001</v>
      </c>
      <c r="U25" s="109">
        <v>0</v>
      </c>
      <c r="V25" s="109">
        <v>71.720611572300001</v>
      </c>
      <c r="W25" s="109">
        <v>71.720611572300001</v>
      </c>
      <c r="X25" s="109">
        <v>3.81827946225</v>
      </c>
      <c r="Y25" s="109">
        <v>2.5893195265900002</v>
      </c>
      <c r="Z25" s="110">
        <v>6673084.8312299997</v>
      </c>
    </row>
    <row r="26" spans="2:26" x14ac:dyDescent="0.3">
      <c r="Q26" s="107" t="s">
        <v>122</v>
      </c>
      <c r="R26" s="108">
        <v>4</v>
      </c>
      <c r="S26" s="108">
        <v>6628482</v>
      </c>
      <c r="T26" s="109">
        <v>6125777925.1199999</v>
      </c>
      <c r="U26" s="109">
        <v>0</v>
      </c>
      <c r="V26" s="109">
        <v>75.979553222700005</v>
      </c>
      <c r="W26" s="109">
        <v>75.979553222700005</v>
      </c>
      <c r="X26" s="109">
        <v>3.6321339592299999</v>
      </c>
      <c r="Y26" s="109">
        <v>2.3664501893200001</v>
      </c>
      <c r="Z26" s="110">
        <v>24075534.5704</v>
      </c>
    </row>
    <row r="27" spans="2:26" x14ac:dyDescent="0.3">
      <c r="Q27" s="107" t="s">
        <v>122</v>
      </c>
      <c r="R27" s="108">
        <v>5</v>
      </c>
      <c r="S27" s="108">
        <v>729171</v>
      </c>
      <c r="T27" s="109">
        <v>673870671.36000001</v>
      </c>
      <c r="U27" s="109">
        <v>0</v>
      </c>
      <c r="V27" s="109">
        <v>59.965930938699998</v>
      </c>
      <c r="W27" s="109">
        <v>59.965930938699998</v>
      </c>
      <c r="X27" s="109">
        <v>3.1432561258099998</v>
      </c>
      <c r="Y27" s="109">
        <v>2.1234453588100002</v>
      </c>
      <c r="Z27" s="110">
        <v>2291971.2125200001</v>
      </c>
    </row>
    <row r="28" spans="2:26" x14ac:dyDescent="0.3">
      <c r="Q28" s="107" t="s">
        <v>122</v>
      </c>
      <c r="R28" s="108">
        <v>6</v>
      </c>
      <c r="S28" s="108">
        <v>6936116</v>
      </c>
      <c r="T28" s="109">
        <v>6410080962.5600004</v>
      </c>
      <c r="U28" s="109">
        <v>0</v>
      </c>
      <c r="V28" s="109">
        <v>59.965930938699998</v>
      </c>
      <c r="W28" s="109">
        <v>59.965930938699998</v>
      </c>
      <c r="X28" s="109">
        <v>2.83833647785</v>
      </c>
      <c r="Y28" s="109">
        <v>1.71151810356</v>
      </c>
      <c r="Z28" s="110">
        <v>19687031.057399999</v>
      </c>
    </row>
    <row r="29" spans="2:26" ht="15" thickBot="1" x14ac:dyDescent="0.35">
      <c r="Q29" s="107" t="s">
        <v>122</v>
      </c>
      <c r="R29" s="108">
        <v>7</v>
      </c>
      <c r="S29" s="108">
        <v>2082813</v>
      </c>
      <c r="T29" s="109">
        <v>1924852462.0799999</v>
      </c>
      <c r="U29" s="109">
        <v>0</v>
      </c>
      <c r="V29" s="109">
        <v>65.076660156299994</v>
      </c>
      <c r="W29" s="109">
        <v>65.076660156299994</v>
      </c>
      <c r="X29" s="109">
        <v>2.9343452918200001</v>
      </c>
      <c r="Y29" s="109">
        <v>1.68644408543</v>
      </c>
      <c r="Z29" s="110">
        <v>6111692.5203</v>
      </c>
    </row>
    <row r="30" spans="2:26" ht="15" thickBot="1" x14ac:dyDescent="0.35">
      <c r="B30" s="95" t="s">
        <v>107</v>
      </c>
      <c r="C30" s="96">
        <v>2.5</v>
      </c>
      <c r="D30" s="96">
        <v>7.5</v>
      </c>
      <c r="E30" s="96">
        <v>12.5</v>
      </c>
      <c r="F30" s="96">
        <v>17.5</v>
      </c>
      <c r="G30" s="96">
        <v>22.5</v>
      </c>
      <c r="H30" s="96">
        <v>27.5</v>
      </c>
      <c r="I30" s="96">
        <v>32.5</v>
      </c>
      <c r="J30" s="96">
        <v>37.5</v>
      </c>
      <c r="K30" s="96">
        <v>42.5</v>
      </c>
      <c r="Q30" s="107" t="s">
        <v>122</v>
      </c>
      <c r="R30" s="108">
        <v>8</v>
      </c>
      <c r="S30" s="108">
        <v>253664</v>
      </c>
      <c r="T30" s="109">
        <v>234426122.24000001</v>
      </c>
      <c r="U30" s="109">
        <v>0</v>
      </c>
      <c r="V30" s="109">
        <v>61.669506073000001</v>
      </c>
      <c r="W30" s="109">
        <v>61.669506073000001</v>
      </c>
      <c r="X30" s="109">
        <v>5.1616080235500004</v>
      </c>
      <c r="Y30" s="109">
        <v>2.2416230389099998</v>
      </c>
      <c r="Z30" s="110">
        <v>1309314.13769</v>
      </c>
    </row>
    <row r="31" spans="2:26" ht="15" thickBot="1" x14ac:dyDescent="0.35">
      <c r="B31" s="97" t="s">
        <v>108</v>
      </c>
      <c r="C31" s="98">
        <v>1</v>
      </c>
      <c r="D31" s="98">
        <v>1</v>
      </c>
      <c r="E31" s="98">
        <v>1</v>
      </c>
      <c r="F31" s="98">
        <v>1</v>
      </c>
      <c r="G31" s="98">
        <v>1</v>
      </c>
      <c r="H31" s="98">
        <v>1</v>
      </c>
      <c r="I31" s="98">
        <v>1</v>
      </c>
      <c r="J31" s="98">
        <v>1</v>
      </c>
      <c r="K31" s="98">
        <v>1</v>
      </c>
      <c r="Q31" s="107" t="s">
        <v>122</v>
      </c>
      <c r="R31" s="108">
        <v>9</v>
      </c>
      <c r="S31" s="108">
        <v>68</v>
      </c>
      <c r="T31" s="109">
        <v>62842.879999999997</v>
      </c>
      <c r="U31" s="109">
        <v>2.38500857353</v>
      </c>
      <c r="V31" s="109">
        <v>21.976148605300001</v>
      </c>
      <c r="W31" s="109">
        <v>19.591140031799998</v>
      </c>
      <c r="X31" s="109">
        <v>6.4284998283699997</v>
      </c>
      <c r="Y31" s="109">
        <v>5.0666684203700001</v>
      </c>
      <c r="Z31" s="110">
        <v>437.137988329</v>
      </c>
    </row>
    <row r="32" spans="2:26" ht="15" thickBot="1" x14ac:dyDescent="0.35">
      <c r="B32" s="97" t="s">
        <v>109</v>
      </c>
      <c r="C32" s="98">
        <v>1.61</v>
      </c>
      <c r="D32" s="98">
        <v>1.53</v>
      </c>
      <c r="E32" s="98">
        <v>1.47</v>
      </c>
      <c r="F32" s="98">
        <v>1.43</v>
      </c>
      <c r="G32" s="98">
        <v>1.4</v>
      </c>
      <c r="H32" s="98">
        <v>1.4</v>
      </c>
      <c r="I32" s="98">
        <v>1.38</v>
      </c>
      <c r="J32" s="98">
        <v>1.37</v>
      </c>
      <c r="K32" s="98">
        <v>1.36</v>
      </c>
      <c r="Q32" s="107" t="s">
        <v>122</v>
      </c>
      <c r="R32" s="108">
        <v>11</v>
      </c>
      <c r="S32" s="108">
        <v>1641255</v>
      </c>
      <c r="T32" s="109">
        <v>1516782220.8</v>
      </c>
      <c r="U32" s="109">
        <v>0</v>
      </c>
      <c r="V32" s="109">
        <v>98.296424865700004</v>
      </c>
      <c r="W32" s="109">
        <v>98.296424865700004</v>
      </c>
      <c r="X32" s="109">
        <v>21.793278774800001</v>
      </c>
      <c r="Y32" s="109">
        <v>14.1746231075</v>
      </c>
      <c r="Z32" s="110">
        <v>35768327.755500004</v>
      </c>
    </row>
    <row r="33" spans="2:26" ht="15" thickBot="1" x14ac:dyDescent="0.35">
      <c r="B33" s="97" t="s">
        <v>110</v>
      </c>
      <c r="C33" s="98">
        <v>2.3199999999999998</v>
      </c>
      <c r="D33" s="98">
        <v>2.15</v>
      </c>
      <c r="E33" s="98">
        <v>2.0299999999999998</v>
      </c>
      <c r="F33" s="98">
        <v>1.95</v>
      </c>
      <c r="G33" s="98">
        <v>1.88</v>
      </c>
      <c r="H33" s="98">
        <v>1.86</v>
      </c>
      <c r="I33" s="98">
        <v>1.83</v>
      </c>
      <c r="J33" s="98">
        <v>1.81</v>
      </c>
      <c r="K33" s="98">
        <v>1.8</v>
      </c>
      <c r="Q33" s="107"/>
      <c r="R33" s="108" t="s">
        <v>112</v>
      </c>
      <c r="S33" s="108" t="s">
        <v>113</v>
      </c>
      <c r="T33" s="111" t="s">
        <v>114</v>
      </c>
      <c r="U33" s="111" t="s">
        <v>115</v>
      </c>
      <c r="V33" s="111" t="s">
        <v>116</v>
      </c>
      <c r="W33" s="111" t="s">
        <v>117</v>
      </c>
      <c r="X33" s="111" t="s">
        <v>118</v>
      </c>
      <c r="Y33" s="111" t="s">
        <v>119</v>
      </c>
      <c r="Z33" s="112" t="s">
        <v>120</v>
      </c>
    </row>
    <row r="34" spans="2:26" ht="15" thickBot="1" x14ac:dyDescent="0.35">
      <c r="B34" s="97" t="s">
        <v>111</v>
      </c>
      <c r="C34" s="98">
        <v>2.88</v>
      </c>
      <c r="D34" s="98">
        <v>2.63</v>
      </c>
      <c r="E34" s="98">
        <v>2.46</v>
      </c>
      <c r="F34" s="98">
        <v>2.34</v>
      </c>
      <c r="G34" s="98">
        <v>2.2599999999999998</v>
      </c>
      <c r="H34" s="98">
        <v>2.21</v>
      </c>
      <c r="I34" s="98">
        <v>2.17</v>
      </c>
      <c r="J34" s="98">
        <v>2.15</v>
      </c>
      <c r="K34" s="98">
        <v>2.13</v>
      </c>
      <c r="Q34" s="107" t="s">
        <v>123</v>
      </c>
      <c r="R34" s="108">
        <v>1</v>
      </c>
      <c r="S34" s="108">
        <v>6044742</v>
      </c>
      <c r="T34" s="109">
        <v>5586308766.7200003</v>
      </c>
      <c r="U34" s="109">
        <v>0</v>
      </c>
      <c r="V34" s="109">
        <v>43.5</v>
      </c>
      <c r="W34" s="109">
        <v>43.5</v>
      </c>
      <c r="X34" s="109">
        <v>2.28541958903</v>
      </c>
      <c r="Y34" s="109">
        <v>1.6095399109499999</v>
      </c>
      <c r="Z34" s="110">
        <v>13814771.7774</v>
      </c>
    </row>
    <row r="35" spans="2:26" x14ac:dyDescent="0.3">
      <c r="Q35" s="107" t="s">
        <v>123</v>
      </c>
      <c r="R35" s="108">
        <v>2</v>
      </c>
      <c r="S35" s="108">
        <v>2715689</v>
      </c>
      <c r="T35" s="109">
        <v>2509731146.2399998</v>
      </c>
      <c r="U35" s="109">
        <v>0</v>
      </c>
      <c r="V35" s="109">
        <v>41.900001525900002</v>
      </c>
      <c r="W35" s="109">
        <v>41.900001525900002</v>
      </c>
      <c r="X35" s="109">
        <v>2.1425154312800001</v>
      </c>
      <c r="Y35" s="109">
        <v>1.53107252047</v>
      </c>
      <c r="Z35" s="110">
        <v>5818405.5890499996</v>
      </c>
    </row>
    <row r="36" spans="2:26" x14ac:dyDescent="0.3">
      <c r="Q36" s="107" t="s">
        <v>123</v>
      </c>
      <c r="R36" s="108">
        <v>3</v>
      </c>
      <c r="S36" s="108">
        <v>1747668</v>
      </c>
      <c r="T36" s="109">
        <v>1615124858.8800001</v>
      </c>
      <c r="U36" s="109">
        <v>0</v>
      </c>
      <c r="V36" s="109">
        <v>42.099998474099998</v>
      </c>
      <c r="W36" s="109">
        <v>42.099998474099998</v>
      </c>
      <c r="X36" s="109">
        <v>2.24133004287</v>
      </c>
      <c r="Y36" s="109">
        <v>1.5199305671100001</v>
      </c>
      <c r="Z36" s="110">
        <v>3917100.79336</v>
      </c>
    </row>
    <row r="37" spans="2:26" x14ac:dyDescent="0.3">
      <c r="Q37" s="107" t="s">
        <v>123</v>
      </c>
      <c r="R37" s="108">
        <v>4</v>
      </c>
      <c r="S37" s="108">
        <v>6628482</v>
      </c>
      <c r="T37" s="109">
        <v>6125777925.1199999</v>
      </c>
      <c r="U37" s="109">
        <v>0</v>
      </c>
      <c r="V37" s="109">
        <v>44.599998474099998</v>
      </c>
      <c r="W37" s="109">
        <v>44.599998474099998</v>
      </c>
      <c r="X37" s="109">
        <v>2.1320626316100002</v>
      </c>
      <c r="Y37" s="109">
        <v>1.3891062657</v>
      </c>
      <c r="Z37" s="110">
        <v>14132338.7765</v>
      </c>
    </row>
    <row r="38" spans="2:26" x14ac:dyDescent="0.3">
      <c r="Q38" s="107" t="s">
        <v>123</v>
      </c>
      <c r="R38" s="108">
        <v>5</v>
      </c>
      <c r="S38" s="108">
        <v>729171</v>
      </c>
      <c r="T38" s="109">
        <v>673870671.36000001</v>
      </c>
      <c r="U38" s="109">
        <v>0</v>
      </c>
      <c r="V38" s="109">
        <v>35.200000762899997</v>
      </c>
      <c r="W38" s="109">
        <v>35.200000762899997</v>
      </c>
      <c r="X38" s="109">
        <v>1.84509134053</v>
      </c>
      <c r="Y38" s="109">
        <v>1.24646242958</v>
      </c>
      <c r="Z38" s="110">
        <v>1345387.0978699999</v>
      </c>
    </row>
    <row r="39" spans="2:26" x14ac:dyDescent="0.3">
      <c r="Q39" s="107" t="s">
        <v>123</v>
      </c>
      <c r="R39" s="108">
        <v>6</v>
      </c>
      <c r="S39" s="108">
        <v>6936116</v>
      </c>
      <c r="T39" s="109">
        <v>6410080962.5600004</v>
      </c>
      <c r="U39" s="109">
        <v>0</v>
      </c>
      <c r="V39" s="109">
        <v>35.200000762899997</v>
      </c>
      <c r="W39" s="109">
        <v>35.200000762899997</v>
      </c>
      <c r="X39" s="109">
        <v>1.6661035052299999</v>
      </c>
      <c r="Y39" s="109">
        <v>1.00466113109</v>
      </c>
      <c r="Z39" s="110">
        <v>11556287.180299999</v>
      </c>
    </row>
    <row r="40" spans="2:26" x14ac:dyDescent="0.3">
      <c r="Q40" s="107" t="s">
        <v>123</v>
      </c>
      <c r="R40" s="108">
        <v>7</v>
      </c>
      <c r="S40" s="108">
        <v>2082813</v>
      </c>
      <c r="T40" s="109">
        <v>1924852462.0799999</v>
      </c>
      <c r="U40" s="109">
        <v>0</v>
      </c>
      <c r="V40" s="109">
        <v>38.200000762899997</v>
      </c>
      <c r="W40" s="109">
        <v>38.200000762899997</v>
      </c>
      <c r="X40" s="109">
        <v>1.7224606795499999</v>
      </c>
      <c r="Y40" s="109">
        <v>0.98994268304999999</v>
      </c>
      <c r="Z40" s="110">
        <v>3587563.4953600001</v>
      </c>
    </row>
    <row r="41" spans="2:26" x14ac:dyDescent="0.3">
      <c r="Q41" s="107" t="s">
        <v>123</v>
      </c>
      <c r="R41" s="108">
        <v>8</v>
      </c>
      <c r="S41" s="108">
        <v>253664</v>
      </c>
      <c r="T41" s="109">
        <v>234426122.24000001</v>
      </c>
      <c r="U41" s="109">
        <v>0</v>
      </c>
      <c r="V41" s="109">
        <v>36.200000762899997</v>
      </c>
      <c r="W41" s="109">
        <v>36.200000762899997</v>
      </c>
      <c r="X41" s="109">
        <v>3.0298639116000001</v>
      </c>
      <c r="Y41" s="109">
        <v>1.3158327272999999</v>
      </c>
      <c r="Z41" s="110">
        <v>768567.39927099994</v>
      </c>
    </row>
    <row r="42" spans="2:26" x14ac:dyDescent="0.3">
      <c r="Q42" s="107" t="s">
        <v>123</v>
      </c>
      <c r="R42" s="108">
        <v>9</v>
      </c>
      <c r="S42" s="108">
        <v>68</v>
      </c>
      <c r="T42" s="109">
        <v>62842.879999999997</v>
      </c>
      <c r="U42" s="109">
        <v>1.3999999761599999</v>
      </c>
      <c r="V42" s="109">
        <v>12.899999618500001</v>
      </c>
      <c r="W42" s="109">
        <v>11.499999642400001</v>
      </c>
      <c r="X42" s="109">
        <v>3.77352940861</v>
      </c>
      <c r="Y42" s="109">
        <v>2.9741344239699998</v>
      </c>
      <c r="Z42" s="110">
        <v>256.59999978500002</v>
      </c>
    </row>
    <row r="43" spans="2:26" x14ac:dyDescent="0.3">
      <c r="Q43" s="107" t="s">
        <v>123</v>
      </c>
      <c r="R43" s="108">
        <v>11</v>
      </c>
      <c r="S43" s="108">
        <v>1641255</v>
      </c>
      <c r="T43" s="109">
        <v>1516782220.8</v>
      </c>
      <c r="U43" s="109">
        <v>0</v>
      </c>
      <c r="V43" s="109">
        <v>57.700000762899997</v>
      </c>
      <c r="W43" s="109">
        <v>57.700000762899997</v>
      </c>
      <c r="X43" s="109">
        <v>12.792654646700001</v>
      </c>
      <c r="Y43" s="109">
        <v>8.3205037505099995</v>
      </c>
      <c r="Z43" s="110">
        <v>20996008.402100001</v>
      </c>
    </row>
    <row r="44" spans="2:26" x14ac:dyDescent="0.3">
      <c r="Q44" s="107"/>
      <c r="R44" s="108" t="s">
        <v>112</v>
      </c>
      <c r="S44" s="108" t="s">
        <v>113</v>
      </c>
      <c r="T44" s="111" t="s">
        <v>114</v>
      </c>
      <c r="U44" s="111" t="s">
        <v>115</v>
      </c>
      <c r="V44" s="111" t="s">
        <v>116</v>
      </c>
      <c r="W44" s="111" t="s">
        <v>117</v>
      </c>
      <c r="X44" s="111" t="s">
        <v>118</v>
      </c>
      <c r="Y44" s="111" t="s">
        <v>119</v>
      </c>
      <c r="Z44" s="112" t="s">
        <v>120</v>
      </c>
    </row>
    <row r="45" spans="2:26" x14ac:dyDescent="0.3">
      <c r="Q45" s="107" t="s">
        <v>124</v>
      </c>
      <c r="R45" s="108">
        <v>1</v>
      </c>
      <c r="S45" s="108">
        <v>6044742</v>
      </c>
      <c r="T45" s="109">
        <v>5586308766.7200003</v>
      </c>
      <c r="U45" s="109">
        <v>0</v>
      </c>
      <c r="V45" s="109">
        <v>35.049999237100003</v>
      </c>
      <c r="W45" s="109">
        <v>35.049999237100003</v>
      </c>
      <c r="X45" s="109">
        <v>4.2695678584300003</v>
      </c>
      <c r="Y45" s="109">
        <v>2.0241289293400002</v>
      </c>
      <c r="Z45" s="110">
        <v>25808436.155699998</v>
      </c>
    </row>
    <row r="46" spans="2:26" x14ac:dyDescent="0.3">
      <c r="Q46" s="107" t="s">
        <v>124</v>
      </c>
      <c r="R46" s="108">
        <v>2</v>
      </c>
      <c r="S46" s="108">
        <v>2715689</v>
      </c>
      <c r="T46" s="109">
        <v>2509731146.2399998</v>
      </c>
      <c r="U46" s="109">
        <v>0.15999999642400001</v>
      </c>
      <c r="V46" s="109">
        <v>35.479999542199998</v>
      </c>
      <c r="W46" s="109">
        <v>35.319999545800002</v>
      </c>
      <c r="X46" s="109">
        <v>5.0366033051199999</v>
      </c>
      <c r="Y46" s="109">
        <v>2.2366770306400001</v>
      </c>
      <c r="Z46" s="110">
        <v>13677848.1931</v>
      </c>
    </row>
    <row r="47" spans="2:26" x14ac:dyDescent="0.3">
      <c r="Q47" s="107" t="s">
        <v>124</v>
      </c>
      <c r="R47" s="108">
        <v>3</v>
      </c>
      <c r="S47" s="108">
        <v>1747668</v>
      </c>
      <c r="T47" s="109">
        <v>1615124858.8800001</v>
      </c>
      <c r="U47" s="109">
        <v>0.72000002861000001</v>
      </c>
      <c r="V47" s="109">
        <v>40.190002441399997</v>
      </c>
      <c r="W47" s="109">
        <v>39.4700024128</v>
      </c>
      <c r="X47" s="109">
        <v>8.2404297896899994</v>
      </c>
      <c r="Y47" s="109">
        <v>3.05500900423</v>
      </c>
      <c r="Z47" s="110">
        <v>14401535.4497</v>
      </c>
    </row>
    <row r="48" spans="2:26" x14ac:dyDescent="0.3">
      <c r="Q48" s="107" t="s">
        <v>124</v>
      </c>
      <c r="R48" s="108">
        <v>4</v>
      </c>
      <c r="S48" s="108">
        <v>6628482</v>
      </c>
      <c r="T48" s="109">
        <v>6125777925.1199999</v>
      </c>
      <c r="U48" s="109">
        <v>0.579999983311</v>
      </c>
      <c r="V48" s="109">
        <v>38.979999542199998</v>
      </c>
      <c r="W48" s="109">
        <v>38.399999558899999</v>
      </c>
      <c r="X48" s="109">
        <v>9.3283151923399998</v>
      </c>
      <c r="Y48" s="109">
        <v>2.7783242183499999</v>
      </c>
      <c r="Z48" s="110">
        <v>61832569.342799999</v>
      </c>
    </row>
    <row r="49" spans="17:26" x14ac:dyDescent="0.3">
      <c r="Q49" s="107" t="s">
        <v>124</v>
      </c>
      <c r="R49" s="108">
        <v>5</v>
      </c>
      <c r="S49" s="108">
        <v>729171</v>
      </c>
      <c r="T49" s="109">
        <v>673870671.36000001</v>
      </c>
      <c r="U49" s="109">
        <v>0.60000002384200002</v>
      </c>
      <c r="V49" s="109">
        <v>42.799999237100003</v>
      </c>
      <c r="W49" s="109">
        <v>42.199999213200002</v>
      </c>
      <c r="X49" s="109">
        <v>15.5039515466</v>
      </c>
      <c r="Y49" s="109">
        <v>2.92825983562</v>
      </c>
      <c r="Z49" s="110">
        <v>11305031.8532</v>
      </c>
    </row>
    <row r="50" spans="17:26" x14ac:dyDescent="0.3">
      <c r="Q50" s="107" t="s">
        <v>124</v>
      </c>
      <c r="R50" s="108">
        <v>6</v>
      </c>
      <c r="S50" s="108">
        <v>6936116</v>
      </c>
      <c r="T50" s="109">
        <v>6410080962.5600004</v>
      </c>
      <c r="U50" s="109">
        <v>0.44999998807899999</v>
      </c>
      <c r="V50" s="109">
        <v>49.329998016399998</v>
      </c>
      <c r="W50" s="109">
        <v>48.879998028300001</v>
      </c>
      <c r="X50" s="109">
        <v>15.4021466602</v>
      </c>
      <c r="Y50" s="109">
        <v>2.3897540732200002</v>
      </c>
      <c r="Z50" s="110">
        <v>106831075.884</v>
      </c>
    </row>
    <row r="51" spans="17:26" x14ac:dyDescent="0.3">
      <c r="Q51" s="107" t="s">
        <v>124</v>
      </c>
      <c r="R51" s="108">
        <v>7</v>
      </c>
      <c r="S51" s="108">
        <v>2082813</v>
      </c>
      <c r="T51" s="109">
        <v>1924852462.0799999</v>
      </c>
      <c r="U51" s="109">
        <v>0.48000001907299999</v>
      </c>
      <c r="V51" s="109">
        <v>42.409999847400002</v>
      </c>
      <c r="W51" s="109">
        <v>41.929999828299998</v>
      </c>
      <c r="X51" s="109">
        <v>19.659592462999999</v>
      </c>
      <c r="Y51" s="109">
        <v>3.0549276454599998</v>
      </c>
      <c r="Z51" s="110">
        <v>40947254.7566</v>
      </c>
    </row>
    <row r="52" spans="17:26" x14ac:dyDescent="0.3">
      <c r="Q52" s="107" t="s">
        <v>124</v>
      </c>
      <c r="R52" s="108">
        <v>8</v>
      </c>
      <c r="S52" s="108">
        <v>253664</v>
      </c>
      <c r="T52" s="109">
        <v>234426122.24000001</v>
      </c>
      <c r="U52" s="109">
        <v>0.49000000953700001</v>
      </c>
      <c r="V52" s="109">
        <v>52.549999237100003</v>
      </c>
      <c r="W52" s="109">
        <v>52.059999227500001</v>
      </c>
      <c r="X52" s="109">
        <v>28.2073162457</v>
      </c>
      <c r="Y52" s="109">
        <v>6.8133714456299996</v>
      </c>
      <c r="Z52" s="110">
        <v>7155180.6681399997</v>
      </c>
    </row>
    <row r="53" spans="17:26" x14ac:dyDescent="0.3">
      <c r="Q53" s="107" t="s">
        <v>124</v>
      </c>
      <c r="R53" s="108">
        <v>9</v>
      </c>
      <c r="S53" s="108">
        <v>68</v>
      </c>
      <c r="T53" s="109">
        <v>62842.879999999997</v>
      </c>
      <c r="U53" s="109">
        <v>28.320001602200001</v>
      </c>
      <c r="V53" s="109">
        <v>41.670001983600002</v>
      </c>
      <c r="W53" s="109">
        <v>13.350000381499999</v>
      </c>
      <c r="X53" s="109">
        <v>35.1214709562</v>
      </c>
      <c r="Y53" s="109">
        <v>4.5328401062900001</v>
      </c>
      <c r="Z53" s="110">
        <v>2388.2600250199998</v>
      </c>
    </row>
    <row r="54" spans="17:26" x14ac:dyDescent="0.3">
      <c r="Q54" s="107" t="s">
        <v>124</v>
      </c>
      <c r="R54" s="108">
        <v>11</v>
      </c>
      <c r="S54" s="108">
        <v>1641255</v>
      </c>
      <c r="T54" s="109">
        <v>1516782220.8</v>
      </c>
      <c r="U54" s="109">
        <v>3.0000001192100001E-2</v>
      </c>
      <c r="V54" s="109">
        <v>53.620002746600001</v>
      </c>
      <c r="W54" s="109">
        <v>53.5900027454</v>
      </c>
      <c r="X54" s="109">
        <v>8.6412166991300001</v>
      </c>
      <c r="Y54" s="109">
        <v>4.89940890979</v>
      </c>
      <c r="Z54" s="110">
        <v>14182440.113500001</v>
      </c>
    </row>
    <row r="55" spans="17:26" x14ac:dyDescent="0.3">
      <c r="Q55" s="107"/>
      <c r="R55" s="108" t="s">
        <v>112</v>
      </c>
      <c r="S55" s="108" t="s">
        <v>113</v>
      </c>
      <c r="T55" s="111" t="s">
        <v>114</v>
      </c>
      <c r="U55" s="111" t="s">
        <v>115</v>
      </c>
      <c r="V55" s="111" t="s">
        <v>116</v>
      </c>
      <c r="W55" s="111" t="s">
        <v>117</v>
      </c>
      <c r="X55" s="111" t="s">
        <v>118</v>
      </c>
      <c r="Y55" s="111" t="s">
        <v>119</v>
      </c>
      <c r="Z55" s="112" t="s">
        <v>120</v>
      </c>
    </row>
    <row r="56" spans="17:26" x14ac:dyDescent="0.3">
      <c r="Q56" s="107" t="s">
        <v>125</v>
      </c>
      <c r="R56" s="108">
        <v>1</v>
      </c>
      <c r="S56" s="108">
        <v>6044742</v>
      </c>
      <c r="T56" s="109">
        <v>5586308766.7200003</v>
      </c>
      <c r="U56" s="109">
        <v>5.1107324659800002E-2</v>
      </c>
      <c r="V56" s="109">
        <v>85.069564819299998</v>
      </c>
      <c r="W56" s="109">
        <v>85.018457494700002</v>
      </c>
      <c r="X56" s="109">
        <v>3.36644920594</v>
      </c>
      <c r="Y56" s="109">
        <v>5.0945659644800001</v>
      </c>
      <c r="Z56" s="110">
        <v>20349316.905999999</v>
      </c>
    </row>
    <row r="57" spans="17:26" x14ac:dyDescent="0.3">
      <c r="Q57" s="107" t="s">
        <v>125</v>
      </c>
      <c r="R57" s="108">
        <v>2</v>
      </c>
      <c r="S57" s="108">
        <v>2715689</v>
      </c>
      <c r="T57" s="109">
        <v>2509731146.2399998</v>
      </c>
      <c r="U57" s="109">
        <v>5.1107324659800002E-2</v>
      </c>
      <c r="V57" s="109">
        <v>78.211715698199995</v>
      </c>
      <c r="W57" s="109">
        <v>78.160608373599999</v>
      </c>
      <c r="X57" s="109">
        <v>3.6607945317000001</v>
      </c>
      <c r="Y57" s="109">
        <v>5.72595170596</v>
      </c>
      <c r="Z57" s="110">
        <v>9941579.4409899991</v>
      </c>
    </row>
    <row r="58" spans="17:26" x14ac:dyDescent="0.3">
      <c r="Q58" s="107" t="s">
        <v>125</v>
      </c>
      <c r="R58" s="108">
        <v>3</v>
      </c>
      <c r="S58" s="108">
        <v>1747668</v>
      </c>
      <c r="T58" s="109">
        <v>1615124858.8800001</v>
      </c>
      <c r="U58" s="109">
        <v>5.1107324659800002E-2</v>
      </c>
      <c r="V58" s="109">
        <v>73.122398376500001</v>
      </c>
      <c r="W58" s="109">
        <v>73.071291051800003</v>
      </c>
      <c r="X58" s="109">
        <v>3.59135013054</v>
      </c>
      <c r="Y58" s="109">
        <v>5.7689237686699997</v>
      </c>
      <c r="Z58" s="110">
        <v>6276487.6999500003</v>
      </c>
    </row>
    <row r="59" spans="17:26" x14ac:dyDescent="0.3">
      <c r="Q59" s="107" t="s">
        <v>125</v>
      </c>
      <c r="R59" s="108">
        <v>4</v>
      </c>
      <c r="S59" s="108">
        <v>6628482</v>
      </c>
      <c r="T59" s="109">
        <v>6125777925.1199999</v>
      </c>
      <c r="U59" s="109">
        <v>5.1720000803499998E-2</v>
      </c>
      <c r="V59" s="109">
        <v>76.597290039100002</v>
      </c>
      <c r="W59" s="109">
        <v>76.545570038299999</v>
      </c>
      <c r="X59" s="109">
        <v>3.4279143116399999</v>
      </c>
      <c r="Y59" s="109">
        <v>5.30655743222</v>
      </c>
      <c r="Z59" s="110">
        <v>22721868.312199999</v>
      </c>
    </row>
    <row r="60" spans="17:26" x14ac:dyDescent="0.3">
      <c r="Q60" s="107" t="s">
        <v>125</v>
      </c>
      <c r="R60" s="108">
        <v>5</v>
      </c>
      <c r="S60" s="108">
        <v>729171</v>
      </c>
      <c r="T60" s="109">
        <v>673870671.36000001</v>
      </c>
      <c r="U60" s="109">
        <v>0.10221464932</v>
      </c>
      <c r="V60" s="109">
        <v>66.886619567899999</v>
      </c>
      <c r="W60" s="109">
        <v>66.784404918600003</v>
      </c>
      <c r="X60" s="109">
        <v>2.9252158586400001</v>
      </c>
      <c r="Y60" s="109">
        <v>4.8040901431199998</v>
      </c>
      <c r="Z60" s="110">
        <v>2132982.5728600002</v>
      </c>
    </row>
    <row r="61" spans="17:26" x14ac:dyDescent="0.3">
      <c r="Q61" s="107" t="s">
        <v>125</v>
      </c>
      <c r="R61" s="108">
        <v>6</v>
      </c>
      <c r="S61" s="108">
        <v>6936116</v>
      </c>
      <c r="T61" s="109">
        <v>6410080962.5600004</v>
      </c>
      <c r="U61" s="109">
        <v>5.1107324659800002E-2</v>
      </c>
      <c r="V61" s="109">
        <v>74.461021423299997</v>
      </c>
      <c r="W61" s="109">
        <v>74.4099140987</v>
      </c>
      <c r="X61" s="109">
        <v>2.48877709405</v>
      </c>
      <c r="Y61" s="109">
        <v>3.97246579304</v>
      </c>
      <c r="Z61" s="110">
        <v>17262446.622499999</v>
      </c>
    </row>
    <row r="62" spans="17:26" x14ac:dyDescent="0.3">
      <c r="Q62" s="107" t="s">
        <v>125</v>
      </c>
      <c r="R62" s="108">
        <v>7</v>
      </c>
      <c r="S62" s="108">
        <v>2082813</v>
      </c>
      <c r="T62" s="109">
        <v>1924852462.0799999</v>
      </c>
      <c r="U62" s="109">
        <v>5.1107324659800002E-2</v>
      </c>
      <c r="V62" s="109">
        <v>64.775291442899999</v>
      </c>
      <c r="W62" s="109">
        <v>64.7241841182</v>
      </c>
      <c r="X62" s="109">
        <v>2.5717022947700001</v>
      </c>
      <c r="Y62" s="109">
        <v>3.50911919704</v>
      </c>
      <c r="Z62" s="110">
        <v>5356374.9716800004</v>
      </c>
    </row>
    <row r="63" spans="17:26" x14ac:dyDescent="0.3">
      <c r="Q63" s="107" t="s">
        <v>125</v>
      </c>
      <c r="R63" s="108">
        <v>8</v>
      </c>
      <c r="S63" s="108">
        <v>253664</v>
      </c>
      <c r="T63" s="109">
        <v>234426122.24000001</v>
      </c>
      <c r="U63" s="109">
        <v>0.12006732076399999</v>
      </c>
      <c r="V63" s="109">
        <v>64.282066345199993</v>
      </c>
      <c r="W63" s="109">
        <v>64.161999024500005</v>
      </c>
      <c r="X63" s="109">
        <v>4.3122797846100003</v>
      </c>
      <c r="Y63" s="109">
        <v>4.0002346421199997</v>
      </c>
      <c r="Z63" s="110">
        <v>1093870.13928</v>
      </c>
    </row>
    <row r="64" spans="17:26" x14ac:dyDescent="0.3">
      <c r="Q64" s="107" t="s">
        <v>125</v>
      </c>
      <c r="R64" s="108">
        <v>9</v>
      </c>
      <c r="S64" s="108">
        <v>68</v>
      </c>
      <c r="T64" s="109">
        <v>62842.879999999997</v>
      </c>
      <c r="U64" s="109">
        <v>4.1770668029799998</v>
      </c>
      <c r="V64" s="109">
        <v>40.034687042199998</v>
      </c>
      <c r="W64" s="109">
        <v>35.857620239299997</v>
      </c>
      <c r="X64" s="109">
        <v>12.2096746739</v>
      </c>
      <c r="Y64" s="109">
        <v>10.9193040802</v>
      </c>
      <c r="Z64" s="110">
        <v>830.25787782700002</v>
      </c>
    </row>
    <row r="65" spans="17:26" x14ac:dyDescent="0.3">
      <c r="Q65" s="107" t="s">
        <v>125</v>
      </c>
      <c r="R65" s="108">
        <v>11</v>
      </c>
      <c r="S65" s="108">
        <v>1641255</v>
      </c>
      <c r="T65" s="109">
        <v>1516782220.8</v>
      </c>
      <c r="U65" s="109">
        <v>5.1720000803499998E-2</v>
      </c>
      <c r="V65" s="109">
        <v>92.885581970199993</v>
      </c>
      <c r="W65" s="109">
        <v>92.833861969400004</v>
      </c>
      <c r="X65" s="109">
        <v>30.412578033199999</v>
      </c>
      <c r="Y65" s="109">
        <v>16.019885771799999</v>
      </c>
      <c r="Z65" s="110">
        <v>49914795.759800002</v>
      </c>
    </row>
    <row r="66" spans="17:26" x14ac:dyDescent="0.3">
      <c r="Q66" s="107"/>
      <c r="R66" s="108" t="s">
        <v>112</v>
      </c>
      <c r="S66" s="108" t="s">
        <v>113</v>
      </c>
      <c r="T66" s="111" t="s">
        <v>114</v>
      </c>
      <c r="U66" s="111" t="s">
        <v>115</v>
      </c>
      <c r="V66" s="111" t="s">
        <v>116</v>
      </c>
      <c r="W66" s="111" t="s">
        <v>117</v>
      </c>
      <c r="X66" s="111" t="s">
        <v>118</v>
      </c>
      <c r="Y66" s="111" t="s">
        <v>119</v>
      </c>
      <c r="Z66" s="112" t="s">
        <v>120</v>
      </c>
    </row>
    <row r="67" spans="17:26" x14ac:dyDescent="0.3">
      <c r="Q67" s="107" t="s">
        <v>126</v>
      </c>
      <c r="R67" s="108">
        <v>1</v>
      </c>
      <c r="S67" s="108">
        <v>6044742</v>
      </c>
      <c r="T67" s="109">
        <v>5586308766.7200003</v>
      </c>
      <c r="U67" s="109">
        <v>3.0000001192100001E-2</v>
      </c>
      <c r="V67" s="109">
        <v>49.489997863799999</v>
      </c>
      <c r="W67" s="109">
        <v>49.459997862599998</v>
      </c>
      <c r="X67" s="109">
        <v>1.96086598901</v>
      </c>
      <c r="Y67" s="109">
        <v>2.9597654789600001</v>
      </c>
      <c r="Z67" s="110">
        <v>11852929.0001</v>
      </c>
    </row>
    <row r="68" spans="17:26" x14ac:dyDescent="0.3">
      <c r="Q68" s="107" t="s">
        <v>126</v>
      </c>
      <c r="R68" s="108">
        <v>2</v>
      </c>
      <c r="S68" s="108">
        <v>2715689</v>
      </c>
      <c r="T68" s="109">
        <v>2509731146.2399998</v>
      </c>
      <c r="U68" s="109">
        <v>3.0000001192100001E-2</v>
      </c>
      <c r="V68" s="109">
        <v>45.510002136200001</v>
      </c>
      <c r="W68" s="109">
        <v>45.480002134999999</v>
      </c>
      <c r="X68" s="109">
        <v>2.13104477626</v>
      </c>
      <c r="Y68" s="109">
        <v>3.3253034859500001</v>
      </c>
      <c r="Z68" s="110">
        <v>5787254.8574000001</v>
      </c>
    </row>
    <row r="69" spans="17:26" x14ac:dyDescent="0.3">
      <c r="Q69" s="107" t="s">
        <v>126</v>
      </c>
      <c r="R69" s="108">
        <v>3</v>
      </c>
      <c r="S69" s="108">
        <v>1747668</v>
      </c>
      <c r="T69" s="109">
        <v>1615124858.8800001</v>
      </c>
      <c r="U69" s="109">
        <v>3.0000001192100001E-2</v>
      </c>
      <c r="V69" s="109">
        <v>43.879997253399999</v>
      </c>
      <c r="W69" s="109">
        <v>43.849997252199998</v>
      </c>
      <c r="X69" s="109">
        <v>2.0911396346300002</v>
      </c>
      <c r="Y69" s="109">
        <v>3.3501685061900002</v>
      </c>
      <c r="Z69" s="110">
        <v>3654617.8229700001</v>
      </c>
    </row>
    <row r="70" spans="17:26" x14ac:dyDescent="0.3">
      <c r="Q70" s="107" t="s">
        <v>126</v>
      </c>
      <c r="R70" s="108">
        <v>4</v>
      </c>
      <c r="S70" s="108">
        <v>6628482</v>
      </c>
      <c r="T70" s="109">
        <v>6125777925.1199999</v>
      </c>
      <c r="U70" s="109">
        <v>3.0000001192100001E-2</v>
      </c>
      <c r="V70" s="109">
        <v>44.569999694800003</v>
      </c>
      <c r="W70" s="109">
        <v>44.539999693600002</v>
      </c>
      <c r="X70" s="109">
        <v>1.9959377035999999</v>
      </c>
      <c r="Y70" s="109">
        <v>3.0815578641100001</v>
      </c>
      <c r="Z70" s="110">
        <v>13230037.1414</v>
      </c>
    </row>
    <row r="71" spans="17:26" x14ac:dyDescent="0.3">
      <c r="Q71" s="107" t="s">
        <v>126</v>
      </c>
      <c r="R71" s="108">
        <v>5</v>
      </c>
      <c r="S71" s="108">
        <v>729171</v>
      </c>
      <c r="T71" s="109">
        <v>673870671.36000001</v>
      </c>
      <c r="U71" s="109">
        <v>6.0000002384200002E-2</v>
      </c>
      <c r="V71" s="109">
        <v>38.909999847400002</v>
      </c>
      <c r="W71" s="109">
        <v>38.849999844999999</v>
      </c>
      <c r="X71" s="109">
        <v>1.7033180295899999</v>
      </c>
      <c r="Y71" s="109">
        <v>2.7897558676599998</v>
      </c>
      <c r="Z71" s="110">
        <v>1242010.11096</v>
      </c>
    </row>
    <row r="72" spans="17:26" x14ac:dyDescent="0.3">
      <c r="Q72" s="107" t="s">
        <v>126</v>
      </c>
      <c r="R72" s="108">
        <v>6</v>
      </c>
      <c r="S72" s="108">
        <v>6936116</v>
      </c>
      <c r="T72" s="109">
        <v>6410080962.5600004</v>
      </c>
      <c r="U72" s="109">
        <v>3.0000001192100001E-2</v>
      </c>
      <c r="V72" s="109">
        <v>43.290000915500002</v>
      </c>
      <c r="W72" s="109">
        <v>43.260000914300001</v>
      </c>
      <c r="X72" s="109">
        <v>1.4495276851100001</v>
      </c>
      <c r="Y72" s="109">
        <v>2.3067314455600001</v>
      </c>
      <c r="Z72" s="110">
        <v>10054092.1691</v>
      </c>
    </row>
    <row r="73" spans="17:26" x14ac:dyDescent="0.3">
      <c r="Q73" s="107" t="s">
        <v>126</v>
      </c>
      <c r="R73" s="108">
        <v>7</v>
      </c>
      <c r="S73" s="108">
        <v>2082813</v>
      </c>
      <c r="T73" s="109">
        <v>1924852462.0799999</v>
      </c>
      <c r="U73" s="109">
        <v>3.0000001192100001E-2</v>
      </c>
      <c r="V73" s="109">
        <v>37.680000305199997</v>
      </c>
      <c r="W73" s="109">
        <v>37.650000304000002</v>
      </c>
      <c r="X73" s="109">
        <v>1.4978279513699999</v>
      </c>
      <c r="Y73" s="109">
        <v>2.0378838664100001</v>
      </c>
      <c r="Z73" s="110">
        <v>3119695.52887</v>
      </c>
    </row>
    <row r="74" spans="17:26" x14ac:dyDescent="0.3">
      <c r="Q74" s="107" t="s">
        <v>126</v>
      </c>
      <c r="R74" s="108">
        <v>8</v>
      </c>
      <c r="S74" s="108">
        <v>253664</v>
      </c>
      <c r="T74" s="109">
        <v>234426122.24000001</v>
      </c>
      <c r="U74" s="109">
        <v>7.0000007748600004E-2</v>
      </c>
      <c r="V74" s="109">
        <v>37.3899993896</v>
      </c>
      <c r="W74" s="109">
        <v>37.319999381899997</v>
      </c>
      <c r="X74" s="109">
        <v>2.51209887041</v>
      </c>
      <c r="Y74" s="109">
        <v>2.3231313774100002</v>
      </c>
      <c r="Z74" s="110">
        <v>637229.04786399996</v>
      </c>
    </row>
    <row r="75" spans="17:26" x14ac:dyDescent="0.3">
      <c r="Q75" s="107" t="s">
        <v>126</v>
      </c>
      <c r="R75" s="108">
        <v>9</v>
      </c>
      <c r="S75" s="108">
        <v>68</v>
      </c>
      <c r="T75" s="109">
        <v>62842.879999999997</v>
      </c>
      <c r="U75" s="109">
        <v>2.4299998283400002</v>
      </c>
      <c r="V75" s="109">
        <v>23.260000228900001</v>
      </c>
      <c r="W75" s="109">
        <v>20.830000400500001</v>
      </c>
      <c r="X75" s="109">
        <v>7.0955882387999996</v>
      </c>
      <c r="Y75" s="109">
        <v>6.3427273406999998</v>
      </c>
      <c r="Z75" s="110">
        <v>482.50000023799998</v>
      </c>
    </row>
    <row r="76" spans="17:26" ht="15" thickBot="1" x14ac:dyDescent="0.35">
      <c r="Q76" s="113" t="s">
        <v>126</v>
      </c>
      <c r="R76" s="114">
        <v>11</v>
      </c>
      <c r="S76" s="114">
        <v>1641255</v>
      </c>
      <c r="T76" s="115">
        <v>1516782220.8</v>
      </c>
      <c r="U76" s="115">
        <v>3.0000001192100001E-2</v>
      </c>
      <c r="V76" s="115">
        <v>54.979999542199998</v>
      </c>
      <c r="W76" s="115">
        <v>54.949999540999997</v>
      </c>
      <c r="X76" s="115">
        <v>17.686458910500001</v>
      </c>
      <c r="Y76" s="115">
        <v>9.3168060093699996</v>
      </c>
      <c r="Z76" s="116">
        <v>29027989.119100001</v>
      </c>
    </row>
  </sheetData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/>
  </sheetPr>
  <dimension ref="A1:S35"/>
  <sheetViews>
    <sheetView tabSelected="1" workbookViewId="0">
      <selection activeCell="C22" sqref="C22"/>
    </sheetView>
  </sheetViews>
  <sheetFormatPr defaultRowHeight="14.4" x14ac:dyDescent="0.3"/>
  <cols>
    <col min="3" max="3" width="66" customWidth="1"/>
    <col min="4" max="4" width="11.6640625" bestFit="1" customWidth="1"/>
    <col min="5" max="5" width="30.5546875" bestFit="1" customWidth="1"/>
    <col min="8" max="8" width="19.6640625" bestFit="1" customWidth="1"/>
    <col min="9" max="9" width="20.109375" bestFit="1" customWidth="1"/>
    <col min="10" max="10" width="17" bestFit="1" customWidth="1"/>
    <col min="11" max="11" width="13.6640625" bestFit="1" customWidth="1"/>
    <col min="12" max="12" width="18.88671875" bestFit="1" customWidth="1"/>
    <col min="13" max="13" width="11" customWidth="1"/>
    <col min="14" max="14" width="23.44140625" bestFit="1" customWidth="1"/>
    <col min="15" max="15" width="25.6640625" bestFit="1" customWidth="1"/>
    <col min="16" max="16" width="10.5546875" customWidth="1"/>
    <col min="17" max="17" width="12.5546875" bestFit="1" customWidth="1"/>
    <col min="18" max="18" width="10" customWidth="1"/>
    <col min="19" max="19" width="12.5546875" bestFit="1" customWidth="1"/>
  </cols>
  <sheetData>
    <row r="1" spans="1:19" ht="32.4" thickBot="1" x14ac:dyDescent="0.6">
      <c r="A1" s="118" t="s">
        <v>204</v>
      </c>
      <c r="B1" s="1"/>
      <c r="H1" s="82" t="s">
        <v>205</v>
      </c>
      <c r="I1" s="83"/>
      <c r="J1" s="83"/>
      <c r="K1" s="83"/>
      <c r="L1" s="83"/>
      <c r="M1" s="83"/>
      <c r="N1" s="83"/>
      <c r="O1" s="83"/>
      <c r="P1" s="83"/>
      <c r="Q1" s="83"/>
      <c r="R1" s="83"/>
      <c r="S1" s="84"/>
    </row>
    <row r="2" spans="1:19" ht="15.6" x14ac:dyDescent="0.3">
      <c r="H2" s="119" t="s">
        <v>65</v>
      </c>
      <c r="I2" s="120"/>
      <c r="J2" s="121"/>
      <c r="K2" s="119" t="s">
        <v>2</v>
      </c>
      <c r="L2" s="120"/>
      <c r="M2" s="120"/>
      <c r="N2" s="120"/>
      <c r="O2" s="121"/>
      <c r="P2" s="122" t="s">
        <v>3</v>
      </c>
      <c r="Q2" s="123"/>
      <c r="R2" s="122" t="s">
        <v>4</v>
      </c>
      <c r="S2" s="123"/>
    </row>
    <row r="3" spans="1:19" x14ac:dyDescent="0.3">
      <c r="D3" s="2" t="s">
        <v>91</v>
      </c>
      <c r="E3" s="2" t="s">
        <v>55</v>
      </c>
      <c r="F3" s="2" t="s">
        <v>0</v>
      </c>
      <c r="G3" s="2" t="s">
        <v>1</v>
      </c>
      <c r="H3" s="85" t="s">
        <v>185</v>
      </c>
      <c r="I3" s="86" t="s">
        <v>186</v>
      </c>
      <c r="J3" s="87" t="s">
        <v>66</v>
      </c>
      <c r="K3" s="85" t="s">
        <v>187</v>
      </c>
      <c r="L3" s="86" t="s">
        <v>67</v>
      </c>
      <c r="M3" s="86" t="s">
        <v>68</v>
      </c>
      <c r="N3" s="86" t="s">
        <v>69</v>
      </c>
      <c r="O3" s="87" t="s">
        <v>70</v>
      </c>
      <c r="P3" s="85" t="s">
        <v>188</v>
      </c>
      <c r="Q3" s="87" t="s">
        <v>189</v>
      </c>
      <c r="R3" s="85" t="s">
        <v>190</v>
      </c>
      <c r="S3" s="87" t="s">
        <v>191</v>
      </c>
    </row>
    <row r="4" spans="1:19" x14ac:dyDescent="0.3">
      <c r="D4" s="3">
        <v>0</v>
      </c>
      <c r="E4" s="3" t="s">
        <v>56</v>
      </c>
      <c r="F4" s="3">
        <v>25</v>
      </c>
      <c r="G4" s="3">
        <v>265</v>
      </c>
      <c r="H4" s="88"/>
      <c r="I4" s="89" t="s">
        <v>90</v>
      </c>
      <c r="J4" s="90" t="s">
        <v>89</v>
      </c>
      <c r="K4" s="88"/>
      <c r="L4" s="89" t="s">
        <v>87</v>
      </c>
      <c r="M4" s="89"/>
      <c r="N4" s="89" t="s">
        <v>93</v>
      </c>
      <c r="O4" s="89" t="s">
        <v>95</v>
      </c>
      <c r="P4" s="88"/>
      <c r="Q4" s="90"/>
      <c r="R4" s="88"/>
      <c r="S4" s="90"/>
    </row>
    <row r="5" spans="1:19" x14ac:dyDescent="0.3">
      <c r="D5" s="3">
        <v>0</v>
      </c>
      <c r="E5" s="3" t="s">
        <v>139</v>
      </c>
      <c r="F5" s="3">
        <v>25</v>
      </c>
      <c r="G5" s="3">
        <v>298</v>
      </c>
      <c r="H5" s="88"/>
      <c r="I5" s="89" t="s">
        <v>90</v>
      </c>
      <c r="J5" s="90" t="s">
        <v>89</v>
      </c>
      <c r="K5" s="88"/>
      <c r="L5" s="89" t="s">
        <v>88</v>
      </c>
      <c r="M5" s="89"/>
      <c r="N5" s="89" t="s">
        <v>92</v>
      </c>
      <c r="O5" s="89" t="s">
        <v>140</v>
      </c>
      <c r="P5" s="88"/>
      <c r="Q5" s="90"/>
      <c r="R5" s="88"/>
      <c r="S5" s="90"/>
    </row>
    <row r="6" spans="1:19" x14ac:dyDescent="0.3">
      <c r="D6" s="3">
        <v>0</v>
      </c>
      <c r="E6" s="3" t="s">
        <v>94</v>
      </c>
      <c r="F6" s="3"/>
      <c r="G6" s="3"/>
      <c r="H6" s="88"/>
      <c r="I6" s="89"/>
      <c r="J6" s="90"/>
      <c r="K6" s="88"/>
      <c r="L6" s="89"/>
      <c r="M6" s="89"/>
      <c r="N6" s="89"/>
      <c r="O6" s="90"/>
      <c r="P6" s="88"/>
      <c r="Q6" s="90"/>
      <c r="R6" s="88"/>
      <c r="S6" s="90"/>
    </row>
    <row r="7" spans="1:19" x14ac:dyDescent="0.3">
      <c r="D7" s="3">
        <v>0</v>
      </c>
      <c r="E7" s="3" t="s">
        <v>141</v>
      </c>
      <c r="F7" s="3">
        <v>25</v>
      </c>
      <c r="G7" s="3">
        <v>298</v>
      </c>
      <c r="H7" s="88"/>
      <c r="I7" s="89" t="s">
        <v>90</v>
      </c>
      <c r="J7" s="90" t="s">
        <v>89</v>
      </c>
      <c r="K7" s="88"/>
      <c r="L7" s="89" t="s">
        <v>88</v>
      </c>
      <c r="M7" s="89"/>
      <c r="N7" s="89" t="s">
        <v>92</v>
      </c>
      <c r="O7" s="90" t="s">
        <v>142</v>
      </c>
      <c r="P7" s="88"/>
      <c r="Q7" s="90"/>
      <c r="R7" s="88"/>
      <c r="S7" s="90"/>
    </row>
    <row r="8" spans="1:19" x14ac:dyDescent="0.3">
      <c r="D8" s="3">
        <v>1</v>
      </c>
      <c r="E8" s="3" t="s">
        <v>144</v>
      </c>
      <c r="F8" s="3">
        <v>28</v>
      </c>
      <c r="G8" s="3">
        <v>265</v>
      </c>
      <c r="H8" s="88"/>
      <c r="I8" s="89" t="s">
        <v>90</v>
      </c>
      <c r="J8" s="90" t="s">
        <v>145</v>
      </c>
      <c r="K8" s="88"/>
      <c r="L8" s="89" t="s">
        <v>87</v>
      </c>
      <c r="M8" s="89"/>
      <c r="N8" s="89" t="s">
        <v>93</v>
      </c>
      <c r="O8" s="90" t="s">
        <v>146</v>
      </c>
      <c r="P8" s="88"/>
      <c r="Q8" s="90"/>
      <c r="R8" s="88"/>
      <c r="S8" s="90"/>
    </row>
    <row r="9" spans="1:19" x14ac:dyDescent="0.3">
      <c r="D9" s="3">
        <v>0</v>
      </c>
      <c r="E9" s="3"/>
      <c r="F9" s="3"/>
      <c r="G9" s="3"/>
      <c r="H9" s="88"/>
      <c r="I9" s="89"/>
      <c r="J9" s="90"/>
      <c r="K9" s="88"/>
      <c r="L9" s="89"/>
      <c r="M9" s="89"/>
      <c r="N9" s="89"/>
      <c r="O9" s="90"/>
      <c r="P9" s="88"/>
      <c r="Q9" s="90"/>
      <c r="R9" s="88"/>
      <c r="S9" s="90"/>
    </row>
    <row r="10" spans="1:19" x14ac:dyDescent="0.3">
      <c r="D10" s="3">
        <v>0</v>
      </c>
      <c r="E10" s="3"/>
      <c r="F10" s="3"/>
      <c r="G10" s="3"/>
      <c r="H10" s="88"/>
      <c r="I10" s="89"/>
      <c r="J10" s="90"/>
      <c r="K10" s="88"/>
      <c r="L10" s="89"/>
      <c r="M10" s="89"/>
      <c r="N10" s="89"/>
      <c r="O10" s="90"/>
      <c r="P10" s="88"/>
      <c r="Q10" s="90"/>
      <c r="R10" s="88"/>
      <c r="S10" s="90"/>
    </row>
    <row r="11" spans="1:19" x14ac:dyDescent="0.3">
      <c r="D11" s="3">
        <v>0</v>
      </c>
      <c r="E11" s="3"/>
      <c r="F11" s="3"/>
      <c r="G11" s="3"/>
      <c r="H11" s="88"/>
      <c r="I11" s="89"/>
      <c r="J11" s="90"/>
      <c r="K11" s="88"/>
      <c r="L11" s="89"/>
      <c r="M11" s="89"/>
      <c r="N11" s="89"/>
      <c r="O11" s="90"/>
      <c r="P11" s="88"/>
      <c r="Q11" s="90"/>
      <c r="R11" s="88"/>
      <c r="S11" s="90"/>
    </row>
    <row r="12" spans="1:19" x14ac:dyDescent="0.3">
      <c r="D12" s="3">
        <v>0</v>
      </c>
      <c r="E12" s="3"/>
      <c r="F12" s="3"/>
      <c r="G12" s="3"/>
      <c r="H12" s="88"/>
      <c r="I12" s="89"/>
      <c r="J12" s="90"/>
      <c r="K12" s="88"/>
      <c r="L12" s="89"/>
      <c r="M12" s="89"/>
      <c r="N12" s="89"/>
      <c r="O12" s="90"/>
      <c r="P12" s="88"/>
      <c r="Q12" s="90"/>
      <c r="R12" s="88"/>
      <c r="S12" s="90"/>
    </row>
    <row r="13" spans="1:19" x14ac:dyDescent="0.3">
      <c r="D13" s="3">
        <v>0</v>
      </c>
      <c r="E13" s="3"/>
      <c r="F13" s="3"/>
      <c r="G13" s="3"/>
      <c r="H13" s="88"/>
      <c r="I13" s="89"/>
      <c r="J13" s="90"/>
      <c r="K13" s="88"/>
      <c r="L13" s="89"/>
      <c r="M13" s="89"/>
      <c r="N13" s="89"/>
      <c r="O13" s="90"/>
      <c r="P13" s="88"/>
      <c r="Q13" s="90"/>
      <c r="R13" s="88"/>
      <c r="S13" s="90"/>
    </row>
    <row r="14" spans="1:19" x14ac:dyDescent="0.3">
      <c r="D14" s="3">
        <v>0</v>
      </c>
      <c r="E14" s="3"/>
      <c r="F14" s="3"/>
      <c r="G14" s="3"/>
      <c r="H14" s="88"/>
      <c r="I14" s="89"/>
      <c r="J14" s="90"/>
      <c r="K14" s="88"/>
      <c r="L14" s="89"/>
      <c r="M14" s="89"/>
      <c r="N14" s="89"/>
      <c r="O14" s="90"/>
      <c r="P14" s="88"/>
      <c r="Q14" s="90"/>
      <c r="R14" s="88"/>
      <c r="S14" s="90"/>
    </row>
    <row r="15" spans="1:19" x14ac:dyDescent="0.3">
      <c r="D15" s="3">
        <v>0</v>
      </c>
      <c r="E15" s="3"/>
      <c r="F15" s="3"/>
      <c r="G15" s="3"/>
      <c r="H15" s="88"/>
      <c r="I15" s="89"/>
      <c r="J15" s="90"/>
      <c r="K15" s="88"/>
      <c r="L15" s="89"/>
      <c r="M15" s="89"/>
      <c r="N15" s="89"/>
      <c r="O15" s="90"/>
      <c r="P15" s="88"/>
      <c r="Q15" s="90"/>
      <c r="R15" s="88"/>
      <c r="S15" s="90"/>
    </row>
    <row r="16" spans="1:19" x14ac:dyDescent="0.3">
      <c r="D16" s="3">
        <v>0</v>
      </c>
      <c r="E16" s="3"/>
      <c r="F16" s="3"/>
      <c r="G16" s="3"/>
      <c r="H16" s="88"/>
      <c r="I16" s="89"/>
      <c r="J16" s="90"/>
      <c r="K16" s="88"/>
      <c r="L16" s="89"/>
      <c r="M16" s="89"/>
      <c r="N16" s="89"/>
      <c r="O16" s="90"/>
      <c r="P16" s="88"/>
      <c r="Q16" s="90"/>
      <c r="R16" s="88"/>
      <c r="S16" s="90"/>
    </row>
    <row r="17" spans="4:19" x14ac:dyDescent="0.3">
      <c r="D17" s="3">
        <v>0</v>
      </c>
      <c r="E17" s="3"/>
      <c r="F17" s="3"/>
      <c r="G17" s="3"/>
      <c r="H17" s="88"/>
      <c r="I17" s="89"/>
      <c r="J17" s="90"/>
      <c r="K17" s="88"/>
      <c r="L17" s="89"/>
      <c r="M17" s="89"/>
      <c r="N17" s="89"/>
      <c r="O17" s="90"/>
      <c r="P17" s="88"/>
      <c r="Q17" s="90"/>
      <c r="R17" s="88"/>
      <c r="S17" s="90"/>
    </row>
    <row r="18" spans="4:19" x14ac:dyDescent="0.3">
      <c r="D18" s="3">
        <v>0</v>
      </c>
      <c r="E18" s="3"/>
      <c r="F18" s="3"/>
      <c r="G18" s="3"/>
      <c r="H18" s="88"/>
      <c r="I18" s="89"/>
      <c r="J18" s="90"/>
      <c r="K18" s="88"/>
      <c r="L18" s="89"/>
      <c r="M18" s="89"/>
      <c r="N18" s="89"/>
      <c r="O18" s="90"/>
      <c r="P18" s="88"/>
      <c r="Q18" s="90"/>
      <c r="R18" s="88"/>
      <c r="S18" s="90"/>
    </row>
    <row r="19" spans="4:19" x14ac:dyDescent="0.3">
      <c r="D19" s="3">
        <v>0</v>
      </c>
      <c r="E19" s="3"/>
      <c r="F19" s="3"/>
      <c r="G19" s="3"/>
      <c r="H19" s="88"/>
      <c r="I19" s="89"/>
      <c r="J19" s="90"/>
      <c r="K19" s="88"/>
      <c r="L19" s="89"/>
      <c r="M19" s="89"/>
      <c r="N19" s="89"/>
      <c r="O19" s="90"/>
      <c r="P19" s="88"/>
      <c r="Q19" s="90"/>
      <c r="R19" s="88"/>
      <c r="S19" s="90"/>
    </row>
    <row r="20" spans="4:19" x14ac:dyDescent="0.3">
      <c r="D20" s="3">
        <v>0</v>
      </c>
      <c r="E20" s="3"/>
      <c r="F20" s="3"/>
      <c r="G20" s="3"/>
      <c r="H20" s="88"/>
      <c r="I20" s="89"/>
      <c r="J20" s="90"/>
      <c r="K20" s="88"/>
      <c r="L20" s="89"/>
      <c r="M20" s="89"/>
      <c r="N20" s="89"/>
      <c r="O20" s="90"/>
      <c r="P20" s="88"/>
      <c r="Q20" s="90"/>
      <c r="R20" s="88"/>
      <c r="S20" s="90"/>
    </row>
    <row r="21" spans="4:19" x14ac:dyDescent="0.3">
      <c r="D21" s="3">
        <v>0</v>
      </c>
      <c r="E21" s="3"/>
      <c r="F21" s="3"/>
      <c r="G21" s="3"/>
      <c r="H21" s="88"/>
      <c r="I21" s="89"/>
      <c r="J21" s="90"/>
      <c r="K21" s="88"/>
      <c r="L21" s="89"/>
      <c r="M21" s="89"/>
      <c r="N21" s="89"/>
      <c r="O21" s="90"/>
      <c r="P21" s="88"/>
      <c r="Q21" s="90"/>
      <c r="R21" s="88"/>
      <c r="S21" s="90"/>
    </row>
    <row r="22" spans="4:19" x14ac:dyDescent="0.3">
      <c r="D22" s="3">
        <v>0</v>
      </c>
      <c r="E22" s="3"/>
      <c r="F22" s="3"/>
      <c r="G22" s="3"/>
      <c r="H22" s="88"/>
      <c r="I22" s="89"/>
      <c r="J22" s="90"/>
      <c r="K22" s="88"/>
      <c r="L22" s="89"/>
      <c r="M22" s="89"/>
      <c r="N22" s="89"/>
      <c r="O22" s="90"/>
      <c r="P22" s="88"/>
      <c r="Q22" s="90"/>
      <c r="R22" s="88"/>
      <c r="S22" s="90"/>
    </row>
    <row r="23" spans="4:19" x14ac:dyDescent="0.3">
      <c r="D23" s="3">
        <v>0</v>
      </c>
      <c r="E23" s="3"/>
      <c r="F23" s="3"/>
      <c r="G23" s="3"/>
      <c r="H23" s="88"/>
      <c r="I23" s="89"/>
      <c r="J23" s="90"/>
      <c r="K23" s="88"/>
      <c r="L23" s="89"/>
      <c r="M23" s="89"/>
      <c r="N23" s="89"/>
      <c r="O23" s="90"/>
      <c r="P23" s="88"/>
      <c r="Q23" s="90"/>
      <c r="R23" s="88"/>
      <c r="S23" s="90"/>
    </row>
    <row r="24" spans="4:19" x14ac:dyDescent="0.3">
      <c r="D24" s="3">
        <v>0</v>
      </c>
      <c r="E24" s="3"/>
      <c r="F24" s="3"/>
      <c r="G24" s="3"/>
      <c r="H24" s="88"/>
      <c r="I24" s="89"/>
      <c r="J24" s="90"/>
      <c r="K24" s="88"/>
      <c r="L24" s="89"/>
      <c r="M24" s="89"/>
      <c r="N24" s="89"/>
      <c r="O24" s="90"/>
      <c r="P24" s="88"/>
      <c r="Q24" s="90"/>
      <c r="R24" s="88"/>
      <c r="S24" s="90"/>
    </row>
    <row r="25" spans="4:19" x14ac:dyDescent="0.3">
      <c r="D25" s="3">
        <v>0</v>
      </c>
      <c r="E25" s="3"/>
      <c r="F25" s="3"/>
      <c r="G25" s="3"/>
      <c r="H25" s="88"/>
      <c r="I25" s="89"/>
      <c r="J25" s="90"/>
      <c r="K25" s="88"/>
      <c r="L25" s="89"/>
      <c r="M25" s="89"/>
      <c r="N25" s="89"/>
      <c r="O25" s="90"/>
      <c r="P25" s="88"/>
      <c r="Q25" s="90"/>
      <c r="R25" s="88"/>
      <c r="S25" s="90"/>
    </row>
    <row r="26" spans="4:19" x14ac:dyDescent="0.3">
      <c r="D26" s="3">
        <v>0</v>
      </c>
      <c r="E26" s="3"/>
      <c r="F26" s="3"/>
      <c r="G26" s="3"/>
      <c r="H26" s="88"/>
      <c r="I26" s="89"/>
      <c r="J26" s="90"/>
      <c r="K26" s="88"/>
      <c r="L26" s="89"/>
      <c r="M26" s="89"/>
      <c r="N26" s="89"/>
      <c r="O26" s="90"/>
      <c r="P26" s="88"/>
      <c r="Q26" s="90"/>
      <c r="R26" s="88"/>
      <c r="S26" s="90"/>
    </row>
    <row r="27" spans="4:19" x14ac:dyDescent="0.3">
      <c r="D27" s="3">
        <v>0</v>
      </c>
      <c r="E27" s="3"/>
      <c r="F27" s="3"/>
      <c r="G27" s="3"/>
      <c r="H27" s="88"/>
      <c r="I27" s="89"/>
      <c r="J27" s="90"/>
      <c r="K27" s="88"/>
      <c r="L27" s="89"/>
      <c r="M27" s="89"/>
      <c r="N27" s="89"/>
      <c r="O27" s="90"/>
      <c r="P27" s="88"/>
      <c r="Q27" s="90"/>
      <c r="R27" s="88"/>
      <c r="S27" s="90"/>
    </row>
    <row r="28" spans="4:19" x14ac:dyDescent="0.3">
      <c r="D28" s="3">
        <v>0</v>
      </c>
      <c r="E28" s="3"/>
      <c r="F28" s="3"/>
      <c r="G28" s="3"/>
      <c r="H28" s="88"/>
      <c r="I28" s="89"/>
      <c r="J28" s="90"/>
      <c r="K28" s="88"/>
      <c r="L28" s="89"/>
      <c r="M28" s="89"/>
      <c r="N28" s="89"/>
      <c r="O28" s="90"/>
      <c r="P28" s="88"/>
      <c r="Q28" s="90"/>
      <c r="R28" s="88"/>
      <c r="S28" s="90"/>
    </row>
    <row r="29" spans="4:19" x14ac:dyDescent="0.3">
      <c r="D29" s="3">
        <v>0</v>
      </c>
      <c r="E29" s="3"/>
      <c r="F29" s="3"/>
      <c r="G29" s="3"/>
      <c r="H29" s="88"/>
      <c r="I29" s="89"/>
      <c r="J29" s="90"/>
      <c r="K29" s="88"/>
      <c r="L29" s="89"/>
      <c r="M29" s="89"/>
      <c r="N29" s="89"/>
      <c r="O29" s="90"/>
      <c r="P29" s="88"/>
      <c r="Q29" s="90"/>
      <c r="R29" s="88"/>
      <c r="S29" s="90"/>
    </row>
    <row r="30" spans="4:19" x14ac:dyDescent="0.3">
      <c r="D30" s="3">
        <v>0</v>
      </c>
      <c r="E30" s="3"/>
      <c r="F30" s="3"/>
      <c r="G30" s="3"/>
      <c r="H30" s="88"/>
      <c r="I30" s="89"/>
      <c r="J30" s="90"/>
      <c r="K30" s="88"/>
      <c r="L30" s="89"/>
      <c r="M30" s="89"/>
      <c r="N30" s="89"/>
      <c r="O30" s="90"/>
      <c r="P30" s="88"/>
      <c r="Q30" s="90"/>
      <c r="R30" s="88"/>
      <c r="S30" s="90"/>
    </row>
    <row r="31" spans="4:19" x14ac:dyDescent="0.3">
      <c r="D31" s="3">
        <v>0</v>
      </c>
      <c r="E31" s="3"/>
      <c r="F31" s="3"/>
      <c r="G31" s="3"/>
      <c r="H31" s="88"/>
      <c r="I31" s="89"/>
      <c r="J31" s="90"/>
      <c r="K31" s="88"/>
      <c r="L31" s="89"/>
      <c r="M31" s="89"/>
      <c r="N31" s="89"/>
      <c r="O31" s="90"/>
      <c r="P31" s="88"/>
      <c r="Q31" s="90"/>
      <c r="R31" s="88"/>
      <c r="S31" s="90"/>
    </row>
    <row r="32" spans="4:19" x14ac:dyDescent="0.3">
      <c r="D32" s="3">
        <v>0</v>
      </c>
      <c r="E32" s="3"/>
      <c r="F32" s="3"/>
      <c r="G32" s="3"/>
      <c r="H32" s="88"/>
      <c r="I32" s="89"/>
      <c r="J32" s="90"/>
      <c r="K32" s="88"/>
      <c r="L32" s="89"/>
      <c r="M32" s="89"/>
      <c r="N32" s="89"/>
      <c r="O32" s="90"/>
      <c r="P32" s="88"/>
      <c r="Q32" s="90"/>
      <c r="R32" s="88"/>
      <c r="S32" s="90"/>
    </row>
    <row r="33" spans="4:19" x14ac:dyDescent="0.3">
      <c r="D33" s="3">
        <v>0</v>
      </c>
      <c r="E33" s="3"/>
      <c r="F33" s="3"/>
      <c r="G33" s="3"/>
      <c r="H33" s="88"/>
      <c r="I33" s="89"/>
      <c r="J33" s="90"/>
      <c r="K33" s="88"/>
      <c r="L33" s="89"/>
      <c r="M33" s="89"/>
      <c r="N33" s="89"/>
      <c r="O33" s="90"/>
      <c r="P33" s="88"/>
      <c r="Q33" s="90"/>
      <c r="R33" s="88"/>
      <c r="S33" s="90"/>
    </row>
    <row r="34" spans="4:19" x14ac:dyDescent="0.3">
      <c r="D34" s="3">
        <v>0</v>
      </c>
      <c r="E34" s="3"/>
      <c r="F34" s="3"/>
      <c r="G34" s="3"/>
      <c r="H34" s="88"/>
      <c r="I34" s="89"/>
      <c r="J34" s="90"/>
      <c r="K34" s="88"/>
      <c r="L34" s="89"/>
      <c r="M34" s="89"/>
      <c r="N34" s="89"/>
      <c r="O34" s="90"/>
      <c r="P34" s="88"/>
      <c r="Q34" s="90"/>
      <c r="R34" s="88"/>
      <c r="S34" s="90"/>
    </row>
    <row r="35" spans="4:19" x14ac:dyDescent="0.3">
      <c r="D35" s="3">
        <v>0</v>
      </c>
      <c r="E35" s="3"/>
      <c r="F35" s="3"/>
      <c r="G35" s="3"/>
      <c r="H35" s="88"/>
      <c r="I35" s="89"/>
      <c r="J35" s="90"/>
      <c r="K35" s="88"/>
      <c r="L35" s="89"/>
      <c r="M35" s="89"/>
      <c r="N35" s="89"/>
      <c r="O35" s="90"/>
      <c r="P35" s="88"/>
      <c r="Q35" s="90"/>
      <c r="R35" s="88"/>
      <c r="S35" s="90"/>
    </row>
  </sheetData>
  <mergeCells count="4">
    <mergeCell ref="H2:J2"/>
    <mergeCell ref="K2:O2"/>
    <mergeCell ref="P2:Q2"/>
    <mergeCell ref="R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Transportation</vt:lpstr>
      <vt:lpstr>Emissions_and_deposition</vt:lpstr>
      <vt:lpstr>Organic soil emissions</vt:lpstr>
      <vt:lpstr>Drying of harvest products</vt:lpstr>
      <vt:lpstr>Liming and soil C storage</vt:lpstr>
      <vt:lpstr>GWP and indirect N2O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Thers</dc:creator>
  <cp:lastModifiedBy>Henrik Thers</cp:lastModifiedBy>
  <dcterms:created xsi:type="dcterms:W3CDTF">2020-12-17T08:44:56Z</dcterms:created>
  <dcterms:modified xsi:type="dcterms:W3CDTF">2024-10-24T11:28:04Z</dcterms:modified>
</cp:coreProperties>
</file>