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3400" windowHeight="97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L42" i="1" l="1"/>
  <c r="L32" i="1"/>
  <c r="L24" i="1"/>
  <c r="L43" i="1" l="1"/>
  <c r="L25" i="1" l="1"/>
  <c r="L33" i="1" l="1"/>
  <c r="L13" i="1"/>
  <c r="L15" i="1" s="1"/>
  <c r="L5" i="1"/>
  <c r="L4" i="1" s="1"/>
  <c r="N33" i="1" l="1"/>
  <c r="L2" i="1"/>
  <c r="L3" i="1"/>
</calcChain>
</file>

<file path=xl/sharedStrings.xml><?xml version="1.0" encoding="utf-8"?>
<sst xmlns="http://schemas.openxmlformats.org/spreadsheetml/2006/main" count="64" uniqueCount="23">
  <si>
    <t>Duto de 2 Polegadas - Quantidade:</t>
  </si>
  <si>
    <t>VALOR FIXO</t>
  </si>
  <si>
    <t>Duto de 3 Polegadas - Quantidade:</t>
  </si>
  <si>
    <t>Duto de 4 Polegadas - Quantidade:</t>
  </si>
  <si>
    <t>Área do(s) duto(s) em CM2</t>
  </si>
  <si>
    <t>DUTO RÉGUA - ALTURA</t>
  </si>
  <si>
    <t>EDITÁVEL</t>
  </si>
  <si>
    <t>DUTO RÉGUA - LARGURA</t>
  </si>
  <si>
    <t>DUTO REDONDO PARA RÉGUA</t>
  </si>
  <si>
    <t>Dr = Diâmetro Real do Duto (Pol.)</t>
  </si>
  <si>
    <t>Quantidade de Dutos</t>
  </si>
  <si>
    <t xml:space="preserve">FS DUTO REDONDO </t>
  </si>
  <si>
    <t>Volume desejado (em litros)</t>
  </si>
  <si>
    <t>FB (Frequência de Ressonância)</t>
  </si>
  <si>
    <t>LV (Profundidade do Duto)</t>
  </si>
  <si>
    <t>Área do duto em CM2</t>
  </si>
  <si>
    <t xml:space="preserve">FS DUTO RÉGUA </t>
  </si>
  <si>
    <t>2</t>
  </si>
  <si>
    <t>Quantidade de dutos</t>
  </si>
  <si>
    <t>z</t>
  </si>
  <si>
    <t>FS DUTO TRIANGULAR</t>
  </si>
  <si>
    <t>LADO CANTO TRIANGULO</t>
  </si>
  <si>
    <t>QUANTIDADE 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</si>
</sst>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-* #,##0.0_-;\-* #,##0.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scheme val="minor"/>
    </font>
    <font>
      <b/>
      <u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7" borderId="0" applyNumberFormat="0" applyBorder="0" applyAlignment="0" applyProtection="0"/>
  </cellStyleXfs>
  <cellXfs count="36">
    <xf numFmtId="0" fontId="0" fillId="0" borderId="0" xfId="0"/>
    <xf numFmtId="0" fontId="6" fillId="4" borderId="5" xfId="0" applyFont="1" applyFill="1" applyBorder="1"/>
    <xf numFmtId="41" fontId="6" fillId="4" borderId="5" xfId="0" applyNumberFormat="1" applyFont="1" applyFill="1" applyBorder="1" applyAlignment="1">
      <alignment horizontal="left" vertical="center"/>
    </xf>
    <xf numFmtId="0" fontId="3" fillId="3" borderId="5" xfId="3" applyBorder="1"/>
    <xf numFmtId="0" fontId="3" fillId="3" borderId="6" xfId="3" applyBorder="1"/>
    <xf numFmtId="0" fontId="0" fillId="0" borderId="6" xfId="0" applyBorder="1"/>
    <xf numFmtId="43" fontId="0" fillId="0" borderId="6" xfId="1" applyFont="1" applyBorder="1"/>
    <xf numFmtId="0" fontId="7" fillId="0" borderId="6" xfId="0" applyFont="1" applyBorder="1"/>
    <xf numFmtId="43" fontId="7" fillId="0" borderId="6" xfId="1" applyFont="1" applyBorder="1"/>
    <xf numFmtId="0" fontId="2" fillId="2" borderId="6" xfId="2" applyBorder="1"/>
    <xf numFmtId="0" fontId="8" fillId="0" borderId="6" xfId="0" applyFont="1" applyBorder="1"/>
    <xf numFmtId="43" fontId="8" fillId="0" borderId="6" xfId="1" applyFont="1" applyBorder="1"/>
    <xf numFmtId="0" fontId="0" fillId="0" borderId="0" xfId="0" applyBorder="1"/>
    <xf numFmtId="43" fontId="0" fillId="0" borderId="0" xfId="1" applyFont="1" applyBorder="1"/>
    <xf numFmtId="0" fontId="2" fillId="5" borderId="0" xfId="2" applyFill="1" applyBorder="1"/>
    <xf numFmtId="0" fontId="6" fillId="4" borderId="5" xfId="0" applyFont="1" applyFill="1" applyBorder="1" applyAlignment="1">
      <alignment horizontal="center" vertical="center"/>
    </xf>
    <xf numFmtId="0" fontId="2" fillId="2" borderId="5" xfId="2" applyBorder="1"/>
    <xf numFmtId="49" fontId="0" fillId="0" borderId="6" xfId="1" applyNumberFormat="1" applyFont="1" applyBorder="1" applyAlignment="1">
      <alignment horizontal="center"/>
    </xf>
    <xf numFmtId="0" fontId="0" fillId="0" borderId="5" xfId="0" applyBorder="1"/>
    <xf numFmtId="43" fontId="0" fillId="0" borderId="5" xfId="1" applyFont="1" applyBorder="1"/>
    <xf numFmtId="0" fontId="6" fillId="4" borderId="6" xfId="0" applyFont="1" applyFill="1" applyBorder="1"/>
    <xf numFmtId="0" fontId="8" fillId="0" borderId="0" xfId="0" applyFont="1" applyBorder="1"/>
    <xf numFmtId="43" fontId="8" fillId="0" borderId="0" xfId="1" applyFont="1" applyBorder="1"/>
    <xf numFmtId="0" fontId="3" fillId="5" borderId="0" xfId="3" applyFill="1" applyBorder="1"/>
    <xf numFmtId="0" fontId="0" fillId="0" borderId="7" xfId="0" applyBorder="1"/>
    <xf numFmtId="43" fontId="4" fillId="0" borderId="0" xfId="0" applyNumberFormat="1" applyFont="1"/>
    <xf numFmtId="0" fontId="6" fillId="6" borderId="6" xfId="0" applyFont="1" applyFill="1" applyBorder="1"/>
    <xf numFmtId="0" fontId="2" fillId="6" borderId="6" xfId="2" applyFill="1" applyBorder="1"/>
    <xf numFmtId="41" fontId="0" fillId="0" borderId="6" xfId="1" applyNumberFormat="1" applyFont="1" applyBorder="1"/>
    <xf numFmtId="0" fontId="1" fillId="7" borderId="6" xfId="4" applyBorder="1"/>
    <xf numFmtId="0" fontId="9" fillId="6" borderId="6" xfId="0" applyFont="1" applyFill="1" applyBorder="1"/>
    <xf numFmtId="164" fontId="1" fillId="0" borderId="6" xfId="1" applyNumberFormat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0" fillId="0" borderId="6" xfId="1" applyNumberFormat="1" applyFont="1" applyBorder="1"/>
  </cellXfs>
  <cellStyles count="5">
    <cellStyle name="40% - Ênfase3" xfId="4" builtinId="39"/>
    <cellStyle name="Bom" xfId="2" builtinId="26"/>
    <cellStyle name="Cálculo" xfId="3" builtinId="22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476250</xdr:colOff>
      <xdr:row>4</xdr:row>
      <xdr:rowOff>183642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591050" cy="108851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5</xdr:row>
      <xdr:rowOff>28575</xdr:rowOff>
    </xdr:from>
    <xdr:to>
      <xdr:col>8</xdr:col>
      <xdr:colOff>571500</xdr:colOff>
      <xdr:row>32</xdr:row>
      <xdr:rowOff>114300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23950"/>
          <a:ext cx="6010275" cy="557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N45"/>
  <sheetViews>
    <sheetView tabSelected="1" topLeftCell="A17" workbookViewId="0">
      <selection activeCell="L41" sqref="L41"/>
    </sheetView>
  </sheetViews>
  <sheetFormatPr defaultRowHeight="14.25"/>
  <cols>
    <col min="11" max="11" width="31.75" customWidth="1"/>
    <col min="12" max="12" width="9.5" customWidth="1"/>
    <col min="13" max="13" width="12.5" customWidth="1"/>
  </cols>
  <sheetData>
    <row r="1" spans="11:13" ht="26.25" thickBot="1">
      <c r="K1" s="32" t="s">
        <v>19</v>
      </c>
      <c r="L1" s="33"/>
      <c r="M1" s="34"/>
    </row>
    <row r="2" spans="11:13" ht="15">
      <c r="K2" s="1" t="s">
        <v>0</v>
      </c>
      <c r="L2" s="2">
        <f>L5/20</f>
        <v>17.5</v>
      </c>
      <c r="M2" s="3" t="s">
        <v>1</v>
      </c>
    </row>
    <row r="3" spans="11:13" ht="15">
      <c r="K3" s="1" t="s">
        <v>2</v>
      </c>
      <c r="L3" s="2">
        <f>L5/45</f>
        <v>7.7777777777777777</v>
      </c>
      <c r="M3" s="4" t="s">
        <v>1</v>
      </c>
    </row>
    <row r="4" spans="11:13" ht="15">
      <c r="K4" s="1" t="s">
        <v>3</v>
      </c>
      <c r="L4" s="2">
        <f>L5/81</f>
        <v>4.3209876543209873</v>
      </c>
      <c r="M4" s="4" t="s">
        <v>1</v>
      </c>
    </row>
    <row r="5" spans="11:13" ht="15">
      <c r="K5" s="5" t="s">
        <v>4</v>
      </c>
      <c r="L5" s="6">
        <f>L6*L7</f>
        <v>350</v>
      </c>
      <c r="M5" s="4" t="s">
        <v>1</v>
      </c>
    </row>
    <row r="6" spans="11:13" ht="15">
      <c r="K6" s="7" t="s">
        <v>5</v>
      </c>
      <c r="L6" s="8">
        <v>50</v>
      </c>
      <c r="M6" s="9" t="s">
        <v>6</v>
      </c>
    </row>
    <row r="7" spans="11:13" ht="15">
      <c r="K7" s="10" t="s">
        <v>7</v>
      </c>
      <c r="L7" s="11">
        <v>7</v>
      </c>
      <c r="M7" s="9" t="s">
        <v>6</v>
      </c>
    </row>
    <row r="8" spans="11:13">
      <c r="K8" s="12"/>
      <c r="L8" s="13"/>
      <c r="M8" s="14"/>
    </row>
    <row r="9" spans="11:13" ht="15" thickBot="1">
      <c r="K9" s="12"/>
      <c r="L9" s="13"/>
      <c r="M9" s="12"/>
    </row>
    <row r="10" spans="11:13" ht="26.25" thickBot="1">
      <c r="K10" s="32" t="s">
        <v>8</v>
      </c>
      <c r="L10" s="33"/>
      <c r="M10" s="34"/>
    </row>
    <row r="11" spans="11:13" ht="15">
      <c r="K11" s="1" t="s">
        <v>9</v>
      </c>
      <c r="L11" s="15">
        <v>4</v>
      </c>
      <c r="M11" s="16" t="s">
        <v>6</v>
      </c>
    </row>
    <row r="12" spans="11:13">
      <c r="K12" s="5" t="s">
        <v>10</v>
      </c>
      <c r="L12" s="17" t="s">
        <v>17</v>
      </c>
      <c r="M12" s="16" t="s">
        <v>6</v>
      </c>
    </row>
    <row r="13" spans="11:13" ht="15">
      <c r="K13" s="5" t="s">
        <v>4</v>
      </c>
      <c r="L13" s="6">
        <f>L12*(3.1416*((((L11*2.54)/2)*((L11*2.54)/2))))</f>
        <v>162.14677248000001</v>
      </c>
      <c r="M13" s="4" t="s">
        <v>1</v>
      </c>
    </row>
    <row r="14" spans="11:13" ht="15">
      <c r="K14" s="7" t="s">
        <v>5</v>
      </c>
      <c r="L14" s="8">
        <v>42</v>
      </c>
      <c r="M14" s="9" t="s">
        <v>6</v>
      </c>
    </row>
    <row r="15" spans="11:13" ht="15">
      <c r="K15" s="10" t="s">
        <v>7</v>
      </c>
      <c r="L15" s="11">
        <f>L13/L14</f>
        <v>3.8606374400000001</v>
      </c>
      <c r="M15" s="4" t="s">
        <v>1</v>
      </c>
    </row>
    <row r="18" spans="11:14" ht="15" thickBot="1"/>
    <row r="19" spans="11:14" ht="26.25" thickBot="1">
      <c r="K19" s="32" t="s">
        <v>11</v>
      </c>
      <c r="L19" s="33"/>
      <c r="M19" s="34"/>
    </row>
    <row r="20" spans="11:14">
      <c r="K20" s="18" t="s">
        <v>12</v>
      </c>
      <c r="L20" s="19">
        <v>190</v>
      </c>
      <c r="M20" s="16" t="s">
        <v>6</v>
      </c>
    </row>
    <row r="21" spans="11:14">
      <c r="K21" s="5" t="s">
        <v>13</v>
      </c>
      <c r="L21" s="6">
        <v>50</v>
      </c>
      <c r="M21" s="9" t="s">
        <v>6</v>
      </c>
    </row>
    <row r="22" spans="11:14" ht="15">
      <c r="K22" s="20" t="s">
        <v>9</v>
      </c>
      <c r="L22" s="20">
        <v>4</v>
      </c>
      <c r="M22" s="9" t="s">
        <v>6</v>
      </c>
    </row>
    <row r="23" spans="11:14">
      <c r="K23" s="29" t="s">
        <v>18</v>
      </c>
      <c r="L23" s="29">
        <v>4</v>
      </c>
      <c r="M23" s="9" t="s">
        <v>6</v>
      </c>
    </row>
    <row r="24" spans="11:14" ht="15">
      <c r="K24" s="5" t="s">
        <v>14</v>
      </c>
      <c r="L24" s="35">
        <f>((29000+(L20-45)*30)*((L25/(SQRT(L25)-1))*(L25/(SQRT(L25)-1))))/(L20*(L21*L21))-(0.74*(L25/(SQRT(L25)-1)))</f>
        <v>11.415389490966271</v>
      </c>
      <c r="M24" s="4" t="s">
        <v>1</v>
      </c>
    </row>
    <row r="25" spans="11:14" ht="15">
      <c r="K25" s="5" t="s">
        <v>15</v>
      </c>
      <c r="L25" s="6">
        <f>3.1416*(((((L22*L23)*2.54)/2)*((L22*2.54)/2)))</f>
        <v>324.29354496000002</v>
      </c>
      <c r="M25" s="4" t="s">
        <v>1</v>
      </c>
      <c r="N25" s="12"/>
    </row>
    <row r="26" spans="11:14" ht="15">
      <c r="K26" s="21"/>
      <c r="L26" s="22"/>
      <c r="M26" s="23"/>
      <c r="N26" s="12"/>
    </row>
    <row r="27" spans="11:14" ht="15" thickBot="1">
      <c r="M27" s="24"/>
    </row>
    <row r="28" spans="11:14" ht="26.25" thickBot="1">
      <c r="K28" s="32" t="s">
        <v>16</v>
      </c>
      <c r="L28" s="33"/>
      <c r="M28" s="34"/>
    </row>
    <row r="29" spans="11:14">
      <c r="K29" s="18" t="s">
        <v>12</v>
      </c>
      <c r="L29" s="19">
        <v>75</v>
      </c>
      <c r="M29" s="16" t="s">
        <v>6</v>
      </c>
    </row>
    <row r="30" spans="11:14">
      <c r="K30" s="5" t="s">
        <v>13</v>
      </c>
      <c r="L30" s="6">
        <v>55</v>
      </c>
      <c r="M30" s="9" t="s">
        <v>6</v>
      </c>
    </row>
    <row r="31" spans="11:14" ht="15">
      <c r="K31" s="26"/>
      <c r="L31" s="26"/>
      <c r="M31" s="27"/>
    </row>
    <row r="32" spans="11:14" ht="15">
      <c r="K32" s="5" t="s">
        <v>14</v>
      </c>
      <c r="L32" s="28">
        <f>((29000+(L29-45)*30)*((L33/(SQRT(L33)-1))*(L33/(SQRT(L33)-1))))/(L29*(L30*L30))-(0.74*(L33/(SQRT(L33)-1)))</f>
        <v>25.056419621625153</v>
      </c>
      <c r="M32" s="4" t="s">
        <v>1</v>
      </c>
    </row>
    <row r="33" spans="11:14" ht="15">
      <c r="K33" s="5" t="s">
        <v>15</v>
      </c>
      <c r="L33" s="31">
        <f>L34*L35</f>
        <v>250</v>
      </c>
      <c r="M33" s="4" t="s">
        <v>1</v>
      </c>
      <c r="N33" s="25">
        <f>L33/81</f>
        <v>3.0864197530864197</v>
      </c>
    </row>
    <row r="34" spans="11:14" ht="15">
      <c r="K34" s="7" t="s">
        <v>5</v>
      </c>
      <c r="L34" s="8">
        <v>5</v>
      </c>
      <c r="M34" s="9" t="s">
        <v>6</v>
      </c>
    </row>
    <row r="35" spans="11:14" ht="15">
      <c r="K35" s="10" t="s">
        <v>7</v>
      </c>
      <c r="L35" s="11">
        <v>50</v>
      </c>
      <c r="M35" s="9" t="s">
        <v>6</v>
      </c>
    </row>
    <row r="37" spans="11:14" ht="15" thickBot="1"/>
    <row r="38" spans="11:14" ht="26.25" thickBot="1">
      <c r="K38" s="32" t="s">
        <v>20</v>
      </c>
      <c r="L38" s="33"/>
      <c r="M38" s="34"/>
    </row>
    <row r="39" spans="11:14">
      <c r="K39" s="18" t="s">
        <v>12</v>
      </c>
      <c r="L39" s="19">
        <v>82</v>
      </c>
      <c r="M39" s="16" t="s">
        <v>6</v>
      </c>
    </row>
    <row r="40" spans="11:14">
      <c r="K40" s="5" t="s">
        <v>13</v>
      </c>
      <c r="L40" s="6">
        <v>50</v>
      </c>
      <c r="M40" s="9" t="s">
        <v>6</v>
      </c>
    </row>
    <row r="41" spans="11:14" ht="15">
      <c r="K41" s="26"/>
      <c r="L41" s="30"/>
      <c r="M41" s="27"/>
    </row>
    <row r="42" spans="11:14" ht="15">
      <c r="K42" s="5" t="s">
        <v>14</v>
      </c>
      <c r="L42" s="28">
        <f>((29000+(L39-45)*30)*((L43/(SQRT(L43)-1))*(L43/(SQRT(L43)-1))))/(L39*(L40*L40))-(0.74*(L43/(SQRT(L43)-1)))</f>
        <v>28.293413481965118</v>
      </c>
      <c r="M42" s="4" t="s">
        <v>1</v>
      </c>
    </row>
    <row r="43" spans="11:14" ht="15">
      <c r="K43" s="5" t="s">
        <v>4</v>
      </c>
      <c r="L43" s="6">
        <f>((L44*L44)/2)*L45</f>
        <v>242</v>
      </c>
      <c r="M43" s="4" t="s">
        <v>1</v>
      </c>
    </row>
    <row r="44" spans="11:14" ht="15">
      <c r="K44" s="7" t="s">
        <v>21</v>
      </c>
      <c r="L44" s="8">
        <v>11</v>
      </c>
      <c r="M44" s="9" t="s">
        <v>6</v>
      </c>
    </row>
    <row r="45" spans="11:14" ht="15">
      <c r="K45" s="10" t="s">
        <v>22</v>
      </c>
      <c r="L45" s="11">
        <v>4</v>
      </c>
      <c r="M45" s="9" t="s">
        <v>6</v>
      </c>
    </row>
  </sheetData>
  <mergeCells count="5">
    <mergeCell ref="K1:M1"/>
    <mergeCell ref="K10:M10"/>
    <mergeCell ref="K19:M19"/>
    <mergeCell ref="K28:M28"/>
    <mergeCell ref="K38:M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</dc:creator>
  <cp:lastModifiedBy>NOT</cp:lastModifiedBy>
  <dcterms:created xsi:type="dcterms:W3CDTF">2015-07-23T20:18:31Z</dcterms:created>
  <dcterms:modified xsi:type="dcterms:W3CDTF">2016-09-27T22:44:21Z</dcterms:modified>
</cp:coreProperties>
</file>