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 Files (x86)\Университет\Геоинформационные системы\Технологии программирования в РГФ\КП\"/>
    </mc:Choice>
  </mc:AlternateContent>
  <xr:revisionPtr revIDLastSave="0" documentId="13_ncr:1_{891639F7-988C-46BE-90A6-FF67E6B8497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Один пласт" sheetId="3" r:id="rId1"/>
    <sheet name="Два пласта" sheetId="2" r:id="rId2"/>
    <sheet name="Три и более пластов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H24" i="2"/>
  <c r="H25" i="2"/>
  <c r="H26" i="2"/>
  <c r="H27" i="2"/>
  <c r="H28" i="2"/>
  <c r="H29" i="2"/>
  <c r="H30" i="2"/>
  <c r="H31" i="2"/>
  <c r="H22" i="2"/>
  <c r="H32" i="1"/>
  <c r="H33" i="1"/>
  <c r="H71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57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D25" i="1"/>
  <c r="D23" i="1"/>
  <c r="D21" i="1"/>
  <c r="D19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2" i="2"/>
  <c r="D13" i="2"/>
  <c r="D15" i="2"/>
  <c r="AA3" i="3"/>
  <c r="AA8" i="3"/>
  <c r="AA11" i="3"/>
  <c r="AA16" i="3"/>
  <c r="AA19" i="3"/>
  <c r="AA24" i="3"/>
  <c r="AA2" i="3"/>
  <c r="Z3" i="3"/>
  <c r="Z4" i="3"/>
  <c r="AA4" i="3" s="1"/>
  <c r="Z5" i="3"/>
  <c r="AA5" i="3" s="1"/>
  <c r="Z6" i="3"/>
  <c r="AA6" i="3" s="1"/>
  <c r="Z7" i="3"/>
  <c r="AA7" i="3" s="1"/>
  <c r="Z8" i="3"/>
  <c r="Z9" i="3"/>
  <c r="AA9" i="3" s="1"/>
  <c r="Z10" i="3"/>
  <c r="AA10" i="3" s="1"/>
  <c r="Z11" i="3"/>
  <c r="Z12" i="3"/>
  <c r="AA12" i="3" s="1"/>
  <c r="Z13" i="3"/>
  <c r="AA13" i="3" s="1"/>
  <c r="Z14" i="3"/>
  <c r="AA14" i="3" s="1"/>
  <c r="Z15" i="3"/>
  <c r="AA15" i="3" s="1"/>
  <c r="Z16" i="3"/>
  <c r="Z17" i="3"/>
  <c r="AA17" i="3" s="1"/>
  <c r="Z18" i="3"/>
  <c r="AA18" i="3" s="1"/>
  <c r="Z19" i="3"/>
  <c r="Z20" i="3"/>
  <c r="AA20" i="3" s="1"/>
  <c r="Z21" i="3"/>
  <c r="AA21" i="3" s="1"/>
  <c r="Z22" i="3"/>
  <c r="AA22" i="3" s="1"/>
  <c r="Z23" i="3"/>
  <c r="AA23" i="3" s="1"/>
  <c r="Z24" i="3"/>
  <c r="Z25" i="3"/>
  <c r="AA25" i="3" s="1"/>
  <c r="Z26" i="3"/>
  <c r="AA26" i="3" s="1"/>
  <c r="Z2" i="3"/>
  <c r="V4" i="3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R25" i="3" s="1"/>
  <c r="Q26" i="3"/>
  <c r="R26" i="3" s="1"/>
  <c r="Q27" i="3"/>
  <c r="R27" i="3" s="1"/>
  <c r="Q28" i="3"/>
  <c r="R28" i="3" s="1"/>
  <c r="Q29" i="3"/>
  <c r="R29" i="3" s="1"/>
  <c r="Q3" i="3"/>
  <c r="R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2" i="3"/>
  <c r="R2" i="3" s="1"/>
  <c r="H3" i="3"/>
  <c r="H4" i="3"/>
  <c r="H11" i="3"/>
  <c r="H2" i="3"/>
  <c r="G3" i="3"/>
  <c r="G4" i="3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G2" i="3"/>
</calcChain>
</file>

<file path=xl/sharedStrings.xml><?xml version="1.0" encoding="utf-8"?>
<sst xmlns="http://schemas.openxmlformats.org/spreadsheetml/2006/main" count="112" uniqueCount="39">
  <si>
    <t>V_АВ (м/с)</t>
  </si>
  <si>
    <t>Z_скв (м)</t>
  </si>
  <si>
    <t>dz_коса (м)</t>
  </si>
  <si>
    <t>ПК</t>
  </si>
  <si>
    <t>z, м</t>
  </si>
  <si>
    <t>t(z), с</t>
  </si>
  <si>
    <t>Тест_1</t>
  </si>
  <si>
    <r>
      <t xml:space="preserve">Случай, когда значение глубины скважины делится на значение шага по сейсморазведочной косе </t>
    </r>
    <r>
      <rPr>
        <b/>
        <u/>
        <sz val="10"/>
        <color theme="1"/>
        <rFont val="Calibri"/>
        <family val="2"/>
        <charset val="204"/>
        <scheme val="minor"/>
      </rPr>
      <t>с остатком</t>
    </r>
  </si>
  <si>
    <r>
      <t xml:space="preserve">Случай, когда значение глубины скважины делится на значение шага по сейсморазведочной косе </t>
    </r>
    <r>
      <rPr>
        <b/>
        <u/>
        <sz val="10"/>
        <color theme="1"/>
        <rFont val="Calibri"/>
        <family val="2"/>
        <charset val="204"/>
        <scheme val="minor"/>
      </rPr>
      <t>без остатка</t>
    </r>
  </si>
  <si>
    <t xml:space="preserve">Результат работы программы: </t>
  </si>
  <si>
    <t>Count:</t>
  </si>
  <si>
    <r>
      <t xml:space="preserve">Случай, когда </t>
    </r>
    <r>
      <rPr>
        <b/>
        <u/>
        <sz val="10"/>
        <color theme="1"/>
        <rFont val="Calibri"/>
        <family val="2"/>
        <charset val="204"/>
        <scheme val="minor"/>
      </rPr>
      <t>значение шага по косе является рациональной дробью</t>
    </r>
    <r>
      <rPr>
        <b/>
        <sz val="10"/>
        <color theme="1"/>
        <rFont val="Calibri"/>
        <family val="2"/>
        <charset val="204"/>
        <scheme val="minor"/>
      </rPr>
      <t xml:space="preserve"> и </t>
    </r>
    <r>
      <rPr>
        <b/>
        <u/>
        <sz val="10"/>
        <color theme="1"/>
        <rFont val="Calibri"/>
        <family val="2"/>
        <charset val="204"/>
        <scheme val="minor"/>
      </rPr>
      <t>делится остатком</t>
    </r>
    <r>
      <rPr>
        <b/>
        <sz val="10"/>
        <color theme="1"/>
        <rFont val="Calibri"/>
        <family val="2"/>
        <charset val="204"/>
        <scheme val="minor"/>
      </rPr>
      <t xml:space="preserve"> на значение глубины скважины</t>
    </r>
  </si>
  <si>
    <t>Тест_2</t>
  </si>
  <si>
    <t>Тест_3</t>
  </si>
  <si>
    <t>Пласт №1</t>
  </si>
  <si>
    <t>Общая геометрия участка наблюдений</t>
  </si>
  <si>
    <t>Zx_пл (м)</t>
  </si>
  <si>
    <t>Vx_пл (м/с)</t>
  </si>
  <si>
    <t>Пласт №2</t>
  </si>
  <si>
    <t>Count_скв:</t>
  </si>
  <si>
    <t>Count_1:</t>
  </si>
  <si>
    <t>Случай с двумя пластами при значении dz, которое относится к рациональным дробям</t>
  </si>
  <si>
    <t>Результат работы программы:</t>
  </si>
  <si>
    <t>Пласт №3</t>
  </si>
  <si>
    <t>Пласт №4</t>
  </si>
  <si>
    <t>Count_2:</t>
  </si>
  <si>
    <t>Count_3:</t>
  </si>
  <si>
    <t xml:space="preserve">Параметры моделируемой среды: </t>
  </si>
  <si>
    <t>№ пласта</t>
  </si>
  <si>
    <t>Мощность пласта (м)</t>
  </si>
  <si>
    <t>Скорость АВ в пласте (м/с)</t>
  </si>
  <si>
    <t>1 (последний)</t>
  </si>
  <si>
    <t xml:space="preserve">Записанные показания: </t>
  </si>
  <si>
    <t>№ пикета</t>
  </si>
  <si>
    <t>Глубина точки измерения (м)</t>
  </si>
  <si>
    <t>Время прихода волны к пикету (с)</t>
  </si>
  <si>
    <t>2 (последний)</t>
  </si>
  <si>
    <t>Результаты работы программы:</t>
  </si>
  <si>
    <t>4 (последний)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</si>
</sst>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vertical="center" textRotation="90" wrapText="1"/>
    </xf>
    <xf numFmtId="0" fontId="2" fillId="0" borderId="13" xfId="0" applyFont="1" applyBorder="1" applyAlignment="1">
      <alignment vertical="center" textRotation="90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5" fillId="4" borderId="13" xfId="0" applyFont="1" applyFill="1" applyBorder="1" applyAlignment="1">
      <alignment horizontal="right" vertical="center"/>
    </xf>
    <xf numFmtId="0" fontId="5" fillId="4" borderId="7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5" fillId="7" borderId="38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right" vertical="center"/>
    </xf>
    <xf numFmtId="0" fontId="5" fillId="7" borderId="7" xfId="0" applyFont="1" applyFill="1" applyBorder="1" applyAlignment="1">
      <alignment horizontal="right" vertical="center"/>
    </xf>
    <xf numFmtId="0" fontId="5" fillId="6" borderId="13" xfId="0" applyFont="1" applyFill="1" applyBorder="1" applyAlignment="1">
      <alignment horizontal="right" vertical="center"/>
    </xf>
    <xf numFmtId="0" fontId="5" fillId="6" borderId="7" xfId="0" applyFont="1" applyFill="1" applyBorder="1" applyAlignment="1">
      <alignment horizontal="right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FE9A-355F-41C7-8CDF-FCA260A31D9C}">
  <dimension ref="A1:AB66"/>
  <sheetViews>
    <sheetView topLeftCell="A19" workbookViewId="0">
      <selection activeCell="D22" sqref="D22"/>
    </sheetView>
  </sheetViews>
  <sheetFormatPr defaultRowHeight="13.8" x14ac:dyDescent="0.3"/>
  <cols>
    <col min="1" max="1" width="10.77734375" style="1" customWidth="1"/>
    <col min="2" max="2" width="10.6640625" style="1" customWidth="1"/>
    <col min="3" max="3" width="9.33203125" style="1" customWidth="1"/>
    <col min="4" max="4" width="12" style="1" customWidth="1"/>
    <col min="5" max="5" width="8.88671875" style="1"/>
    <col min="6" max="6" width="17" style="1" customWidth="1"/>
    <col min="7" max="7" width="25.77734375" style="1" customWidth="1"/>
    <col min="8" max="8" width="30.6640625" style="1" customWidth="1"/>
    <col min="9" max="9" width="8.88671875" style="102"/>
    <col min="10" max="10" width="10.77734375" style="1" customWidth="1"/>
    <col min="11" max="11" width="8.88671875" style="1" customWidth="1"/>
    <col min="12" max="12" width="10.21875" style="1" customWidth="1"/>
    <col min="13" max="13" width="10" style="1" customWidth="1"/>
    <col min="14" max="14" width="11.88671875" style="1" customWidth="1"/>
    <col min="15" max="15" width="8.88671875" style="1"/>
    <col min="16" max="16" width="13.109375" style="1" customWidth="1"/>
    <col min="17" max="17" width="24.44140625" style="1" customWidth="1"/>
    <col min="18" max="18" width="29" style="1" customWidth="1"/>
    <col min="19" max="19" width="8.88671875" style="88"/>
    <col min="20" max="20" width="10.77734375" style="1" customWidth="1"/>
    <col min="21" max="21" width="11.88671875" style="1" customWidth="1"/>
    <col min="22" max="22" width="10.109375" style="1" customWidth="1"/>
    <col min="23" max="23" width="12" style="1" customWidth="1"/>
    <col min="24" max="24" width="8.88671875" style="1"/>
    <col min="25" max="25" width="12.88671875" style="1" customWidth="1"/>
    <col min="26" max="26" width="25.77734375" style="1" customWidth="1"/>
    <col min="27" max="27" width="30.6640625" style="1" customWidth="1"/>
    <col min="28" max="28" width="8.88671875" style="88"/>
    <col min="29" max="16384" width="8.88671875" style="1"/>
  </cols>
  <sheetData>
    <row r="1" spans="1:28" ht="14.4" customHeight="1" thickBot="1" x14ac:dyDescent="0.35">
      <c r="A1" s="89" t="s">
        <v>8</v>
      </c>
      <c r="B1" s="19" t="s">
        <v>0</v>
      </c>
      <c r="C1" s="19" t="s">
        <v>1</v>
      </c>
      <c r="D1" s="19" t="s">
        <v>2</v>
      </c>
      <c r="E1" s="8"/>
      <c r="F1" s="19" t="s">
        <v>3</v>
      </c>
      <c r="G1" s="20" t="s">
        <v>4</v>
      </c>
      <c r="H1" s="21" t="s">
        <v>5</v>
      </c>
      <c r="I1" s="85"/>
      <c r="J1" s="89" t="s">
        <v>7</v>
      </c>
      <c r="K1" s="26"/>
      <c r="L1" s="19" t="s">
        <v>0</v>
      </c>
      <c r="M1" s="19" t="s">
        <v>1</v>
      </c>
      <c r="N1" s="19" t="s">
        <v>2</v>
      </c>
      <c r="O1" s="9"/>
      <c r="P1" s="19" t="s">
        <v>3</v>
      </c>
      <c r="Q1" s="20" t="s">
        <v>4</v>
      </c>
      <c r="R1" s="21" t="s">
        <v>5</v>
      </c>
      <c r="S1" s="85"/>
      <c r="T1" s="89" t="s">
        <v>11</v>
      </c>
      <c r="U1" s="19" t="s">
        <v>0</v>
      </c>
      <c r="V1" s="19" t="s">
        <v>1</v>
      </c>
      <c r="W1" s="19" t="s">
        <v>2</v>
      </c>
      <c r="Y1" s="19" t="s">
        <v>3</v>
      </c>
      <c r="Z1" s="20" t="s">
        <v>4</v>
      </c>
      <c r="AA1" s="21" t="s">
        <v>5</v>
      </c>
      <c r="AB1" s="85"/>
    </row>
    <row r="2" spans="1:28" ht="14.4" thickBot="1" x14ac:dyDescent="0.35">
      <c r="A2" s="90"/>
      <c r="B2" s="23">
        <v>500</v>
      </c>
      <c r="C2" s="19">
        <v>50</v>
      </c>
      <c r="D2" s="24">
        <v>5</v>
      </c>
      <c r="E2" s="146"/>
      <c r="F2" s="17">
        <v>1</v>
      </c>
      <c r="G2" s="13">
        <f>$D$2*F2</f>
        <v>5</v>
      </c>
      <c r="H2" s="18">
        <f>G2/$B$2</f>
        <v>0.01</v>
      </c>
      <c r="I2" s="86"/>
      <c r="J2" s="90"/>
      <c r="K2" s="26"/>
      <c r="L2" s="23">
        <v>600</v>
      </c>
      <c r="M2" s="19">
        <v>200</v>
      </c>
      <c r="N2" s="24">
        <v>7</v>
      </c>
      <c r="O2" s="81"/>
      <c r="P2" s="15">
        <v>1</v>
      </c>
      <c r="Q2" s="4">
        <f t="shared" ref="Q2:Q29" si="0">$N$2*P2</f>
        <v>7</v>
      </c>
      <c r="R2" s="5">
        <f t="shared" ref="R2:R29" si="1">Q2/$L$2</f>
        <v>1.1666666666666667E-2</v>
      </c>
      <c r="S2" s="86"/>
      <c r="T2" s="90"/>
      <c r="U2" s="23">
        <v>550</v>
      </c>
      <c r="V2" s="19">
        <v>100</v>
      </c>
      <c r="W2" s="24">
        <v>3.9</v>
      </c>
      <c r="X2" s="81"/>
      <c r="Y2" s="14">
        <v>1</v>
      </c>
      <c r="Z2" s="4">
        <f>$W$2*Y2</f>
        <v>3.9</v>
      </c>
      <c r="AA2" s="5">
        <f>Z2/$U$2</f>
        <v>7.0909090909090904E-3</v>
      </c>
      <c r="AB2" s="86"/>
    </row>
    <row r="3" spans="1:28" x14ac:dyDescent="0.3">
      <c r="A3" s="91"/>
      <c r="B3" s="2"/>
      <c r="C3" s="2"/>
      <c r="D3" s="2"/>
      <c r="E3" s="81"/>
      <c r="F3" s="15">
        <v>2</v>
      </c>
      <c r="G3" s="3">
        <f t="shared" ref="G3:G11" si="2">$D$2*F3</f>
        <v>10</v>
      </c>
      <c r="H3" s="11">
        <f t="shared" ref="H3:H11" si="3">G3/$B$2</f>
        <v>0.02</v>
      </c>
      <c r="I3" s="86"/>
      <c r="J3" s="90"/>
      <c r="K3" s="25"/>
      <c r="L3" s="3"/>
      <c r="O3" s="81"/>
      <c r="P3" s="15">
        <v>2</v>
      </c>
      <c r="Q3" s="10">
        <f t="shared" si="0"/>
        <v>14</v>
      </c>
      <c r="R3" s="11">
        <f t="shared" si="1"/>
        <v>2.3333333333333334E-2</v>
      </c>
      <c r="S3" s="86"/>
      <c r="T3" s="90"/>
      <c r="X3" s="81"/>
      <c r="Y3" s="15">
        <v>2</v>
      </c>
      <c r="Z3" s="10">
        <f t="shared" ref="Z3:Z26" si="4">$W$2*Y3</f>
        <v>7.8</v>
      </c>
      <c r="AA3" s="11">
        <f t="shared" ref="AA3:AA26" si="5">Z3/$U$2</f>
        <v>1.4181818181818181E-2</v>
      </c>
      <c r="AB3" s="86"/>
    </row>
    <row r="4" spans="1:28" x14ac:dyDescent="0.3">
      <c r="A4" s="91"/>
      <c r="B4" s="93" t="s">
        <v>6</v>
      </c>
      <c r="C4" s="94"/>
      <c r="D4" s="95"/>
      <c r="E4" s="81"/>
      <c r="F4" s="15">
        <v>3</v>
      </c>
      <c r="G4" s="3">
        <f t="shared" si="2"/>
        <v>15</v>
      </c>
      <c r="H4" s="11">
        <f t="shared" si="3"/>
        <v>0.03</v>
      </c>
      <c r="I4" s="86"/>
      <c r="J4" s="90"/>
      <c r="K4" s="25"/>
      <c r="L4" s="93" t="s">
        <v>12</v>
      </c>
      <c r="M4" s="106"/>
      <c r="N4" s="85"/>
      <c r="O4" s="81"/>
      <c r="P4" s="15">
        <v>3</v>
      </c>
      <c r="Q4" s="10">
        <f t="shared" si="0"/>
        <v>21</v>
      </c>
      <c r="R4" s="11">
        <f t="shared" si="1"/>
        <v>3.5000000000000003E-2</v>
      </c>
      <c r="S4" s="86"/>
      <c r="T4" s="90"/>
      <c r="U4" s="1" t="s">
        <v>10</v>
      </c>
      <c r="V4" s="1">
        <f>V2/W2</f>
        <v>25.641025641025642</v>
      </c>
      <c r="X4" s="81"/>
      <c r="Y4" s="15">
        <v>3</v>
      </c>
      <c r="Z4" s="10">
        <f t="shared" si="4"/>
        <v>11.7</v>
      </c>
      <c r="AA4" s="11">
        <f t="shared" si="5"/>
        <v>2.1272727272727273E-2</v>
      </c>
      <c r="AB4" s="86"/>
    </row>
    <row r="5" spans="1:28" x14ac:dyDescent="0.3">
      <c r="A5" s="91"/>
      <c r="B5" s="96"/>
      <c r="C5" s="97"/>
      <c r="D5" s="98"/>
      <c r="E5" s="81"/>
      <c r="F5" s="15">
        <v>4</v>
      </c>
      <c r="G5" s="3">
        <f t="shared" si="2"/>
        <v>20</v>
      </c>
      <c r="H5" s="11">
        <f t="shared" si="3"/>
        <v>0.04</v>
      </c>
      <c r="I5" s="86"/>
      <c r="J5" s="90"/>
      <c r="K5" s="25"/>
      <c r="L5" s="107"/>
      <c r="M5" s="108"/>
      <c r="N5" s="86"/>
      <c r="O5" s="81"/>
      <c r="P5" s="15">
        <v>4</v>
      </c>
      <c r="Q5" s="10">
        <f t="shared" si="0"/>
        <v>28</v>
      </c>
      <c r="R5" s="11">
        <f t="shared" si="1"/>
        <v>4.6666666666666669E-2</v>
      </c>
      <c r="S5" s="86"/>
      <c r="T5" s="90"/>
      <c r="X5" s="81"/>
      <c r="Y5" s="15">
        <v>4</v>
      </c>
      <c r="Z5" s="10">
        <f t="shared" si="4"/>
        <v>15.6</v>
      </c>
      <c r="AA5" s="11">
        <f t="shared" si="5"/>
        <v>2.8363636363636362E-2</v>
      </c>
      <c r="AB5" s="86"/>
    </row>
    <row r="6" spans="1:28" x14ac:dyDescent="0.3">
      <c r="A6" s="91"/>
      <c r="B6" s="96"/>
      <c r="C6" s="97"/>
      <c r="D6" s="98"/>
      <c r="E6" s="81"/>
      <c r="F6" s="15">
        <v>5</v>
      </c>
      <c r="G6" s="3">
        <f t="shared" si="2"/>
        <v>25</v>
      </c>
      <c r="H6" s="11">
        <f t="shared" si="3"/>
        <v>0.05</v>
      </c>
      <c r="I6" s="86"/>
      <c r="J6" s="90"/>
      <c r="K6" s="25"/>
      <c r="L6" s="107"/>
      <c r="M6" s="108"/>
      <c r="N6" s="86"/>
      <c r="O6" s="81"/>
      <c r="P6" s="15">
        <v>5</v>
      </c>
      <c r="Q6" s="10">
        <f t="shared" si="0"/>
        <v>35</v>
      </c>
      <c r="R6" s="11">
        <f t="shared" si="1"/>
        <v>5.8333333333333334E-2</v>
      </c>
      <c r="S6" s="86"/>
      <c r="T6" s="90"/>
      <c r="U6" s="93" t="s">
        <v>13</v>
      </c>
      <c r="V6" s="94"/>
      <c r="W6" s="95"/>
      <c r="X6" s="81"/>
      <c r="Y6" s="15">
        <v>5</v>
      </c>
      <c r="Z6" s="10">
        <f t="shared" si="4"/>
        <v>19.5</v>
      </c>
      <c r="AA6" s="11">
        <f t="shared" si="5"/>
        <v>3.5454545454545454E-2</v>
      </c>
      <c r="AB6" s="86"/>
    </row>
    <row r="7" spans="1:28" x14ac:dyDescent="0.3">
      <c r="A7" s="91"/>
      <c r="B7" s="96"/>
      <c r="C7" s="97"/>
      <c r="D7" s="98"/>
      <c r="E7" s="81"/>
      <c r="F7" s="15">
        <v>6</v>
      </c>
      <c r="G7" s="3">
        <f t="shared" si="2"/>
        <v>30</v>
      </c>
      <c r="H7" s="11">
        <f t="shared" si="3"/>
        <v>0.06</v>
      </c>
      <c r="I7" s="86"/>
      <c r="J7" s="90"/>
      <c r="K7" s="25"/>
      <c r="L7" s="107"/>
      <c r="M7" s="108"/>
      <c r="N7" s="86"/>
      <c r="O7" s="9"/>
      <c r="P7" s="15">
        <v>6</v>
      </c>
      <c r="Q7" s="10">
        <f t="shared" si="0"/>
        <v>42</v>
      </c>
      <c r="R7" s="11">
        <f t="shared" si="1"/>
        <v>7.0000000000000007E-2</v>
      </c>
      <c r="S7" s="86"/>
      <c r="T7" s="90"/>
      <c r="U7" s="96"/>
      <c r="V7" s="97"/>
      <c r="W7" s="98"/>
      <c r="X7" s="9"/>
      <c r="Y7" s="15">
        <v>6</v>
      </c>
      <c r="Z7" s="10">
        <f t="shared" si="4"/>
        <v>23.4</v>
      </c>
      <c r="AA7" s="11">
        <f t="shared" si="5"/>
        <v>4.2545454545454546E-2</v>
      </c>
      <c r="AB7" s="86"/>
    </row>
    <row r="8" spans="1:28" x14ac:dyDescent="0.3">
      <c r="A8" s="91"/>
      <c r="B8" s="96"/>
      <c r="C8" s="97"/>
      <c r="D8" s="98"/>
      <c r="E8" s="81"/>
      <c r="F8" s="15">
        <v>7</v>
      </c>
      <c r="G8" s="3">
        <f t="shared" si="2"/>
        <v>35</v>
      </c>
      <c r="H8" s="11">
        <f t="shared" si="3"/>
        <v>7.0000000000000007E-2</v>
      </c>
      <c r="I8" s="86"/>
      <c r="J8" s="90"/>
      <c r="K8" s="25"/>
      <c r="L8" s="107"/>
      <c r="M8" s="108"/>
      <c r="N8" s="86"/>
      <c r="O8" s="9"/>
      <c r="P8" s="15">
        <v>7</v>
      </c>
      <c r="Q8" s="10">
        <f t="shared" si="0"/>
        <v>49</v>
      </c>
      <c r="R8" s="11">
        <f t="shared" si="1"/>
        <v>8.1666666666666665E-2</v>
      </c>
      <c r="S8" s="86"/>
      <c r="T8" s="90"/>
      <c r="U8" s="96"/>
      <c r="V8" s="97"/>
      <c r="W8" s="98"/>
      <c r="X8" s="9"/>
      <c r="Y8" s="15">
        <v>7</v>
      </c>
      <c r="Z8" s="10">
        <f t="shared" si="4"/>
        <v>27.3</v>
      </c>
      <c r="AA8" s="11">
        <f t="shared" si="5"/>
        <v>4.9636363636363638E-2</v>
      </c>
      <c r="AB8" s="86"/>
    </row>
    <row r="9" spans="1:28" ht="14.4" thickBot="1" x14ac:dyDescent="0.35">
      <c r="A9" s="91"/>
      <c r="B9" s="96"/>
      <c r="C9" s="97"/>
      <c r="D9" s="98"/>
      <c r="E9" s="81"/>
      <c r="F9" s="15">
        <v>8</v>
      </c>
      <c r="G9" s="3">
        <f t="shared" si="2"/>
        <v>40</v>
      </c>
      <c r="H9" s="11">
        <f t="shared" si="3"/>
        <v>0.08</v>
      </c>
      <c r="I9" s="86"/>
      <c r="J9" s="90"/>
      <c r="K9" s="25"/>
      <c r="L9" s="107"/>
      <c r="M9" s="108"/>
      <c r="N9" s="86"/>
      <c r="O9" s="9"/>
      <c r="P9" s="27">
        <v>8</v>
      </c>
      <c r="Q9" s="28">
        <f t="shared" si="0"/>
        <v>56</v>
      </c>
      <c r="R9" s="29">
        <f t="shared" si="1"/>
        <v>9.3333333333333338E-2</v>
      </c>
      <c r="S9" s="86"/>
      <c r="T9" s="90"/>
      <c r="U9" s="96"/>
      <c r="V9" s="97"/>
      <c r="W9" s="98"/>
      <c r="X9" s="9"/>
      <c r="Y9" s="15">
        <v>8</v>
      </c>
      <c r="Z9" s="10">
        <f t="shared" si="4"/>
        <v>31.2</v>
      </c>
      <c r="AA9" s="11">
        <f t="shared" si="5"/>
        <v>5.6727272727272723E-2</v>
      </c>
      <c r="AB9" s="86"/>
    </row>
    <row r="10" spans="1:28" ht="14.4" thickBot="1" x14ac:dyDescent="0.35">
      <c r="A10" s="91"/>
      <c r="B10" s="96"/>
      <c r="C10" s="97"/>
      <c r="D10" s="98"/>
      <c r="E10" s="81"/>
      <c r="F10" s="27">
        <v>9</v>
      </c>
      <c r="G10" s="12">
        <f t="shared" si="2"/>
        <v>45</v>
      </c>
      <c r="H10" s="29">
        <f t="shared" si="3"/>
        <v>0.09</v>
      </c>
      <c r="I10" s="86"/>
      <c r="J10" s="90"/>
      <c r="K10" s="25"/>
      <c r="L10" s="107"/>
      <c r="M10" s="108"/>
      <c r="N10" s="86"/>
      <c r="O10" s="9"/>
      <c r="P10" s="19">
        <v>9</v>
      </c>
      <c r="Q10" s="22">
        <f t="shared" si="0"/>
        <v>63</v>
      </c>
      <c r="R10" s="21">
        <f t="shared" si="1"/>
        <v>0.105</v>
      </c>
      <c r="S10" s="86"/>
      <c r="T10" s="90"/>
      <c r="U10" s="96"/>
      <c r="V10" s="97"/>
      <c r="W10" s="98"/>
      <c r="X10" s="9"/>
      <c r="Y10" s="15">
        <v>9</v>
      </c>
      <c r="Z10" s="10">
        <f t="shared" si="4"/>
        <v>35.1</v>
      </c>
      <c r="AA10" s="11">
        <f t="shared" si="5"/>
        <v>6.3818181818181816E-2</v>
      </c>
      <c r="AB10" s="86"/>
    </row>
    <row r="11" spans="1:28" ht="14.4" thickBot="1" x14ac:dyDescent="0.35">
      <c r="A11" s="91"/>
      <c r="B11" s="99"/>
      <c r="C11" s="100"/>
      <c r="D11" s="101"/>
      <c r="E11" s="81"/>
      <c r="F11" s="19">
        <v>10</v>
      </c>
      <c r="G11" s="20">
        <f t="shared" si="2"/>
        <v>50</v>
      </c>
      <c r="H11" s="21">
        <f t="shared" si="3"/>
        <v>0.1</v>
      </c>
      <c r="I11" s="86"/>
      <c r="J11" s="90"/>
      <c r="K11" s="25"/>
      <c r="L11" s="109"/>
      <c r="M11" s="110"/>
      <c r="N11" s="87"/>
      <c r="O11" s="9"/>
      <c r="P11" s="17">
        <v>10</v>
      </c>
      <c r="Q11" s="30">
        <f t="shared" si="0"/>
        <v>70</v>
      </c>
      <c r="R11" s="18">
        <f t="shared" si="1"/>
        <v>0.11666666666666667</v>
      </c>
      <c r="S11" s="86"/>
      <c r="T11" s="90"/>
      <c r="U11" s="96"/>
      <c r="V11" s="97"/>
      <c r="W11" s="98"/>
      <c r="X11" s="9"/>
      <c r="Y11" s="15">
        <v>10</v>
      </c>
      <c r="Z11" s="10">
        <f t="shared" si="4"/>
        <v>39</v>
      </c>
      <c r="AA11" s="11">
        <f t="shared" si="5"/>
        <v>7.0909090909090908E-2</v>
      </c>
      <c r="AB11" s="86"/>
    </row>
    <row r="12" spans="1:28" ht="14.4" thickBot="1" x14ac:dyDescent="0.35">
      <c r="A12" s="91"/>
      <c r="B12" s="142"/>
      <c r="C12" s="142"/>
      <c r="D12" s="142"/>
      <c r="E12" s="142"/>
      <c r="F12" s="33"/>
      <c r="G12" s="33"/>
      <c r="H12" s="33"/>
      <c r="I12" s="86"/>
      <c r="J12" s="90"/>
      <c r="K12" s="25"/>
      <c r="L12" s="3"/>
      <c r="O12" s="9"/>
      <c r="P12" s="15">
        <v>11</v>
      </c>
      <c r="Q12" s="10">
        <f t="shared" si="0"/>
        <v>77</v>
      </c>
      <c r="R12" s="11">
        <f t="shared" si="1"/>
        <v>0.12833333333333333</v>
      </c>
      <c r="S12" s="86"/>
      <c r="T12" s="90"/>
      <c r="U12" s="96"/>
      <c r="V12" s="97"/>
      <c r="W12" s="98"/>
      <c r="X12" s="9"/>
      <c r="Y12" s="15">
        <v>11</v>
      </c>
      <c r="Z12" s="10">
        <f t="shared" si="4"/>
        <v>42.9</v>
      </c>
      <c r="AA12" s="11">
        <f t="shared" si="5"/>
        <v>7.8E-2</v>
      </c>
      <c r="AB12" s="86"/>
    </row>
    <row r="13" spans="1:28" ht="14.4" thickBot="1" x14ac:dyDescent="0.35">
      <c r="A13" s="90"/>
      <c r="B13" s="116" t="s">
        <v>9</v>
      </c>
      <c r="C13" s="145"/>
      <c r="D13" s="145"/>
      <c r="E13" s="145"/>
      <c r="F13" s="145"/>
      <c r="G13" s="145"/>
      <c r="H13" s="117"/>
      <c r="I13" s="86"/>
      <c r="J13" s="90"/>
      <c r="K13" s="25"/>
      <c r="L13" s="3"/>
      <c r="O13" s="9"/>
      <c r="P13" s="15">
        <v>12</v>
      </c>
      <c r="Q13" s="10">
        <f t="shared" si="0"/>
        <v>84</v>
      </c>
      <c r="R13" s="11">
        <f t="shared" si="1"/>
        <v>0.14000000000000001</v>
      </c>
      <c r="S13" s="86"/>
      <c r="T13" s="90"/>
      <c r="U13" s="96"/>
      <c r="V13" s="97"/>
      <c r="W13" s="98"/>
      <c r="X13" s="9"/>
      <c r="Y13" s="15">
        <v>12</v>
      </c>
      <c r="Z13" s="10">
        <f t="shared" si="4"/>
        <v>46.8</v>
      </c>
      <c r="AA13" s="11">
        <f t="shared" si="5"/>
        <v>8.5090909090909092E-2</v>
      </c>
      <c r="AB13" s="86"/>
    </row>
    <row r="14" spans="1:28" x14ac:dyDescent="0.3">
      <c r="A14" s="91"/>
      <c r="B14" s="2"/>
      <c r="C14" s="2"/>
      <c r="D14" s="2"/>
      <c r="E14" s="84"/>
      <c r="F14" s="143" t="s">
        <v>27</v>
      </c>
      <c r="G14" s="110"/>
      <c r="H14" s="144"/>
      <c r="I14" s="86"/>
      <c r="J14" s="90"/>
      <c r="K14" s="25"/>
      <c r="L14" s="3"/>
      <c r="O14" s="9"/>
      <c r="P14" s="15">
        <v>13</v>
      </c>
      <c r="Q14" s="10">
        <f t="shared" si="0"/>
        <v>91</v>
      </c>
      <c r="R14" s="11">
        <f t="shared" si="1"/>
        <v>0.15166666666666667</v>
      </c>
      <c r="S14" s="86"/>
      <c r="T14" s="90"/>
      <c r="U14" s="96"/>
      <c r="V14" s="97"/>
      <c r="W14" s="98"/>
      <c r="X14" s="9"/>
      <c r="Y14" s="15">
        <v>13</v>
      </c>
      <c r="Z14" s="10">
        <f t="shared" si="4"/>
        <v>50.699999999999996</v>
      </c>
      <c r="AA14" s="11">
        <f t="shared" si="5"/>
        <v>9.218181818181817E-2</v>
      </c>
      <c r="AB14" s="86"/>
    </row>
    <row r="15" spans="1:28" ht="14.4" thickBot="1" x14ac:dyDescent="0.35">
      <c r="A15" s="91"/>
      <c r="E15" s="9"/>
      <c r="F15" s="10" t="s">
        <v>28</v>
      </c>
      <c r="G15" s="1" t="s">
        <v>29</v>
      </c>
      <c r="H15" s="11" t="s">
        <v>30</v>
      </c>
      <c r="I15" s="86"/>
      <c r="J15" s="90"/>
      <c r="K15" s="25"/>
      <c r="L15" s="3"/>
      <c r="O15" s="9"/>
      <c r="P15" s="15">
        <v>14</v>
      </c>
      <c r="Q15" s="10">
        <f t="shared" si="0"/>
        <v>98</v>
      </c>
      <c r="R15" s="11">
        <f t="shared" si="1"/>
        <v>0.16333333333333333</v>
      </c>
      <c r="S15" s="86"/>
      <c r="T15" s="90"/>
      <c r="U15" s="96"/>
      <c r="V15" s="97"/>
      <c r="W15" s="98"/>
      <c r="X15" s="9"/>
      <c r="Y15" s="27">
        <v>14</v>
      </c>
      <c r="Z15" s="28">
        <f t="shared" si="4"/>
        <v>54.6</v>
      </c>
      <c r="AA15" s="29">
        <f t="shared" si="5"/>
        <v>9.9272727272727276E-2</v>
      </c>
      <c r="AB15" s="86"/>
    </row>
    <row r="16" spans="1:28" ht="14.4" thickBot="1" x14ac:dyDescent="0.35">
      <c r="A16" s="91"/>
      <c r="E16" s="9"/>
      <c r="F16" s="10" t="s">
        <v>31</v>
      </c>
      <c r="H16" s="11">
        <v>500</v>
      </c>
      <c r="I16" s="86"/>
      <c r="J16" s="90"/>
      <c r="K16" s="25"/>
      <c r="L16" s="3"/>
      <c r="O16" s="9"/>
      <c r="P16" s="15">
        <v>15</v>
      </c>
      <c r="Q16" s="10">
        <f t="shared" si="0"/>
        <v>105</v>
      </c>
      <c r="R16" s="11">
        <f t="shared" si="1"/>
        <v>0.17499999999999999</v>
      </c>
      <c r="S16" s="86"/>
      <c r="T16" s="90"/>
      <c r="U16" s="99"/>
      <c r="V16" s="100"/>
      <c r="W16" s="101"/>
      <c r="X16" s="9"/>
      <c r="Y16" s="19">
        <v>15</v>
      </c>
      <c r="Z16" s="22">
        <f t="shared" si="4"/>
        <v>58.5</v>
      </c>
      <c r="AA16" s="21">
        <f t="shared" si="5"/>
        <v>0.10636363636363637</v>
      </c>
      <c r="AB16" s="86"/>
    </row>
    <row r="17" spans="1:28" x14ac:dyDescent="0.3">
      <c r="A17" s="91"/>
      <c r="E17" s="9"/>
      <c r="F17" s="10"/>
      <c r="H17" s="11"/>
      <c r="I17" s="86"/>
      <c r="J17" s="90"/>
      <c r="K17" s="25"/>
      <c r="L17" s="3"/>
      <c r="O17" s="9"/>
      <c r="P17" s="15">
        <v>16</v>
      </c>
      <c r="Q17" s="10">
        <f t="shared" si="0"/>
        <v>112</v>
      </c>
      <c r="R17" s="11">
        <f t="shared" si="1"/>
        <v>0.18666666666666668</v>
      </c>
      <c r="S17" s="86"/>
      <c r="T17" s="90"/>
      <c r="X17" s="9"/>
      <c r="Y17" s="17">
        <v>16</v>
      </c>
      <c r="Z17" s="30">
        <f t="shared" si="4"/>
        <v>62.4</v>
      </c>
      <c r="AA17" s="18">
        <f t="shared" si="5"/>
        <v>0.11345454545454545</v>
      </c>
      <c r="AB17" s="86"/>
    </row>
    <row r="18" spans="1:28" ht="14.4" thickBot="1" x14ac:dyDescent="0.35">
      <c r="A18" s="91"/>
      <c r="E18" s="9"/>
      <c r="F18" s="139" t="s">
        <v>32</v>
      </c>
      <c r="G18" s="104"/>
      <c r="H18" s="140"/>
      <c r="I18" s="86"/>
      <c r="J18" s="90"/>
      <c r="K18" s="25"/>
      <c r="L18" s="3"/>
      <c r="O18" s="9"/>
      <c r="P18" s="27">
        <v>17</v>
      </c>
      <c r="Q18" s="28">
        <f t="shared" si="0"/>
        <v>119</v>
      </c>
      <c r="R18" s="29">
        <f t="shared" si="1"/>
        <v>0.19833333333333333</v>
      </c>
      <c r="S18" s="86"/>
      <c r="T18" s="90"/>
      <c r="X18" s="9"/>
      <c r="Y18" s="15">
        <v>17</v>
      </c>
      <c r="Z18" s="10">
        <f t="shared" si="4"/>
        <v>66.3</v>
      </c>
      <c r="AA18" s="11">
        <f t="shared" si="5"/>
        <v>0.12054545454545454</v>
      </c>
      <c r="AB18" s="86"/>
    </row>
    <row r="19" spans="1:28" ht="14.4" thickBot="1" x14ac:dyDescent="0.35">
      <c r="A19" s="91"/>
      <c r="E19" s="9"/>
      <c r="F19" s="10" t="s">
        <v>33</v>
      </c>
      <c r="G19" s="1" t="s">
        <v>34</v>
      </c>
      <c r="H19" s="11" t="s">
        <v>35</v>
      </c>
      <c r="I19" s="86"/>
      <c r="J19" s="90"/>
      <c r="K19" s="25"/>
      <c r="L19" s="3"/>
      <c r="O19" s="9"/>
      <c r="P19" s="19">
        <v>18</v>
      </c>
      <c r="Q19" s="22">
        <f t="shared" si="0"/>
        <v>126</v>
      </c>
      <c r="R19" s="21">
        <f t="shared" si="1"/>
        <v>0.21</v>
      </c>
      <c r="S19" s="86"/>
      <c r="T19" s="90"/>
      <c r="X19" s="9"/>
      <c r="Y19" s="15">
        <v>18</v>
      </c>
      <c r="Z19" s="10">
        <f t="shared" si="4"/>
        <v>70.2</v>
      </c>
      <c r="AA19" s="11">
        <f t="shared" si="5"/>
        <v>0.12763636363636363</v>
      </c>
      <c r="AB19" s="86"/>
    </row>
    <row r="20" spans="1:28" x14ac:dyDescent="0.3">
      <c r="A20" s="91"/>
      <c r="E20" s="9"/>
      <c r="F20" s="10">
        <v>1</v>
      </c>
      <c r="G20" s="1">
        <v>5</v>
      </c>
      <c r="H20" s="11">
        <v>0.01</v>
      </c>
      <c r="I20" s="86"/>
      <c r="J20" s="90"/>
      <c r="K20" s="25"/>
      <c r="L20" s="3"/>
      <c r="O20" s="9"/>
      <c r="P20" s="17">
        <v>19</v>
      </c>
      <c r="Q20" s="30">
        <f t="shared" si="0"/>
        <v>133</v>
      </c>
      <c r="R20" s="18">
        <f t="shared" si="1"/>
        <v>0.22166666666666668</v>
      </c>
      <c r="S20" s="86"/>
      <c r="T20" s="90"/>
      <c r="X20" s="9"/>
      <c r="Y20" s="15">
        <v>19</v>
      </c>
      <c r="Z20" s="10">
        <f t="shared" si="4"/>
        <v>74.099999999999994</v>
      </c>
      <c r="AA20" s="11">
        <f t="shared" si="5"/>
        <v>0.13472727272727272</v>
      </c>
      <c r="AB20" s="86"/>
    </row>
    <row r="21" spans="1:28" x14ac:dyDescent="0.3">
      <c r="A21" s="91"/>
      <c r="E21" s="9"/>
      <c r="F21" s="10">
        <v>2</v>
      </c>
      <c r="G21" s="1">
        <v>10</v>
      </c>
      <c r="H21" s="11">
        <v>0.02</v>
      </c>
      <c r="I21" s="86"/>
      <c r="J21" s="90"/>
      <c r="K21" s="25"/>
      <c r="L21" s="3"/>
      <c r="O21" s="9"/>
      <c r="P21" s="15">
        <v>20</v>
      </c>
      <c r="Q21" s="10">
        <f t="shared" si="0"/>
        <v>140</v>
      </c>
      <c r="R21" s="11">
        <f t="shared" si="1"/>
        <v>0.23333333333333334</v>
      </c>
      <c r="S21" s="86"/>
      <c r="T21" s="90"/>
      <c r="X21" s="9"/>
      <c r="Y21" s="15">
        <v>20</v>
      </c>
      <c r="Z21" s="10">
        <f t="shared" si="4"/>
        <v>78</v>
      </c>
      <c r="AA21" s="11">
        <f t="shared" si="5"/>
        <v>0.14181818181818182</v>
      </c>
      <c r="AB21" s="86"/>
    </row>
    <row r="22" spans="1:28" x14ac:dyDescent="0.3">
      <c r="A22" s="91"/>
      <c r="E22" s="9"/>
      <c r="F22" s="10">
        <v>3</v>
      </c>
      <c r="G22" s="1">
        <v>15</v>
      </c>
      <c r="H22" s="11">
        <v>0.03</v>
      </c>
      <c r="I22" s="86"/>
      <c r="J22" s="90"/>
      <c r="K22" s="25"/>
      <c r="L22" s="3"/>
      <c r="O22" s="9"/>
      <c r="P22" s="15">
        <v>21</v>
      </c>
      <c r="Q22" s="10">
        <f t="shared" si="0"/>
        <v>147</v>
      </c>
      <c r="R22" s="11">
        <f t="shared" si="1"/>
        <v>0.245</v>
      </c>
      <c r="S22" s="86"/>
      <c r="T22" s="90"/>
      <c r="X22" s="81"/>
      <c r="Y22" s="15">
        <v>21</v>
      </c>
      <c r="Z22" s="10">
        <f t="shared" si="4"/>
        <v>81.899999999999991</v>
      </c>
      <c r="AA22" s="11">
        <f t="shared" si="5"/>
        <v>0.14890909090909088</v>
      </c>
      <c r="AB22" s="86"/>
    </row>
    <row r="23" spans="1:28" x14ac:dyDescent="0.3">
      <c r="A23" s="91"/>
      <c r="E23" s="9"/>
      <c r="F23" s="10">
        <v>4</v>
      </c>
      <c r="G23" s="1">
        <v>20</v>
      </c>
      <c r="H23" s="11">
        <v>0.04</v>
      </c>
      <c r="I23" s="86"/>
      <c r="J23" s="90"/>
      <c r="K23" s="25"/>
      <c r="L23" s="3"/>
      <c r="O23" s="9"/>
      <c r="P23" s="15">
        <v>22</v>
      </c>
      <c r="Q23" s="10">
        <f t="shared" si="0"/>
        <v>154</v>
      </c>
      <c r="R23" s="11">
        <f t="shared" si="1"/>
        <v>0.25666666666666665</v>
      </c>
      <c r="S23" s="86"/>
      <c r="T23" s="90"/>
      <c r="X23" s="81"/>
      <c r="Y23" s="15">
        <v>22</v>
      </c>
      <c r="Z23" s="10">
        <f t="shared" si="4"/>
        <v>85.8</v>
      </c>
      <c r="AA23" s="11">
        <f t="shared" si="5"/>
        <v>0.156</v>
      </c>
      <c r="AB23" s="86"/>
    </row>
    <row r="24" spans="1:28" ht="14.4" thickBot="1" x14ac:dyDescent="0.35">
      <c r="A24" s="91"/>
      <c r="E24" s="9"/>
      <c r="F24" s="10">
        <v>5</v>
      </c>
      <c r="G24" s="1">
        <v>25</v>
      </c>
      <c r="H24" s="11">
        <v>0.05</v>
      </c>
      <c r="I24" s="86"/>
      <c r="J24" s="90"/>
      <c r="K24" s="25"/>
      <c r="L24" s="3"/>
      <c r="O24" s="77"/>
      <c r="P24" s="15">
        <v>23</v>
      </c>
      <c r="Q24" s="10">
        <f t="shared" si="0"/>
        <v>161</v>
      </c>
      <c r="R24" s="11">
        <f t="shared" si="1"/>
        <v>0.26833333333333331</v>
      </c>
      <c r="S24" s="86"/>
      <c r="T24" s="90"/>
      <c r="X24" s="81"/>
      <c r="Y24" s="15">
        <v>23</v>
      </c>
      <c r="Z24" s="10">
        <f t="shared" si="4"/>
        <v>89.7</v>
      </c>
      <c r="AA24" s="11">
        <f t="shared" si="5"/>
        <v>0.16309090909090909</v>
      </c>
      <c r="AB24" s="86"/>
    </row>
    <row r="25" spans="1:28" x14ac:dyDescent="0.3">
      <c r="A25" s="91"/>
      <c r="E25" s="9"/>
      <c r="F25" s="10">
        <v>6</v>
      </c>
      <c r="G25" s="1">
        <v>30</v>
      </c>
      <c r="H25" s="11">
        <v>0.06</v>
      </c>
      <c r="I25" s="86"/>
      <c r="J25" s="90"/>
      <c r="K25" s="25"/>
      <c r="L25" s="3"/>
      <c r="N25" s="9"/>
      <c r="O25" s="78"/>
      <c r="P25" s="15">
        <v>24</v>
      </c>
      <c r="Q25" s="10">
        <f t="shared" si="0"/>
        <v>168</v>
      </c>
      <c r="R25" s="11">
        <f t="shared" si="1"/>
        <v>0.28000000000000003</v>
      </c>
      <c r="S25" s="86"/>
      <c r="T25" s="90"/>
      <c r="X25" s="81"/>
      <c r="Y25" s="15">
        <v>24</v>
      </c>
      <c r="Z25" s="10">
        <f t="shared" si="4"/>
        <v>93.6</v>
      </c>
      <c r="AA25" s="11">
        <f t="shared" si="5"/>
        <v>0.17018181818181818</v>
      </c>
      <c r="AB25" s="86"/>
    </row>
    <row r="26" spans="1:28" ht="14.4" thickBot="1" x14ac:dyDescent="0.35">
      <c r="A26" s="91"/>
      <c r="E26" s="9"/>
      <c r="F26" s="10">
        <v>7</v>
      </c>
      <c r="G26" s="1">
        <v>35</v>
      </c>
      <c r="H26" s="11">
        <v>7.0000000000000007E-2</v>
      </c>
      <c r="I26" s="86"/>
      <c r="J26" s="90"/>
      <c r="K26" s="25"/>
      <c r="L26" s="3"/>
      <c r="N26" s="9"/>
      <c r="O26" s="79"/>
      <c r="P26" s="27">
        <v>25</v>
      </c>
      <c r="Q26" s="28">
        <f t="shared" si="0"/>
        <v>175</v>
      </c>
      <c r="R26" s="29">
        <f t="shared" si="1"/>
        <v>0.29166666666666669</v>
      </c>
      <c r="S26" s="86"/>
      <c r="T26" s="90"/>
      <c r="X26" s="81"/>
      <c r="Y26" s="16">
        <v>25</v>
      </c>
      <c r="Z26" s="6">
        <f t="shared" si="4"/>
        <v>97.5</v>
      </c>
      <c r="AA26" s="7">
        <f t="shared" si="5"/>
        <v>0.17727272727272728</v>
      </c>
      <c r="AB26" s="86"/>
    </row>
    <row r="27" spans="1:28" ht="14.4" thickBot="1" x14ac:dyDescent="0.35">
      <c r="A27" s="91"/>
      <c r="E27" s="9"/>
      <c r="F27" s="10">
        <v>8</v>
      </c>
      <c r="G27" s="1">
        <v>40</v>
      </c>
      <c r="H27" s="11">
        <v>0.08</v>
      </c>
      <c r="I27" s="86"/>
      <c r="J27" s="90"/>
      <c r="K27" s="25"/>
      <c r="L27" s="3"/>
      <c r="N27" s="9"/>
      <c r="O27" s="79"/>
      <c r="P27" s="19">
        <v>26</v>
      </c>
      <c r="Q27" s="22">
        <f t="shared" si="0"/>
        <v>182</v>
      </c>
      <c r="R27" s="21">
        <f t="shared" si="1"/>
        <v>0.30333333333333334</v>
      </c>
      <c r="S27" s="86"/>
      <c r="T27" s="90"/>
      <c r="Y27" s="2"/>
      <c r="Z27" s="2"/>
      <c r="AA27" s="2"/>
      <c r="AB27" s="86"/>
    </row>
    <row r="28" spans="1:28" x14ac:dyDescent="0.3">
      <c r="A28" s="92"/>
      <c r="E28" s="9"/>
      <c r="F28" s="10">
        <v>9</v>
      </c>
      <c r="G28" s="1">
        <v>45</v>
      </c>
      <c r="H28" s="11">
        <v>0.09</v>
      </c>
      <c r="I28" s="87"/>
      <c r="J28" s="105"/>
      <c r="K28" s="25"/>
      <c r="L28" s="3"/>
      <c r="N28" s="9"/>
      <c r="O28" s="79"/>
      <c r="P28" s="17">
        <v>27</v>
      </c>
      <c r="Q28" s="30">
        <f t="shared" si="0"/>
        <v>189</v>
      </c>
      <c r="R28" s="18">
        <f t="shared" si="1"/>
        <v>0.315</v>
      </c>
      <c r="S28" s="86"/>
      <c r="T28" s="105"/>
      <c r="AB28" s="86"/>
    </row>
    <row r="29" spans="1:28" ht="14.4" thickBot="1" x14ac:dyDescent="0.35">
      <c r="E29" s="9"/>
      <c r="F29" s="6">
        <v>10</v>
      </c>
      <c r="G29" s="141">
        <v>50</v>
      </c>
      <c r="H29" s="7">
        <v>0.1</v>
      </c>
      <c r="N29" s="9"/>
      <c r="O29" s="80"/>
      <c r="P29" s="16">
        <v>28</v>
      </c>
      <c r="Q29" s="6">
        <f t="shared" si="0"/>
        <v>196</v>
      </c>
      <c r="R29" s="7">
        <f t="shared" si="1"/>
        <v>0.32666666666666666</v>
      </c>
      <c r="S29" s="86"/>
      <c r="AB29" s="86"/>
    </row>
    <row r="30" spans="1:28" ht="14.4" thickBot="1" x14ac:dyDescent="0.35">
      <c r="F30" s="2"/>
      <c r="G30" s="2"/>
      <c r="H30" s="2"/>
      <c r="J30" s="142"/>
      <c r="K30" s="142"/>
      <c r="L30" s="142"/>
      <c r="M30" s="142"/>
      <c r="N30" s="142"/>
      <c r="O30" s="33"/>
      <c r="P30" s="33"/>
      <c r="Q30" s="33"/>
      <c r="R30" s="33"/>
      <c r="S30" s="86"/>
      <c r="T30" s="142"/>
      <c r="U30" s="142"/>
      <c r="V30" s="142"/>
      <c r="W30" s="142"/>
      <c r="X30" s="142"/>
      <c r="Y30" s="142"/>
      <c r="Z30" s="142"/>
      <c r="AA30" s="142"/>
      <c r="AB30" s="86"/>
    </row>
    <row r="31" spans="1:28" ht="14.4" thickBot="1" x14ac:dyDescent="0.35">
      <c r="I31" s="104"/>
      <c r="J31" s="116" t="s">
        <v>9</v>
      </c>
      <c r="K31" s="145"/>
      <c r="L31" s="145"/>
      <c r="M31" s="145"/>
      <c r="N31" s="145"/>
      <c r="O31" s="145"/>
      <c r="P31" s="145"/>
      <c r="Q31" s="145"/>
      <c r="R31" s="117"/>
      <c r="S31" s="110"/>
      <c r="T31" s="116" t="s">
        <v>9</v>
      </c>
      <c r="U31" s="145"/>
      <c r="V31" s="145"/>
      <c r="W31" s="145"/>
      <c r="X31" s="145"/>
      <c r="Y31" s="145"/>
      <c r="Z31" s="145"/>
      <c r="AA31" s="117"/>
      <c r="AB31" s="87"/>
    </row>
    <row r="32" spans="1:28" x14ac:dyDescent="0.3">
      <c r="J32" s="2"/>
      <c r="K32" s="2"/>
      <c r="L32" s="2"/>
      <c r="M32" s="2"/>
      <c r="N32" s="2"/>
      <c r="O32" s="84"/>
      <c r="P32" s="136" t="s">
        <v>27</v>
      </c>
      <c r="Q32" s="137"/>
      <c r="R32" s="138"/>
      <c r="S32" s="102"/>
      <c r="T32" s="2"/>
      <c r="U32" s="2"/>
      <c r="V32" s="2"/>
      <c r="W32" s="2"/>
      <c r="X32" s="84"/>
      <c r="Y32" s="136" t="s">
        <v>27</v>
      </c>
      <c r="Z32" s="137"/>
      <c r="AA32" s="138"/>
      <c r="AB32" s="102"/>
    </row>
    <row r="33" spans="15:28" x14ac:dyDescent="0.3">
      <c r="O33" s="9"/>
      <c r="P33" s="10" t="s">
        <v>28</v>
      </c>
      <c r="Q33" s="1" t="s">
        <v>29</v>
      </c>
      <c r="R33" s="11" t="s">
        <v>30</v>
      </c>
      <c r="S33" s="102"/>
      <c r="X33" s="9"/>
      <c r="Y33" s="10" t="s">
        <v>28</v>
      </c>
      <c r="Z33" s="1" t="s">
        <v>29</v>
      </c>
      <c r="AA33" s="11" t="s">
        <v>30</v>
      </c>
      <c r="AB33" s="102"/>
    </row>
    <row r="34" spans="15:28" x14ac:dyDescent="0.3">
      <c r="O34" s="9"/>
      <c r="P34" s="10" t="s">
        <v>31</v>
      </c>
      <c r="R34" s="11">
        <v>600</v>
      </c>
      <c r="S34" s="102"/>
      <c r="X34" s="9"/>
      <c r="Y34" s="10" t="s">
        <v>31</v>
      </c>
      <c r="AA34" s="11">
        <v>550</v>
      </c>
      <c r="AB34" s="102"/>
    </row>
    <row r="35" spans="15:28" x14ac:dyDescent="0.3">
      <c r="O35" s="9"/>
      <c r="P35" s="10"/>
      <c r="R35" s="11"/>
      <c r="S35" s="102"/>
      <c r="X35" s="9"/>
      <c r="Y35" s="10"/>
      <c r="AA35" s="11"/>
      <c r="AB35" s="102"/>
    </row>
    <row r="36" spans="15:28" x14ac:dyDescent="0.3">
      <c r="O36" s="9"/>
      <c r="P36" s="139" t="s">
        <v>32</v>
      </c>
      <c r="Q36" s="104"/>
      <c r="R36" s="140"/>
      <c r="S36" s="102"/>
      <c r="X36" s="9"/>
      <c r="Y36" s="139" t="s">
        <v>32</v>
      </c>
      <c r="Z36" s="104"/>
      <c r="AA36" s="140"/>
      <c r="AB36" s="102"/>
    </row>
    <row r="37" spans="15:28" x14ac:dyDescent="0.3">
      <c r="O37" s="9"/>
      <c r="P37" s="10" t="s">
        <v>33</v>
      </c>
      <c r="Q37" s="1" t="s">
        <v>34</v>
      </c>
      <c r="R37" s="11" t="s">
        <v>35</v>
      </c>
      <c r="S37" s="102"/>
      <c r="X37" s="9"/>
      <c r="Y37" s="10" t="s">
        <v>33</v>
      </c>
      <c r="Z37" s="1" t="s">
        <v>34</v>
      </c>
      <c r="AA37" s="11" t="s">
        <v>35</v>
      </c>
      <c r="AB37" s="102"/>
    </row>
    <row r="38" spans="15:28" x14ac:dyDescent="0.3">
      <c r="O38" s="9"/>
      <c r="P38" s="10">
        <v>1</v>
      </c>
      <c r="Q38" s="1">
        <v>7</v>
      </c>
      <c r="R38" s="11">
        <v>1.1667E-2</v>
      </c>
      <c r="S38" s="102"/>
      <c r="X38" s="9"/>
      <c r="Y38" s="10">
        <v>1</v>
      </c>
      <c r="Z38" s="1">
        <v>3.9</v>
      </c>
      <c r="AA38" s="11">
        <v>7.0910000000000001E-3</v>
      </c>
      <c r="AB38" s="102"/>
    </row>
    <row r="39" spans="15:28" x14ac:dyDescent="0.3">
      <c r="O39" s="9"/>
      <c r="P39" s="10">
        <v>2</v>
      </c>
      <c r="Q39" s="1">
        <v>14</v>
      </c>
      <c r="R39" s="11">
        <v>2.3333E-2</v>
      </c>
      <c r="S39" s="102"/>
      <c r="X39" s="9"/>
      <c r="Y39" s="10">
        <v>2</v>
      </c>
      <c r="Z39" s="1">
        <v>7.8</v>
      </c>
      <c r="AA39" s="11">
        <v>1.4182E-2</v>
      </c>
      <c r="AB39" s="102"/>
    </row>
    <row r="40" spans="15:28" x14ac:dyDescent="0.3">
      <c r="O40" s="9"/>
      <c r="P40" s="10">
        <v>3</v>
      </c>
      <c r="Q40" s="1">
        <v>21</v>
      </c>
      <c r="R40" s="11">
        <v>3.5000000000000003E-2</v>
      </c>
      <c r="S40" s="102"/>
      <c r="X40" s="9"/>
      <c r="Y40" s="10">
        <v>3</v>
      </c>
      <c r="Z40" s="1">
        <v>11.7</v>
      </c>
      <c r="AA40" s="11">
        <v>2.1273E-2</v>
      </c>
      <c r="AB40" s="102"/>
    </row>
    <row r="41" spans="15:28" x14ac:dyDescent="0.3">
      <c r="O41" s="9"/>
      <c r="P41" s="10">
        <v>4</v>
      </c>
      <c r="Q41" s="1">
        <v>28</v>
      </c>
      <c r="R41" s="11">
        <v>4.6667E-2</v>
      </c>
      <c r="S41" s="102"/>
      <c r="X41" s="9"/>
      <c r="Y41" s="10">
        <v>4</v>
      </c>
      <c r="Z41" s="1">
        <v>15.6</v>
      </c>
      <c r="AA41" s="11">
        <v>2.8364E-2</v>
      </c>
      <c r="AB41" s="102"/>
    </row>
    <row r="42" spans="15:28" x14ac:dyDescent="0.3">
      <c r="O42" s="9"/>
      <c r="P42" s="10">
        <v>5</v>
      </c>
      <c r="Q42" s="1">
        <v>35</v>
      </c>
      <c r="R42" s="11">
        <v>5.8333000000000003E-2</v>
      </c>
      <c r="S42" s="102"/>
      <c r="X42" s="9"/>
      <c r="Y42" s="10">
        <v>5</v>
      </c>
      <c r="Z42" s="1">
        <v>19.5</v>
      </c>
      <c r="AA42" s="11">
        <v>3.5455E-2</v>
      </c>
      <c r="AB42" s="102"/>
    </row>
    <row r="43" spans="15:28" x14ac:dyDescent="0.3">
      <c r="O43" s="9"/>
      <c r="P43" s="10">
        <v>6</v>
      </c>
      <c r="Q43" s="1">
        <v>42</v>
      </c>
      <c r="R43" s="11">
        <v>7.0000000000000007E-2</v>
      </c>
      <c r="S43" s="102"/>
      <c r="X43" s="9"/>
      <c r="Y43" s="10">
        <v>6</v>
      </c>
      <c r="Z43" s="1">
        <v>23.4</v>
      </c>
      <c r="AA43" s="11">
        <v>4.2544999999999999E-2</v>
      </c>
      <c r="AB43" s="102"/>
    </row>
    <row r="44" spans="15:28" x14ac:dyDescent="0.3">
      <c r="O44" s="9"/>
      <c r="P44" s="10">
        <v>7</v>
      </c>
      <c r="Q44" s="1">
        <v>49</v>
      </c>
      <c r="R44" s="11">
        <v>8.1667000000000003E-2</v>
      </c>
      <c r="S44" s="102"/>
      <c r="X44" s="9"/>
      <c r="Y44" s="10">
        <v>7</v>
      </c>
      <c r="Z44" s="1">
        <v>27.3</v>
      </c>
      <c r="AA44" s="11">
        <v>4.9636E-2</v>
      </c>
      <c r="AB44" s="102"/>
    </row>
    <row r="45" spans="15:28" x14ac:dyDescent="0.3">
      <c r="O45" s="9"/>
      <c r="P45" s="10">
        <v>8</v>
      </c>
      <c r="Q45" s="1">
        <v>56</v>
      </c>
      <c r="R45" s="11">
        <v>9.3332999999999999E-2</v>
      </c>
      <c r="S45" s="102"/>
      <c r="X45" s="9"/>
      <c r="Y45" s="10">
        <v>8</v>
      </c>
      <c r="Z45" s="1">
        <v>31.2</v>
      </c>
      <c r="AA45" s="11">
        <v>5.6727E-2</v>
      </c>
      <c r="AB45" s="102"/>
    </row>
    <row r="46" spans="15:28" x14ac:dyDescent="0.3">
      <c r="O46" s="9"/>
      <c r="P46" s="10">
        <v>9</v>
      </c>
      <c r="Q46" s="1">
        <v>63</v>
      </c>
      <c r="R46" s="11">
        <v>0.105</v>
      </c>
      <c r="S46" s="102"/>
      <c r="X46" s="9"/>
      <c r="Y46" s="10">
        <v>9</v>
      </c>
      <c r="Z46" s="1">
        <v>35.1</v>
      </c>
      <c r="AA46" s="11">
        <v>6.3818E-2</v>
      </c>
      <c r="AB46" s="102"/>
    </row>
    <row r="47" spans="15:28" x14ac:dyDescent="0.3">
      <c r="O47" s="9"/>
      <c r="P47" s="10">
        <v>10</v>
      </c>
      <c r="Q47" s="1">
        <v>70</v>
      </c>
      <c r="R47" s="11">
        <v>0.11666700000000001</v>
      </c>
      <c r="S47" s="102"/>
      <c r="X47" s="9"/>
      <c r="Y47" s="10">
        <v>10</v>
      </c>
      <c r="Z47" s="1">
        <v>39</v>
      </c>
      <c r="AA47" s="11">
        <v>7.0909E-2</v>
      </c>
      <c r="AB47" s="102"/>
    </row>
    <row r="48" spans="15:28" x14ac:dyDescent="0.3">
      <c r="O48" s="9"/>
      <c r="P48" s="10">
        <v>11</v>
      </c>
      <c r="Q48" s="1">
        <v>77</v>
      </c>
      <c r="R48" s="11">
        <v>0.128333</v>
      </c>
      <c r="S48" s="102"/>
      <c r="X48" s="9"/>
      <c r="Y48" s="10">
        <v>11</v>
      </c>
      <c r="Z48" s="1">
        <v>42.9</v>
      </c>
      <c r="AA48" s="11">
        <v>7.8E-2</v>
      </c>
      <c r="AB48" s="102"/>
    </row>
    <row r="49" spans="15:28" x14ac:dyDescent="0.3">
      <c r="O49" s="9"/>
      <c r="P49" s="10">
        <v>12</v>
      </c>
      <c r="Q49" s="1">
        <v>84</v>
      </c>
      <c r="R49" s="11">
        <v>0.14000000000000001</v>
      </c>
      <c r="S49" s="102"/>
      <c r="X49" s="9"/>
      <c r="Y49" s="10">
        <v>12</v>
      </c>
      <c r="Z49" s="1">
        <v>46.8</v>
      </c>
      <c r="AA49" s="11">
        <v>8.5091E-2</v>
      </c>
      <c r="AB49" s="102"/>
    </row>
    <row r="50" spans="15:28" x14ac:dyDescent="0.3">
      <c r="O50" s="9"/>
      <c r="P50" s="10">
        <v>13</v>
      </c>
      <c r="Q50" s="1">
        <v>91</v>
      </c>
      <c r="R50" s="11">
        <v>0.151667</v>
      </c>
      <c r="S50" s="102"/>
      <c r="X50" s="9"/>
      <c r="Y50" s="10">
        <v>13</v>
      </c>
      <c r="Z50" s="1">
        <v>50.7</v>
      </c>
      <c r="AA50" s="11">
        <v>9.2182E-2</v>
      </c>
      <c r="AB50" s="102"/>
    </row>
    <row r="51" spans="15:28" x14ac:dyDescent="0.3">
      <c r="O51" s="9"/>
      <c r="P51" s="10">
        <v>14</v>
      </c>
      <c r="Q51" s="1">
        <v>98</v>
      </c>
      <c r="R51" s="11">
        <v>0.16333300000000001</v>
      </c>
      <c r="S51" s="102"/>
      <c r="X51" s="9"/>
      <c r="Y51" s="10">
        <v>14</v>
      </c>
      <c r="Z51" s="1">
        <v>54.6</v>
      </c>
      <c r="AA51" s="11">
        <v>9.9273E-2</v>
      </c>
      <c r="AB51" s="102"/>
    </row>
    <row r="52" spans="15:28" x14ac:dyDescent="0.3">
      <c r="O52" s="9"/>
      <c r="P52" s="10">
        <v>15</v>
      </c>
      <c r="Q52" s="1">
        <v>105</v>
      </c>
      <c r="R52" s="11">
        <v>0.17499999999999999</v>
      </c>
      <c r="S52" s="102"/>
      <c r="X52" s="9"/>
      <c r="Y52" s="10">
        <v>15</v>
      </c>
      <c r="Z52" s="1">
        <v>58.5</v>
      </c>
      <c r="AA52" s="11">
        <v>0.106364</v>
      </c>
      <c r="AB52" s="102"/>
    </row>
    <row r="53" spans="15:28" x14ac:dyDescent="0.3">
      <c r="O53" s="9"/>
      <c r="P53" s="10">
        <v>16</v>
      </c>
      <c r="Q53" s="1">
        <v>112</v>
      </c>
      <c r="R53" s="11">
        <v>0.186667</v>
      </c>
      <c r="S53" s="102"/>
      <c r="X53" s="9"/>
      <c r="Y53" s="10">
        <v>16</v>
      </c>
      <c r="Z53" s="1">
        <v>62.4</v>
      </c>
      <c r="AA53" s="11">
        <v>0.113455</v>
      </c>
      <c r="AB53" s="102"/>
    </row>
    <row r="54" spans="15:28" x14ac:dyDescent="0.3">
      <c r="O54" s="9"/>
      <c r="P54" s="10">
        <v>17</v>
      </c>
      <c r="Q54" s="1">
        <v>119</v>
      </c>
      <c r="R54" s="11">
        <v>0.19833300000000001</v>
      </c>
      <c r="S54" s="102"/>
      <c r="X54" s="9"/>
      <c r="Y54" s="10">
        <v>17</v>
      </c>
      <c r="Z54" s="1">
        <v>66.3</v>
      </c>
      <c r="AA54" s="11">
        <v>0.120545</v>
      </c>
      <c r="AB54" s="102"/>
    </row>
    <row r="55" spans="15:28" x14ac:dyDescent="0.3">
      <c r="O55" s="9"/>
      <c r="P55" s="10">
        <v>18</v>
      </c>
      <c r="Q55" s="1">
        <v>126</v>
      </c>
      <c r="R55" s="11">
        <v>0.21</v>
      </c>
      <c r="S55" s="102"/>
      <c r="X55" s="9"/>
      <c r="Y55" s="10">
        <v>18</v>
      </c>
      <c r="Z55" s="1">
        <v>70.2</v>
      </c>
      <c r="AA55" s="11">
        <v>0.127636</v>
      </c>
      <c r="AB55" s="102"/>
    </row>
    <row r="56" spans="15:28" x14ac:dyDescent="0.3">
      <c r="O56" s="9"/>
      <c r="P56" s="10">
        <v>19</v>
      </c>
      <c r="Q56" s="1">
        <v>133</v>
      </c>
      <c r="R56" s="11">
        <v>0.221667</v>
      </c>
      <c r="S56" s="102"/>
      <c r="X56" s="9"/>
      <c r="Y56" s="10">
        <v>19</v>
      </c>
      <c r="Z56" s="1">
        <v>74.099999999999994</v>
      </c>
      <c r="AA56" s="11">
        <v>0.13472700000000001</v>
      </c>
      <c r="AB56" s="102"/>
    </row>
    <row r="57" spans="15:28" x14ac:dyDescent="0.3">
      <c r="O57" s="9"/>
      <c r="P57" s="10">
        <v>20</v>
      </c>
      <c r="Q57" s="1">
        <v>140</v>
      </c>
      <c r="R57" s="11">
        <v>0.23333300000000001</v>
      </c>
      <c r="S57" s="102"/>
      <c r="X57" s="9"/>
      <c r="Y57" s="10">
        <v>20</v>
      </c>
      <c r="Z57" s="1">
        <v>78</v>
      </c>
      <c r="AA57" s="11">
        <v>0.141818</v>
      </c>
      <c r="AB57" s="102"/>
    </row>
    <row r="58" spans="15:28" x14ac:dyDescent="0.3">
      <c r="O58" s="9"/>
      <c r="P58" s="10">
        <v>21</v>
      </c>
      <c r="Q58" s="1">
        <v>147</v>
      </c>
      <c r="R58" s="11">
        <v>0.245</v>
      </c>
      <c r="S58" s="102"/>
      <c r="X58" s="9"/>
      <c r="Y58" s="10">
        <v>21</v>
      </c>
      <c r="Z58" s="1">
        <v>81.900000000000006</v>
      </c>
      <c r="AA58" s="11">
        <v>0.14890900000000001</v>
      </c>
      <c r="AB58" s="102"/>
    </row>
    <row r="59" spans="15:28" x14ac:dyDescent="0.3">
      <c r="O59" s="9"/>
      <c r="P59" s="10">
        <v>22</v>
      </c>
      <c r="Q59" s="1">
        <v>154</v>
      </c>
      <c r="R59" s="11">
        <v>0.25666699999999998</v>
      </c>
      <c r="S59" s="102"/>
      <c r="X59" s="9"/>
      <c r="Y59" s="10">
        <v>22</v>
      </c>
      <c r="Z59" s="1">
        <v>85.8</v>
      </c>
      <c r="AA59" s="11">
        <v>0.156</v>
      </c>
      <c r="AB59" s="102"/>
    </row>
    <row r="60" spans="15:28" x14ac:dyDescent="0.3">
      <c r="O60" s="9"/>
      <c r="P60" s="10">
        <v>23</v>
      </c>
      <c r="Q60" s="1">
        <v>161</v>
      </c>
      <c r="R60" s="11">
        <v>0.26833299999999999</v>
      </c>
      <c r="S60" s="102"/>
      <c r="X60" s="9"/>
      <c r="Y60" s="10">
        <v>23</v>
      </c>
      <c r="Z60" s="1">
        <v>89.7</v>
      </c>
      <c r="AA60" s="11">
        <v>0.16309100000000001</v>
      </c>
      <c r="AB60" s="102"/>
    </row>
    <row r="61" spans="15:28" x14ac:dyDescent="0.3">
      <c r="O61" s="9"/>
      <c r="P61" s="10">
        <v>24</v>
      </c>
      <c r="Q61" s="1">
        <v>168</v>
      </c>
      <c r="R61" s="11">
        <v>0.28000000000000003</v>
      </c>
      <c r="S61" s="102"/>
      <c r="X61" s="9"/>
      <c r="Y61" s="10">
        <v>24</v>
      </c>
      <c r="Z61" s="1">
        <v>93.6</v>
      </c>
      <c r="AA61" s="11">
        <v>0.170182</v>
      </c>
      <c r="AB61" s="102"/>
    </row>
    <row r="62" spans="15:28" ht="14.4" thickBot="1" x14ac:dyDescent="0.35">
      <c r="O62" s="9"/>
      <c r="P62" s="10">
        <v>25</v>
      </c>
      <c r="Q62" s="1">
        <v>175</v>
      </c>
      <c r="R62" s="11">
        <v>0.29166700000000001</v>
      </c>
      <c r="S62" s="102"/>
      <c r="X62" s="9"/>
      <c r="Y62" s="6">
        <v>25</v>
      </c>
      <c r="Z62" s="141">
        <v>97.5</v>
      </c>
      <c r="AA62" s="7">
        <v>0.17727299999999999</v>
      </c>
      <c r="AB62" s="102"/>
    </row>
    <row r="63" spans="15:28" x14ac:dyDescent="0.3">
      <c r="O63" s="9"/>
      <c r="P63" s="10">
        <v>26</v>
      </c>
      <c r="Q63" s="1">
        <v>182</v>
      </c>
      <c r="R63" s="11">
        <v>0.30333300000000002</v>
      </c>
      <c r="S63" s="102"/>
      <c r="Y63" s="2"/>
      <c r="Z63" s="2"/>
      <c r="AA63" s="2"/>
    </row>
    <row r="64" spans="15:28" x14ac:dyDescent="0.3">
      <c r="O64" s="9"/>
      <c r="P64" s="10">
        <v>27</v>
      </c>
      <c r="Q64" s="1">
        <v>189</v>
      </c>
      <c r="R64" s="11">
        <v>0.315</v>
      </c>
      <c r="S64" s="102"/>
    </row>
    <row r="65" spans="15:19" ht="14.4" thickBot="1" x14ac:dyDescent="0.35">
      <c r="O65" s="9"/>
      <c r="P65" s="6">
        <v>28</v>
      </c>
      <c r="Q65" s="141">
        <v>196</v>
      </c>
      <c r="R65" s="7">
        <v>0.32666699999999999</v>
      </c>
      <c r="S65" s="102"/>
    </row>
    <row r="66" spans="15:19" x14ac:dyDescent="0.3">
      <c r="P66" s="2"/>
      <c r="Q66" s="2"/>
      <c r="R66" s="2"/>
    </row>
  </sheetData>
  <mergeCells count="18">
    <mergeCell ref="Y32:AA32"/>
    <mergeCell ref="Y36:AA36"/>
    <mergeCell ref="AB1:AB1048576"/>
    <mergeCell ref="A1:A28"/>
    <mergeCell ref="B4:D11"/>
    <mergeCell ref="I1:I1048576"/>
    <mergeCell ref="B13:H13"/>
    <mergeCell ref="J31:R31"/>
    <mergeCell ref="S1:S1048576"/>
    <mergeCell ref="J1:J28"/>
    <mergeCell ref="T1:T28"/>
    <mergeCell ref="L4:N11"/>
    <mergeCell ref="U6:W16"/>
    <mergeCell ref="T31:AA31"/>
    <mergeCell ref="F14:H14"/>
    <mergeCell ref="F18:H18"/>
    <mergeCell ref="P32:R32"/>
    <mergeCell ref="P36:R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B75A-3D11-4FBA-8BEA-99076AD556F5}">
  <dimension ref="A1:I71"/>
  <sheetViews>
    <sheetView topLeftCell="A40" workbookViewId="0">
      <selection activeCell="C41" sqref="C41"/>
    </sheetView>
  </sheetViews>
  <sheetFormatPr defaultRowHeight="13.8" x14ac:dyDescent="0.3"/>
  <cols>
    <col min="1" max="3" width="8.88671875" style="1"/>
    <col min="4" max="4" width="11.21875" style="1" customWidth="1"/>
    <col min="5" max="5" width="8.88671875" style="1"/>
    <col min="6" max="6" width="13.109375" style="1" customWidth="1"/>
    <col min="7" max="7" width="24.88671875" style="1" customWidth="1"/>
    <col min="8" max="8" width="28.6640625" style="1" customWidth="1"/>
    <col min="9" max="9" width="8.88671875" style="88"/>
    <col min="10" max="16384" width="8.88671875" style="1"/>
  </cols>
  <sheetData>
    <row r="1" spans="1:9" ht="14.4" thickBot="1" x14ac:dyDescent="0.35">
      <c r="A1" s="111" t="s">
        <v>21</v>
      </c>
      <c r="B1" s="9"/>
      <c r="C1" s="112" t="s">
        <v>15</v>
      </c>
      <c r="D1" s="113"/>
      <c r="E1" s="3"/>
      <c r="F1" s="19" t="s">
        <v>3</v>
      </c>
      <c r="G1" s="20" t="s">
        <v>4</v>
      </c>
      <c r="H1" s="21" t="s">
        <v>5</v>
      </c>
      <c r="I1" s="85"/>
    </row>
    <row r="2" spans="1:9" ht="14.4" thickBot="1" x14ac:dyDescent="0.35">
      <c r="A2" s="111"/>
      <c r="B2" s="9"/>
      <c r="C2" s="114"/>
      <c r="D2" s="115"/>
      <c r="E2" s="83"/>
      <c r="F2" s="34">
        <v>1</v>
      </c>
      <c r="G2" s="36">
        <f>$D$4*F2</f>
        <v>4.9000000000000004</v>
      </c>
      <c r="H2" s="5">
        <f>G2/$D$8</f>
        <v>6.5333333333333337E-3</v>
      </c>
      <c r="I2" s="86"/>
    </row>
    <row r="3" spans="1:9" ht="14.4" thickBot="1" x14ac:dyDescent="0.35">
      <c r="A3" s="111"/>
      <c r="B3" s="9"/>
      <c r="C3" s="31" t="s">
        <v>1</v>
      </c>
      <c r="D3" s="19" t="s">
        <v>2</v>
      </c>
      <c r="E3" s="83"/>
      <c r="F3" s="35">
        <v>2</v>
      </c>
      <c r="G3" s="3">
        <f t="shared" ref="G3:G31" si="0">$D$4*F3</f>
        <v>9.8000000000000007</v>
      </c>
      <c r="H3" s="11">
        <f t="shared" ref="H3:H21" si="1">G3/$D$8</f>
        <v>1.3066666666666667E-2</v>
      </c>
      <c r="I3" s="86"/>
    </row>
    <row r="4" spans="1:9" ht="14.4" thickBot="1" x14ac:dyDescent="0.35">
      <c r="A4" s="111"/>
      <c r="B4" s="9"/>
      <c r="C4" s="23">
        <v>150</v>
      </c>
      <c r="D4" s="32">
        <v>4.9000000000000004</v>
      </c>
      <c r="E4" s="83"/>
      <c r="F4" s="35">
        <v>3</v>
      </c>
      <c r="G4" s="3">
        <f t="shared" si="0"/>
        <v>14.700000000000001</v>
      </c>
      <c r="H4" s="11">
        <f t="shared" si="1"/>
        <v>1.9600000000000003E-2</v>
      </c>
      <c r="I4" s="86"/>
    </row>
    <row r="5" spans="1:9" ht="14.4" thickBot="1" x14ac:dyDescent="0.35">
      <c r="A5" s="111"/>
      <c r="C5" s="33"/>
      <c r="D5" s="33"/>
      <c r="E5" s="82"/>
      <c r="F5" s="35">
        <v>4</v>
      </c>
      <c r="G5" s="3">
        <f t="shared" si="0"/>
        <v>19.600000000000001</v>
      </c>
      <c r="H5" s="11">
        <f t="shared" si="1"/>
        <v>2.6133333333333335E-2</v>
      </c>
      <c r="I5" s="86"/>
    </row>
    <row r="6" spans="1:9" ht="14.4" thickBot="1" x14ac:dyDescent="0.35">
      <c r="A6" s="111"/>
      <c r="B6" s="9"/>
      <c r="C6" s="116" t="s">
        <v>14</v>
      </c>
      <c r="D6" s="117"/>
      <c r="E6" s="83"/>
      <c r="F6" s="35">
        <v>5</v>
      </c>
      <c r="G6" s="3">
        <f t="shared" si="0"/>
        <v>24.5</v>
      </c>
      <c r="H6" s="11">
        <f t="shared" si="1"/>
        <v>3.2666666666666663E-2</v>
      </c>
      <c r="I6" s="86"/>
    </row>
    <row r="7" spans="1:9" x14ac:dyDescent="0.3">
      <c r="A7" s="111"/>
      <c r="B7" s="9"/>
      <c r="C7" s="30" t="s">
        <v>16</v>
      </c>
      <c r="D7" s="18" t="s">
        <v>17</v>
      </c>
      <c r="E7" s="8"/>
      <c r="F7" s="35">
        <v>6</v>
      </c>
      <c r="G7" s="3">
        <f t="shared" si="0"/>
        <v>29.400000000000002</v>
      </c>
      <c r="H7" s="11">
        <f t="shared" si="1"/>
        <v>3.9200000000000006E-2</v>
      </c>
      <c r="I7" s="86"/>
    </row>
    <row r="8" spans="1:9" ht="14.4" thickBot="1" x14ac:dyDescent="0.35">
      <c r="A8" s="111"/>
      <c r="B8" s="9"/>
      <c r="C8" s="28">
        <v>100</v>
      </c>
      <c r="D8" s="29">
        <v>750</v>
      </c>
      <c r="E8" s="8"/>
      <c r="F8" s="35">
        <v>7</v>
      </c>
      <c r="G8" s="3">
        <f t="shared" si="0"/>
        <v>34.300000000000004</v>
      </c>
      <c r="H8" s="11">
        <f t="shared" si="1"/>
        <v>4.5733333333333341E-2</v>
      </c>
      <c r="I8" s="86"/>
    </row>
    <row r="9" spans="1:9" ht="14.4" thickBot="1" x14ac:dyDescent="0.35">
      <c r="A9" s="111"/>
      <c r="B9" s="9"/>
      <c r="C9" s="116" t="s">
        <v>18</v>
      </c>
      <c r="D9" s="117"/>
      <c r="E9" s="8"/>
      <c r="F9" s="35">
        <v>8</v>
      </c>
      <c r="G9" s="3">
        <f t="shared" si="0"/>
        <v>39.200000000000003</v>
      </c>
      <c r="H9" s="11">
        <f t="shared" si="1"/>
        <v>5.226666666666667E-2</v>
      </c>
      <c r="I9" s="86"/>
    </row>
    <row r="10" spans="1:9" x14ac:dyDescent="0.3">
      <c r="A10" s="111"/>
      <c r="B10" s="9"/>
      <c r="C10" s="30" t="s">
        <v>16</v>
      </c>
      <c r="D10" s="18" t="s">
        <v>17</v>
      </c>
      <c r="E10" s="8"/>
      <c r="F10" s="35">
        <v>9</v>
      </c>
      <c r="G10" s="3">
        <f t="shared" si="0"/>
        <v>44.1</v>
      </c>
      <c r="H10" s="11">
        <f t="shared" si="1"/>
        <v>5.8800000000000005E-2</v>
      </c>
      <c r="I10" s="86"/>
    </row>
    <row r="11" spans="1:9" ht="14.4" thickBot="1" x14ac:dyDescent="0.35">
      <c r="A11" s="111"/>
      <c r="B11" s="9"/>
      <c r="C11" s="6"/>
      <c r="D11" s="7">
        <v>1200</v>
      </c>
      <c r="E11" s="8"/>
      <c r="F11" s="35">
        <v>10</v>
      </c>
      <c r="G11" s="3">
        <f t="shared" si="0"/>
        <v>49</v>
      </c>
      <c r="H11" s="11">
        <f t="shared" si="1"/>
        <v>6.5333333333333327E-2</v>
      </c>
      <c r="I11" s="86"/>
    </row>
    <row r="12" spans="1:9" x14ac:dyDescent="0.3">
      <c r="A12" s="111"/>
      <c r="C12" s="2"/>
      <c r="D12" s="2"/>
      <c r="E12" s="9"/>
      <c r="F12" s="35">
        <v>11</v>
      </c>
      <c r="G12" s="3">
        <f t="shared" si="0"/>
        <v>53.900000000000006</v>
      </c>
      <c r="H12" s="11">
        <f t="shared" si="1"/>
        <v>7.1866666666666676E-2</v>
      </c>
      <c r="I12" s="86"/>
    </row>
    <row r="13" spans="1:9" x14ac:dyDescent="0.3">
      <c r="A13" s="111"/>
      <c r="B13" s="118" t="s">
        <v>20</v>
      </c>
      <c r="C13" s="119"/>
      <c r="D13" s="1">
        <f>100/4.9</f>
        <v>20.408163265306122</v>
      </c>
      <c r="E13" s="9"/>
      <c r="F13" s="35">
        <v>12</v>
      </c>
      <c r="G13" s="3">
        <f t="shared" si="0"/>
        <v>58.800000000000004</v>
      </c>
      <c r="H13" s="11">
        <f t="shared" si="1"/>
        <v>7.8400000000000011E-2</v>
      </c>
      <c r="I13" s="86"/>
    </row>
    <row r="14" spans="1:9" x14ac:dyDescent="0.3">
      <c r="A14" s="111"/>
      <c r="B14" s="103"/>
      <c r="C14" s="102"/>
      <c r="E14" s="9"/>
      <c r="F14" s="35">
        <v>13</v>
      </c>
      <c r="G14" s="3">
        <f t="shared" si="0"/>
        <v>63.7</v>
      </c>
      <c r="H14" s="11">
        <f t="shared" si="1"/>
        <v>8.4933333333333333E-2</v>
      </c>
      <c r="I14" s="86"/>
    </row>
    <row r="15" spans="1:9" ht="14.4" customHeight="1" x14ac:dyDescent="0.3">
      <c r="A15" s="111"/>
      <c r="B15" s="118" t="s">
        <v>19</v>
      </c>
      <c r="C15" s="119"/>
      <c r="D15" s="1">
        <f>150/4.9</f>
        <v>30.612244897959183</v>
      </c>
      <c r="E15" s="9"/>
      <c r="F15" s="35">
        <v>14</v>
      </c>
      <c r="G15" s="3">
        <f t="shared" si="0"/>
        <v>68.600000000000009</v>
      </c>
      <c r="H15" s="11">
        <f t="shared" si="1"/>
        <v>9.1466666666666682E-2</v>
      </c>
      <c r="I15" s="86"/>
    </row>
    <row r="16" spans="1:9" ht="14.4" thickBot="1" x14ac:dyDescent="0.35">
      <c r="A16" s="111"/>
      <c r="E16" s="9"/>
      <c r="F16" s="40">
        <v>15</v>
      </c>
      <c r="G16" s="12">
        <f t="shared" si="0"/>
        <v>73.5</v>
      </c>
      <c r="H16" s="29">
        <f t="shared" si="1"/>
        <v>9.8000000000000004E-2</v>
      </c>
      <c r="I16" s="86"/>
    </row>
    <row r="17" spans="1:9" ht="14.4" thickBot="1" x14ac:dyDescent="0.35">
      <c r="A17" s="111"/>
      <c r="E17" s="9"/>
      <c r="F17" s="41">
        <v>16</v>
      </c>
      <c r="G17" s="20">
        <f t="shared" si="0"/>
        <v>78.400000000000006</v>
      </c>
      <c r="H17" s="21">
        <f t="shared" si="1"/>
        <v>0.10453333333333334</v>
      </c>
      <c r="I17" s="86"/>
    </row>
    <row r="18" spans="1:9" x14ac:dyDescent="0.3">
      <c r="A18" s="111"/>
      <c r="E18" s="9"/>
      <c r="F18" s="34">
        <v>17</v>
      </c>
      <c r="G18" s="36">
        <f t="shared" si="0"/>
        <v>83.300000000000011</v>
      </c>
      <c r="H18" s="5">
        <f t="shared" si="1"/>
        <v>0.11106666666666669</v>
      </c>
      <c r="I18" s="86"/>
    </row>
    <row r="19" spans="1:9" x14ac:dyDescent="0.3">
      <c r="A19" s="111"/>
      <c r="E19" s="9"/>
      <c r="F19" s="35">
        <v>18</v>
      </c>
      <c r="G19" s="3">
        <f t="shared" si="0"/>
        <v>88.2</v>
      </c>
      <c r="H19" s="11">
        <f t="shared" si="1"/>
        <v>0.11760000000000001</v>
      </c>
      <c r="I19" s="86"/>
    </row>
    <row r="20" spans="1:9" x14ac:dyDescent="0.3">
      <c r="A20" s="111"/>
      <c r="E20" s="9"/>
      <c r="F20" s="35">
        <v>19</v>
      </c>
      <c r="G20" s="3">
        <f t="shared" si="0"/>
        <v>93.100000000000009</v>
      </c>
      <c r="H20" s="11">
        <f t="shared" si="1"/>
        <v>0.12413333333333335</v>
      </c>
      <c r="I20" s="86"/>
    </row>
    <row r="21" spans="1:9" x14ac:dyDescent="0.3">
      <c r="A21" s="111"/>
      <c r="E21" s="9"/>
      <c r="F21" s="35">
        <v>20</v>
      </c>
      <c r="G21" s="3">
        <f t="shared" si="0"/>
        <v>98</v>
      </c>
      <c r="H21" s="11">
        <f t="shared" si="1"/>
        <v>0.13066666666666665</v>
      </c>
      <c r="I21" s="86"/>
    </row>
    <row r="22" spans="1:9" x14ac:dyDescent="0.3">
      <c r="A22" s="111"/>
      <c r="E22" s="9"/>
      <c r="F22" s="38">
        <v>21</v>
      </c>
      <c r="G22" s="3">
        <f t="shared" si="0"/>
        <v>102.9</v>
      </c>
      <c r="H22" s="11">
        <f>$C$8/$D$8 + (G22-100)/$D$11</f>
        <v>0.13575000000000001</v>
      </c>
      <c r="I22" s="86"/>
    </row>
    <row r="23" spans="1:9" x14ac:dyDescent="0.3">
      <c r="A23" s="111"/>
      <c r="E23" s="9"/>
      <c r="F23" s="38">
        <v>22</v>
      </c>
      <c r="G23" s="3">
        <f t="shared" si="0"/>
        <v>107.80000000000001</v>
      </c>
      <c r="H23" s="11">
        <f t="shared" ref="H23:H31" si="2">$C$8/$D$8 + (G23-100)/$D$11</f>
        <v>0.13983333333333334</v>
      </c>
      <c r="I23" s="86"/>
    </row>
    <row r="24" spans="1:9" x14ac:dyDescent="0.3">
      <c r="A24" s="111"/>
      <c r="E24" s="9"/>
      <c r="F24" s="38">
        <v>23</v>
      </c>
      <c r="G24" s="3">
        <f t="shared" si="0"/>
        <v>112.7</v>
      </c>
      <c r="H24" s="11">
        <f t="shared" si="2"/>
        <v>0.14391666666666666</v>
      </c>
      <c r="I24" s="86"/>
    </row>
    <row r="25" spans="1:9" x14ac:dyDescent="0.3">
      <c r="A25" s="111"/>
      <c r="E25" s="9"/>
      <c r="F25" s="38">
        <v>24</v>
      </c>
      <c r="G25" s="3">
        <f t="shared" si="0"/>
        <v>117.60000000000001</v>
      </c>
      <c r="H25" s="11">
        <f t="shared" si="2"/>
        <v>0.14799999999999999</v>
      </c>
      <c r="I25" s="86"/>
    </row>
    <row r="26" spans="1:9" x14ac:dyDescent="0.3">
      <c r="A26" s="111"/>
      <c r="E26" s="9"/>
      <c r="F26" s="38">
        <v>25</v>
      </c>
      <c r="G26" s="3">
        <f t="shared" si="0"/>
        <v>122.50000000000001</v>
      </c>
      <c r="H26" s="11">
        <f t="shared" si="2"/>
        <v>0.15208333333333335</v>
      </c>
      <c r="I26" s="86"/>
    </row>
    <row r="27" spans="1:9" x14ac:dyDescent="0.3">
      <c r="A27" s="111"/>
      <c r="E27" s="82"/>
      <c r="F27" s="38">
        <v>26</v>
      </c>
      <c r="G27" s="3">
        <f t="shared" si="0"/>
        <v>127.4</v>
      </c>
      <c r="H27" s="11">
        <f t="shared" si="2"/>
        <v>0.15616666666666668</v>
      </c>
      <c r="I27" s="86"/>
    </row>
    <row r="28" spans="1:9" x14ac:dyDescent="0.3">
      <c r="E28" s="82"/>
      <c r="F28" s="38">
        <v>27</v>
      </c>
      <c r="G28" s="3">
        <f t="shared" si="0"/>
        <v>132.30000000000001</v>
      </c>
      <c r="H28" s="11">
        <f t="shared" si="2"/>
        <v>0.16025</v>
      </c>
      <c r="I28" s="86"/>
    </row>
    <row r="29" spans="1:9" x14ac:dyDescent="0.3">
      <c r="E29" s="82"/>
      <c r="F29" s="38">
        <v>28</v>
      </c>
      <c r="G29" s="3">
        <f t="shared" si="0"/>
        <v>137.20000000000002</v>
      </c>
      <c r="H29" s="11">
        <f t="shared" si="2"/>
        <v>0.16433333333333333</v>
      </c>
      <c r="I29" s="86"/>
    </row>
    <row r="30" spans="1:9" x14ac:dyDescent="0.3">
      <c r="E30" s="82"/>
      <c r="F30" s="38">
        <v>29</v>
      </c>
      <c r="G30" s="3">
        <f t="shared" si="0"/>
        <v>142.10000000000002</v>
      </c>
      <c r="H30" s="11">
        <f t="shared" si="2"/>
        <v>0.16841666666666669</v>
      </c>
      <c r="I30" s="86"/>
    </row>
    <row r="31" spans="1:9" ht="14.4" thickBot="1" x14ac:dyDescent="0.35">
      <c r="E31" s="82"/>
      <c r="F31" s="39">
        <v>30</v>
      </c>
      <c r="G31" s="37">
        <f t="shared" si="0"/>
        <v>147</v>
      </c>
      <c r="H31" s="7">
        <f t="shared" si="2"/>
        <v>0.17249999999999999</v>
      </c>
      <c r="I31" s="86"/>
    </row>
    <row r="32" spans="1:9" ht="14.4" thickBot="1" x14ac:dyDescent="0.35">
      <c r="A32" s="142"/>
      <c r="B32" s="142"/>
      <c r="C32" s="142"/>
      <c r="D32" s="142"/>
      <c r="E32" s="142"/>
      <c r="F32" s="33"/>
      <c r="G32" s="33"/>
      <c r="H32" s="33"/>
      <c r="I32" s="86"/>
    </row>
    <row r="33" spans="1:9" ht="14.4" thickBot="1" x14ac:dyDescent="0.35">
      <c r="A33" s="116" t="s">
        <v>22</v>
      </c>
      <c r="B33" s="145"/>
      <c r="C33" s="145"/>
      <c r="D33" s="145"/>
      <c r="E33" s="145"/>
      <c r="F33" s="145"/>
      <c r="G33" s="145"/>
      <c r="H33" s="117"/>
      <c r="I33" s="87"/>
    </row>
    <row r="34" spans="1:9" x14ac:dyDescent="0.3">
      <c r="A34" s="2"/>
      <c r="B34" s="2"/>
      <c r="C34" s="2"/>
      <c r="D34" s="2"/>
      <c r="E34" s="84"/>
      <c r="F34" s="136" t="s">
        <v>27</v>
      </c>
      <c r="G34" s="137"/>
      <c r="H34" s="138"/>
      <c r="I34" s="102"/>
    </row>
    <row r="35" spans="1:9" x14ac:dyDescent="0.3">
      <c r="E35" s="9"/>
      <c r="F35" s="10" t="s">
        <v>28</v>
      </c>
      <c r="G35" s="1" t="s">
        <v>29</v>
      </c>
      <c r="H35" s="11" t="s">
        <v>30</v>
      </c>
      <c r="I35" s="102"/>
    </row>
    <row r="36" spans="1:9" x14ac:dyDescent="0.3">
      <c r="E36" s="9"/>
      <c r="F36" s="10">
        <v>1</v>
      </c>
      <c r="G36" s="1">
        <v>100</v>
      </c>
      <c r="H36" s="11">
        <v>750</v>
      </c>
      <c r="I36" s="102"/>
    </row>
    <row r="37" spans="1:9" x14ac:dyDescent="0.3">
      <c r="E37" s="9"/>
      <c r="F37" s="10" t="s">
        <v>36</v>
      </c>
      <c r="H37" s="11">
        <v>1200</v>
      </c>
      <c r="I37" s="102"/>
    </row>
    <row r="38" spans="1:9" x14ac:dyDescent="0.3">
      <c r="E38" s="9"/>
      <c r="F38" s="10"/>
      <c r="H38" s="11"/>
      <c r="I38" s="102"/>
    </row>
    <row r="39" spans="1:9" x14ac:dyDescent="0.3">
      <c r="E39" s="9"/>
      <c r="F39" s="139" t="s">
        <v>32</v>
      </c>
      <c r="G39" s="104"/>
      <c r="H39" s="140"/>
      <c r="I39" s="102"/>
    </row>
    <row r="40" spans="1:9" x14ac:dyDescent="0.3">
      <c r="E40" s="9"/>
      <c r="F40" s="10" t="s">
        <v>33</v>
      </c>
      <c r="G40" s="1" t="s">
        <v>34</v>
      </c>
      <c r="H40" s="11" t="s">
        <v>35</v>
      </c>
      <c r="I40" s="102"/>
    </row>
    <row r="41" spans="1:9" x14ac:dyDescent="0.3">
      <c r="E41" s="9"/>
      <c r="F41" s="10">
        <v>1</v>
      </c>
      <c r="G41" s="1">
        <v>4.9000000000000004</v>
      </c>
      <c r="H41" s="11">
        <v>6.5329999999999997E-3</v>
      </c>
      <c r="I41" s="102"/>
    </row>
    <row r="42" spans="1:9" x14ac:dyDescent="0.3">
      <c r="E42" s="9"/>
      <c r="F42" s="10">
        <v>2</v>
      </c>
      <c r="G42" s="1">
        <v>9.8000000000000007</v>
      </c>
      <c r="H42" s="11">
        <v>1.3067E-2</v>
      </c>
      <c r="I42" s="102"/>
    </row>
    <row r="43" spans="1:9" x14ac:dyDescent="0.3">
      <c r="E43" s="9"/>
      <c r="F43" s="10">
        <v>3</v>
      </c>
      <c r="G43" s="1">
        <v>14.7</v>
      </c>
      <c r="H43" s="11">
        <v>1.9599999999999999E-2</v>
      </c>
      <c r="I43" s="102"/>
    </row>
    <row r="44" spans="1:9" x14ac:dyDescent="0.3">
      <c r="E44" s="9"/>
      <c r="F44" s="10">
        <v>4</v>
      </c>
      <c r="G44" s="1">
        <v>19.600000000000001</v>
      </c>
      <c r="H44" s="11">
        <v>2.6133E-2</v>
      </c>
      <c r="I44" s="102"/>
    </row>
    <row r="45" spans="1:9" x14ac:dyDescent="0.3">
      <c r="E45" s="9"/>
      <c r="F45" s="10">
        <v>5</v>
      </c>
      <c r="G45" s="1">
        <v>24.5</v>
      </c>
      <c r="H45" s="11">
        <v>3.2667000000000002E-2</v>
      </c>
      <c r="I45" s="102"/>
    </row>
    <row r="46" spans="1:9" x14ac:dyDescent="0.3">
      <c r="E46" s="9"/>
      <c r="F46" s="10">
        <v>6</v>
      </c>
      <c r="G46" s="1">
        <v>29.4</v>
      </c>
      <c r="H46" s="11">
        <v>3.9199999999999999E-2</v>
      </c>
      <c r="I46" s="102"/>
    </row>
    <row r="47" spans="1:9" x14ac:dyDescent="0.3">
      <c r="E47" s="9"/>
      <c r="F47" s="10">
        <v>7</v>
      </c>
      <c r="G47" s="1">
        <v>34.299999999999997</v>
      </c>
      <c r="H47" s="11">
        <v>4.5733000000000003E-2</v>
      </c>
      <c r="I47" s="102"/>
    </row>
    <row r="48" spans="1:9" x14ac:dyDescent="0.3">
      <c r="E48" s="9"/>
      <c r="F48" s="10">
        <v>8</v>
      </c>
      <c r="G48" s="1">
        <v>39.200000000000003</v>
      </c>
      <c r="H48" s="11">
        <v>5.2267000000000001E-2</v>
      </c>
      <c r="I48" s="102"/>
    </row>
    <row r="49" spans="5:9" x14ac:dyDescent="0.3">
      <c r="E49" s="9"/>
      <c r="F49" s="10">
        <v>9</v>
      </c>
      <c r="G49" s="1">
        <v>44.1</v>
      </c>
      <c r="H49" s="11">
        <v>5.8799999999999998E-2</v>
      </c>
      <c r="I49" s="102"/>
    </row>
    <row r="50" spans="5:9" x14ac:dyDescent="0.3">
      <c r="E50" s="9"/>
      <c r="F50" s="10">
        <v>10</v>
      </c>
      <c r="G50" s="1">
        <v>49</v>
      </c>
      <c r="H50" s="11">
        <v>6.5333000000000002E-2</v>
      </c>
      <c r="I50" s="102"/>
    </row>
    <row r="51" spans="5:9" x14ac:dyDescent="0.3">
      <c r="E51" s="9"/>
      <c r="F51" s="10">
        <v>11</v>
      </c>
      <c r="G51" s="1">
        <v>53.9</v>
      </c>
      <c r="H51" s="11">
        <v>7.1867E-2</v>
      </c>
      <c r="I51" s="102"/>
    </row>
    <row r="52" spans="5:9" x14ac:dyDescent="0.3">
      <c r="E52" s="9"/>
      <c r="F52" s="10">
        <v>12</v>
      </c>
      <c r="G52" s="1">
        <v>58.8</v>
      </c>
      <c r="H52" s="11">
        <v>7.8399999999999997E-2</v>
      </c>
      <c r="I52" s="102"/>
    </row>
    <row r="53" spans="5:9" x14ac:dyDescent="0.3">
      <c r="E53" s="9"/>
      <c r="F53" s="10">
        <v>13</v>
      </c>
      <c r="G53" s="1">
        <v>63.7</v>
      </c>
      <c r="H53" s="11">
        <v>8.4932999999999995E-2</v>
      </c>
      <c r="I53" s="102"/>
    </row>
    <row r="54" spans="5:9" x14ac:dyDescent="0.3">
      <c r="E54" s="9"/>
      <c r="F54" s="10">
        <v>14</v>
      </c>
      <c r="G54" s="1">
        <v>68.599999999999994</v>
      </c>
      <c r="H54" s="11">
        <v>9.1467000000000007E-2</v>
      </c>
      <c r="I54" s="102"/>
    </row>
    <row r="55" spans="5:9" x14ac:dyDescent="0.3">
      <c r="E55" s="9"/>
      <c r="F55" s="10">
        <v>15</v>
      </c>
      <c r="G55" s="1">
        <v>73.5</v>
      </c>
      <c r="H55" s="11">
        <v>9.8000000000000004E-2</v>
      </c>
      <c r="I55" s="102"/>
    </row>
    <row r="56" spans="5:9" x14ac:dyDescent="0.3">
      <c r="E56" s="9"/>
      <c r="F56" s="10">
        <v>16</v>
      </c>
      <c r="G56" s="1">
        <v>78.400000000000006</v>
      </c>
      <c r="H56" s="11">
        <v>0.104533</v>
      </c>
      <c r="I56" s="102"/>
    </row>
    <row r="57" spans="5:9" x14ac:dyDescent="0.3">
      <c r="E57" s="9"/>
      <c r="F57" s="10">
        <v>17</v>
      </c>
      <c r="G57" s="1">
        <v>83.3</v>
      </c>
      <c r="H57" s="11">
        <v>0.111067</v>
      </c>
      <c r="I57" s="102"/>
    </row>
    <row r="58" spans="5:9" x14ac:dyDescent="0.3">
      <c r="E58" s="9"/>
      <c r="F58" s="10">
        <v>18</v>
      </c>
      <c r="G58" s="1">
        <v>88.2</v>
      </c>
      <c r="H58" s="11">
        <v>0.1176</v>
      </c>
      <c r="I58" s="102"/>
    </row>
    <row r="59" spans="5:9" x14ac:dyDescent="0.3">
      <c r="E59" s="9"/>
      <c r="F59" s="10">
        <v>19</v>
      </c>
      <c r="G59" s="1">
        <v>93.1</v>
      </c>
      <c r="H59" s="11">
        <v>0.12413299999999999</v>
      </c>
      <c r="I59" s="102"/>
    </row>
    <row r="60" spans="5:9" x14ac:dyDescent="0.3">
      <c r="E60" s="9"/>
      <c r="F60" s="10">
        <v>20</v>
      </c>
      <c r="G60" s="1">
        <v>98</v>
      </c>
      <c r="H60" s="11">
        <v>0.13066700000000001</v>
      </c>
      <c r="I60" s="102"/>
    </row>
    <row r="61" spans="5:9" x14ac:dyDescent="0.3">
      <c r="E61" s="9"/>
      <c r="F61" s="10">
        <v>21</v>
      </c>
      <c r="G61" s="1">
        <v>102.9</v>
      </c>
      <c r="H61" s="11">
        <v>0.13575000000000001</v>
      </c>
      <c r="I61" s="102"/>
    </row>
    <row r="62" spans="5:9" x14ac:dyDescent="0.3">
      <c r="E62" s="9"/>
      <c r="F62" s="10">
        <v>22</v>
      </c>
      <c r="G62" s="1">
        <v>107.8</v>
      </c>
      <c r="H62" s="11">
        <v>0.13983300000000001</v>
      </c>
      <c r="I62" s="102"/>
    </row>
    <row r="63" spans="5:9" x14ac:dyDescent="0.3">
      <c r="E63" s="9"/>
      <c r="F63" s="10">
        <v>23</v>
      </c>
      <c r="G63" s="1">
        <v>112.7</v>
      </c>
      <c r="H63" s="11">
        <v>0.14391699999999999</v>
      </c>
      <c r="I63" s="102"/>
    </row>
    <row r="64" spans="5:9" x14ac:dyDescent="0.3">
      <c r="E64" s="9"/>
      <c r="F64" s="10">
        <v>24</v>
      </c>
      <c r="G64" s="1">
        <v>117.6</v>
      </c>
      <c r="H64" s="11">
        <v>0.14799999999999999</v>
      </c>
      <c r="I64" s="102"/>
    </row>
    <row r="65" spans="5:9" x14ac:dyDescent="0.3">
      <c r="E65" s="9"/>
      <c r="F65" s="10">
        <v>25</v>
      </c>
      <c r="G65" s="1">
        <v>122.5</v>
      </c>
      <c r="H65" s="11">
        <v>0.152083</v>
      </c>
      <c r="I65" s="102"/>
    </row>
    <row r="66" spans="5:9" x14ac:dyDescent="0.3">
      <c r="E66" s="9"/>
      <c r="F66" s="10">
        <v>26</v>
      </c>
      <c r="G66" s="1">
        <v>127.4</v>
      </c>
      <c r="H66" s="11">
        <v>0.156167</v>
      </c>
      <c r="I66" s="102"/>
    </row>
    <row r="67" spans="5:9" x14ac:dyDescent="0.3">
      <c r="E67" s="9"/>
      <c r="F67" s="10">
        <v>27</v>
      </c>
      <c r="G67" s="1">
        <v>132.30000000000001</v>
      </c>
      <c r="H67" s="11">
        <v>0.16025</v>
      </c>
      <c r="I67" s="102"/>
    </row>
    <row r="68" spans="5:9" x14ac:dyDescent="0.3">
      <c r="E68" s="9"/>
      <c r="F68" s="10">
        <v>28</v>
      </c>
      <c r="G68" s="1">
        <v>137.19999999999999</v>
      </c>
      <c r="H68" s="11">
        <v>0.16433300000000001</v>
      </c>
      <c r="I68" s="102"/>
    </row>
    <row r="69" spans="5:9" x14ac:dyDescent="0.3">
      <c r="E69" s="9"/>
      <c r="F69" s="10">
        <v>29</v>
      </c>
      <c r="G69" s="1">
        <v>142.1</v>
      </c>
      <c r="H69" s="11">
        <v>0.16841700000000001</v>
      </c>
      <c r="I69" s="102"/>
    </row>
    <row r="70" spans="5:9" ht="14.4" thickBot="1" x14ac:dyDescent="0.35">
      <c r="E70" s="9"/>
      <c r="F70" s="6">
        <v>30</v>
      </c>
      <c r="G70" s="141">
        <v>147</v>
      </c>
      <c r="H70" s="7">
        <v>0.17249999999999999</v>
      </c>
      <c r="I70" s="102"/>
    </row>
    <row r="71" spans="5:9" x14ac:dyDescent="0.3">
      <c r="F71" s="2"/>
      <c r="G71" s="2"/>
      <c r="H71" s="2"/>
    </row>
  </sheetData>
  <mergeCells count="11">
    <mergeCell ref="I1:I1048576"/>
    <mergeCell ref="A33:H33"/>
    <mergeCell ref="A1:A27"/>
    <mergeCell ref="C1:D2"/>
    <mergeCell ref="C6:D6"/>
    <mergeCell ref="C9:D9"/>
    <mergeCell ref="B15:C15"/>
    <mergeCell ref="B13:C13"/>
    <mergeCell ref="B14:C14"/>
    <mergeCell ref="F34:H34"/>
    <mergeCell ref="F39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J11" sqref="J11"/>
    </sheetView>
  </sheetViews>
  <sheetFormatPr defaultRowHeight="13.8" x14ac:dyDescent="0.3"/>
  <cols>
    <col min="1" max="1" width="8.88671875" style="88"/>
    <col min="2" max="2" width="8.88671875" style="1"/>
    <col min="3" max="4" width="10.88671875" style="1" customWidth="1"/>
    <col min="5" max="5" width="8.88671875" style="1"/>
    <col min="6" max="6" width="13.5546875" style="1" customWidth="1"/>
    <col min="7" max="7" width="25" style="1" customWidth="1"/>
    <col min="8" max="8" width="28.6640625" style="1" customWidth="1"/>
    <col min="9" max="9" width="8.88671875" style="88"/>
    <col min="10" max="16384" width="8.88671875" style="1"/>
  </cols>
  <sheetData>
    <row r="1" spans="3:9" ht="14.4" thickBot="1" x14ac:dyDescent="0.35">
      <c r="C1" s="112" t="s">
        <v>15</v>
      </c>
      <c r="D1" s="113"/>
      <c r="F1" s="19" t="s">
        <v>3</v>
      </c>
      <c r="G1" s="20" t="s">
        <v>4</v>
      </c>
      <c r="H1" s="21" t="s">
        <v>5</v>
      </c>
      <c r="I1" s="85"/>
    </row>
    <row r="2" spans="3:9" ht="14.4" thickBot="1" x14ac:dyDescent="0.35">
      <c r="C2" s="114"/>
      <c r="D2" s="115"/>
      <c r="E2" s="82"/>
      <c r="F2" s="62">
        <v>1</v>
      </c>
      <c r="G2" s="4">
        <f>F2*$D$4</f>
        <v>9.9</v>
      </c>
      <c r="H2" s="5">
        <f>G2/$D$8</f>
        <v>9.9000000000000008E-3</v>
      </c>
      <c r="I2" s="86"/>
    </row>
    <row r="3" spans="3:9" ht="14.4" thickBot="1" x14ac:dyDescent="0.35">
      <c r="C3" s="31" t="s">
        <v>1</v>
      </c>
      <c r="D3" s="19" t="s">
        <v>2</v>
      </c>
      <c r="E3" s="82"/>
      <c r="F3" s="63">
        <v>2</v>
      </c>
      <c r="G3" s="10">
        <f t="shared" ref="G3:G66" si="0">F3*$D$4</f>
        <v>19.8</v>
      </c>
      <c r="H3" s="11">
        <f t="shared" ref="H3:H11" si="1">G3/$D$8</f>
        <v>1.9800000000000002E-2</v>
      </c>
      <c r="I3" s="86"/>
    </row>
    <row r="4" spans="3:9" ht="14.4" thickBot="1" x14ac:dyDescent="0.35">
      <c r="C4" s="23">
        <v>700</v>
      </c>
      <c r="D4" s="32">
        <v>9.9</v>
      </c>
      <c r="E4" s="82"/>
      <c r="F4" s="63">
        <v>3</v>
      </c>
      <c r="G4" s="10">
        <f t="shared" si="0"/>
        <v>29.700000000000003</v>
      </c>
      <c r="H4" s="11">
        <f t="shared" si="1"/>
        <v>2.9700000000000004E-2</v>
      </c>
      <c r="I4" s="86"/>
    </row>
    <row r="5" spans="3:9" ht="14.4" thickBot="1" x14ac:dyDescent="0.35">
      <c r="E5" s="82"/>
      <c r="F5" s="63">
        <v>4</v>
      </c>
      <c r="G5" s="10">
        <f t="shared" si="0"/>
        <v>39.6</v>
      </c>
      <c r="H5" s="11">
        <f t="shared" si="1"/>
        <v>3.9600000000000003E-2</v>
      </c>
      <c r="I5" s="86"/>
    </row>
    <row r="6" spans="3:9" ht="14.4" thickBot="1" x14ac:dyDescent="0.35">
      <c r="C6" s="124" t="s">
        <v>14</v>
      </c>
      <c r="D6" s="125"/>
      <c r="E6" s="82"/>
      <c r="F6" s="63">
        <v>5</v>
      </c>
      <c r="G6" s="10">
        <f t="shared" si="0"/>
        <v>49.5</v>
      </c>
      <c r="H6" s="11">
        <f t="shared" si="1"/>
        <v>4.9500000000000002E-2</v>
      </c>
      <c r="I6" s="86"/>
    </row>
    <row r="7" spans="3:9" x14ac:dyDescent="0.3">
      <c r="C7" s="50" t="s">
        <v>16</v>
      </c>
      <c r="D7" s="51" t="s">
        <v>17</v>
      </c>
      <c r="E7" s="9"/>
      <c r="F7" s="63">
        <v>6</v>
      </c>
      <c r="G7" s="10">
        <f t="shared" si="0"/>
        <v>59.400000000000006</v>
      </c>
      <c r="H7" s="11">
        <f t="shared" si="1"/>
        <v>5.9400000000000008E-2</v>
      </c>
      <c r="I7" s="86"/>
    </row>
    <row r="8" spans="3:9" ht="14.4" thickBot="1" x14ac:dyDescent="0.35">
      <c r="C8" s="52">
        <v>100</v>
      </c>
      <c r="D8" s="53">
        <v>1000</v>
      </c>
      <c r="E8" s="9"/>
      <c r="F8" s="63">
        <v>7</v>
      </c>
      <c r="G8" s="10">
        <f t="shared" si="0"/>
        <v>69.3</v>
      </c>
      <c r="H8" s="11">
        <f t="shared" si="1"/>
        <v>6.93E-2</v>
      </c>
      <c r="I8" s="86"/>
    </row>
    <row r="9" spans="3:9" ht="14.4" thickBot="1" x14ac:dyDescent="0.35">
      <c r="C9" s="126" t="s">
        <v>18</v>
      </c>
      <c r="D9" s="127"/>
      <c r="E9" s="9"/>
      <c r="F9" s="63">
        <v>8</v>
      </c>
      <c r="G9" s="10">
        <f t="shared" si="0"/>
        <v>79.2</v>
      </c>
      <c r="H9" s="11">
        <f t="shared" si="1"/>
        <v>7.9200000000000007E-2</v>
      </c>
      <c r="I9" s="86"/>
    </row>
    <row r="10" spans="3:9" x14ac:dyDescent="0.3">
      <c r="C10" s="46" t="s">
        <v>16</v>
      </c>
      <c r="D10" s="47" t="s">
        <v>17</v>
      </c>
      <c r="E10" s="9"/>
      <c r="F10" s="63">
        <v>9</v>
      </c>
      <c r="G10" s="10">
        <f t="shared" si="0"/>
        <v>89.100000000000009</v>
      </c>
      <c r="H10" s="11">
        <f t="shared" si="1"/>
        <v>8.9100000000000013E-2</v>
      </c>
      <c r="I10" s="86"/>
    </row>
    <row r="11" spans="3:9" ht="14.4" thickBot="1" x14ac:dyDescent="0.35">
      <c r="C11" s="48">
        <v>200</v>
      </c>
      <c r="D11" s="49">
        <v>500</v>
      </c>
      <c r="E11" s="9"/>
      <c r="F11" s="67">
        <v>10</v>
      </c>
      <c r="G11" s="28">
        <f t="shared" si="0"/>
        <v>99</v>
      </c>
      <c r="H11" s="29">
        <f t="shared" si="1"/>
        <v>9.9000000000000005E-2</v>
      </c>
      <c r="I11" s="86"/>
    </row>
    <row r="12" spans="3:9" ht="14.4" thickBot="1" x14ac:dyDescent="0.35">
      <c r="C12" s="128" t="s">
        <v>23</v>
      </c>
      <c r="D12" s="129"/>
      <c r="E12" s="9"/>
      <c r="F12" s="69">
        <v>11</v>
      </c>
      <c r="G12" s="22">
        <f t="shared" si="0"/>
        <v>108.9</v>
      </c>
      <c r="H12" s="21">
        <f>$C$8/$D$8 + (G12-$C$8)/$D$11</f>
        <v>0.11780000000000002</v>
      </c>
      <c r="I12" s="86"/>
    </row>
    <row r="13" spans="3:9" x14ac:dyDescent="0.3">
      <c r="C13" s="42" t="s">
        <v>16</v>
      </c>
      <c r="D13" s="43" t="s">
        <v>17</v>
      </c>
      <c r="E13" s="9"/>
      <c r="F13" s="68">
        <v>12</v>
      </c>
      <c r="G13" s="30">
        <f t="shared" si="0"/>
        <v>118.80000000000001</v>
      </c>
      <c r="H13" s="18">
        <f t="shared" ref="H13:H31" si="2">$C$8/$D$8 + (G13-$C$8)/$D$11</f>
        <v>0.13760000000000003</v>
      </c>
      <c r="I13" s="86"/>
    </row>
    <row r="14" spans="3:9" ht="14.4" thickBot="1" x14ac:dyDescent="0.35">
      <c r="C14" s="44">
        <v>250</v>
      </c>
      <c r="D14" s="45">
        <v>2000</v>
      </c>
      <c r="E14" s="9"/>
      <c r="F14" s="64">
        <v>13</v>
      </c>
      <c r="G14" s="10">
        <f t="shared" si="0"/>
        <v>128.70000000000002</v>
      </c>
      <c r="H14" s="11">
        <f t="shared" si="2"/>
        <v>0.15740000000000004</v>
      </c>
      <c r="I14" s="86"/>
    </row>
    <row r="15" spans="3:9" ht="14.4" thickBot="1" x14ac:dyDescent="0.35">
      <c r="C15" s="130" t="s">
        <v>24</v>
      </c>
      <c r="D15" s="131"/>
      <c r="E15" s="9"/>
      <c r="F15" s="64">
        <v>14</v>
      </c>
      <c r="G15" s="10">
        <f t="shared" si="0"/>
        <v>138.6</v>
      </c>
      <c r="H15" s="11">
        <f t="shared" si="2"/>
        <v>0.1772</v>
      </c>
      <c r="I15" s="86"/>
    </row>
    <row r="16" spans="3:9" ht="14.4" thickBot="1" x14ac:dyDescent="0.35">
      <c r="C16" s="54" t="s">
        <v>16</v>
      </c>
      <c r="D16" s="55" t="s">
        <v>17</v>
      </c>
      <c r="E16" s="9"/>
      <c r="F16" s="70">
        <v>15</v>
      </c>
      <c r="G16" s="28">
        <f t="shared" si="0"/>
        <v>148.5</v>
      </c>
      <c r="H16" s="29">
        <f t="shared" si="2"/>
        <v>0.19700000000000001</v>
      </c>
      <c r="I16" s="86"/>
    </row>
    <row r="17" spans="2:9" ht="14.4" thickBot="1" x14ac:dyDescent="0.35">
      <c r="C17" s="56"/>
      <c r="D17" s="57">
        <v>700</v>
      </c>
      <c r="E17" s="9"/>
      <c r="F17" s="69">
        <v>16</v>
      </c>
      <c r="G17" s="22">
        <f t="shared" si="0"/>
        <v>158.4</v>
      </c>
      <c r="H17" s="21">
        <f t="shared" si="2"/>
        <v>0.21680000000000002</v>
      </c>
      <c r="I17" s="86"/>
    </row>
    <row r="18" spans="2:9" x14ac:dyDescent="0.3">
      <c r="C18" s="2"/>
      <c r="D18" s="2"/>
      <c r="E18" s="9"/>
      <c r="F18" s="68">
        <v>17</v>
      </c>
      <c r="G18" s="30">
        <f t="shared" si="0"/>
        <v>168.3</v>
      </c>
      <c r="H18" s="18">
        <f t="shared" si="2"/>
        <v>0.23660000000000003</v>
      </c>
      <c r="I18" s="86"/>
    </row>
    <row r="19" spans="2:9" x14ac:dyDescent="0.3">
      <c r="B19" s="132" t="s">
        <v>20</v>
      </c>
      <c r="C19" s="133"/>
      <c r="D19" s="58">
        <f>100/$D$4</f>
        <v>10.1010101010101</v>
      </c>
      <c r="E19" s="9"/>
      <c r="F19" s="64">
        <v>18</v>
      </c>
      <c r="G19" s="10">
        <f t="shared" si="0"/>
        <v>178.20000000000002</v>
      </c>
      <c r="H19" s="11">
        <f t="shared" si="2"/>
        <v>0.25640000000000007</v>
      </c>
      <c r="I19" s="86"/>
    </row>
    <row r="20" spans="2:9" x14ac:dyDescent="0.3">
      <c r="B20" s="118"/>
      <c r="C20" s="119"/>
      <c r="E20" s="9"/>
      <c r="F20" s="64">
        <v>19</v>
      </c>
      <c r="G20" s="10">
        <f t="shared" si="0"/>
        <v>188.1</v>
      </c>
      <c r="H20" s="11">
        <f t="shared" si="2"/>
        <v>0.2762</v>
      </c>
      <c r="I20" s="86"/>
    </row>
    <row r="21" spans="2:9" ht="14.4" thickBot="1" x14ac:dyDescent="0.35">
      <c r="B21" s="134" t="s">
        <v>25</v>
      </c>
      <c r="C21" s="135"/>
      <c r="D21" s="59">
        <f>300/$D$4</f>
        <v>30.303030303030301</v>
      </c>
      <c r="E21" s="9"/>
      <c r="F21" s="70">
        <v>20</v>
      </c>
      <c r="G21" s="28">
        <f t="shared" si="0"/>
        <v>198</v>
      </c>
      <c r="H21" s="29">
        <f t="shared" si="2"/>
        <v>0.29600000000000004</v>
      </c>
      <c r="I21" s="86"/>
    </row>
    <row r="22" spans="2:9" ht="14.4" thickBot="1" x14ac:dyDescent="0.35">
      <c r="B22" s="118"/>
      <c r="C22" s="119"/>
      <c r="E22" s="9"/>
      <c r="F22" s="69">
        <v>21</v>
      </c>
      <c r="G22" s="22">
        <f t="shared" si="0"/>
        <v>207.9</v>
      </c>
      <c r="H22" s="21">
        <f t="shared" si="2"/>
        <v>0.31580000000000003</v>
      </c>
      <c r="I22" s="86"/>
    </row>
    <row r="23" spans="2:9" x14ac:dyDescent="0.3">
      <c r="B23" s="120" t="s">
        <v>26</v>
      </c>
      <c r="C23" s="121"/>
      <c r="D23" s="60">
        <f>550/$D$4</f>
        <v>55.55555555555555</v>
      </c>
      <c r="E23" s="9"/>
      <c r="F23" s="68">
        <v>22</v>
      </c>
      <c r="G23" s="30">
        <f t="shared" si="0"/>
        <v>217.8</v>
      </c>
      <c r="H23" s="18">
        <f t="shared" si="2"/>
        <v>0.33560000000000001</v>
      </c>
      <c r="I23" s="86"/>
    </row>
    <row r="24" spans="2:9" x14ac:dyDescent="0.3">
      <c r="B24" s="118"/>
      <c r="C24" s="119"/>
      <c r="E24" s="9"/>
      <c r="F24" s="64">
        <v>23</v>
      </c>
      <c r="G24" s="10">
        <f t="shared" si="0"/>
        <v>227.70000000000002</v>
      </c>
      <c r="H24" s="11">
        <f t="shared" si="2"/>
        <v>0.35540000000000005</v>
      </c>
      <c r="I24" s="86"/>
    </row>
    <row r="25" spans="2:9" x14ac:dyDescent="0.3">
      <c r="B25" s="122" t="s">
        <v>19</v>
      </c>
      <c r="C25" s="123"/>
      <c r="D25" s="61">
        <f>700/$D$4</f>
        <v>70.707070707070699</v>
      </c>
      <c r="E25" s="9"/>
      <c r="F25" s="64">
        <v>24</v>
      </c>
      <c r="G25" s="10">
        <f t="shared" si="0"/>
        <v>237.60000000000002</v>
      </c>
      <c r="H25" s="11">
        <f t="shared" si="2"/>
        <v>0.37520000000000009</v>
      </c>
      <c r="I25" s="86"/>
    </row>
    <row r="26" spans="2:9" ht="14.4" thickBot="1" x14ac:dyDescent="0.35">
      <c r="E26" s="9"/>
      <c r="F26" s="70">
        <v>25</v>
      </c>
      <c r="G26" s="28">
        <f t="shared" si="0"/>
        <v>247.5</v>
      </c>
      <c r="H26" s="29">
        <f t="shared" si="2"/>
        <v>0.39500000000000002</v>
      </c>
      <c r="I26" s="86"/>
    </row>
    <row r="27" spans="2:9" ht="14.4" thickBot="1" x14ac:dyDescent="0.35">
      <c r="E27" s="9"/>
      <c r="F27" s="69">
        <v>26</v>
      </c>
      <c r="G27" s="22">
        <f t="shared" si="0"/>
        <v>257.40000000000003</v>
      </c>
      <c r="H27" s="21">
        <f t="shared" si="2"/>
        <v>0.41480000000000006</v>
      </c>
      <c r="I27" s="86"/>
    </row>
    <row r="28" spans="2:9" x14ac:dyDescent="0.3">
      <c r="E28" s="9"/>
      <c r="F28" s="68">
        <v>27</v>
      </c>
      <c r="G28" s="30">
        <f t="shared" si="0"/>
        <v>267.3</v>
      </c>
      <c r="H28" s="18">
        <f t="shared" si="2"/>
        <v>0.43459999999999999</v>
      </c>
      <c r="I28" s="86"/>
    </row>
    <row r="29" spans="2:9" x14ac:dyDescent="0.3">
      <c r="E29" s="9"/>
      <c r="F29" s="64">
        <v>28</v>
      </c>
      <c r="G29" s="10">
        <f t="shared" si="0"/>
        <v>277.2</v>
      </c>
      <c r="H29" s="11">
        <f t="shared" si="2"/>
        <v>0.45440000000000003</v>
      </c>
      <c r="I29" s="86"/>
    </row>
    <row r="30" spans="2:9" x14ac:dyDescent="0.3">
      <c r="E30" s="9"/>
      <c r="F30" s="64">
        <v>29</v>
      </c>
      <c r="G30" s="10">
        <f t="shared" si="0"/>
        <v>287.10000000000002</v>
      </c>
      <c r="H30" s="11">
        <f t="shared" si="2"/>
        <v>0.47420000000000007</v>
      </c>
      <c r="I30" s="86"/>
    </row>
    <row r="31" spans="2:9" ht="14.4" thickBot="1" x14ac:dyDescent="0.35">
      <c r="E31" s="9"/>
      <c r="F31" s="70">
        <v>30</v>
      </c>
      <c r="G31" s="28">
        <f t="shared" si="0"/>
        <v>297</v>
      </c>
      <c r="H31" s="29">
        <f t="shared" si="2"/>
        <v>0.49399999999999999</v>
      </c>
      <c r="I31" s="86"/>
    </row>
    <row r="32" spans="2:9" ht="14.4" thickBot="1" x14ac:dyDescent="0.35">
      <c r="E32" s="9"/>
      <c r="F32" s="72">
        <v>31</v>
      </c>
      <c r="G32" s="22">
        <f t="shared" si="0"/>
        <v>306.90000000000003</v>
      </c>
      <c r="H32" s="21">
        <f>$C$8/$D$8 + $C$11/$D$11+ (G32-($C$8+$C$11))/$D$14</f>
        <v>0.50345000000000006</v>
      </c>
      <c r="I32" s="86"/>
    </row>
    <row r="33" spans="5:9" x14ac:dyDescent="0.3">
      <c r="E33" s="9"/>
      <c r="F33" s="71">
        <v>32</v>
      </c>
      <c r="G33" s="30">
        <f t="shared" si="0"/>
        <v>316.8</v>
      </c>
      <c r="H33" s="18">
        <f>$C$8/$D$8 + $C$11/$D$11 + (G33-($C$8+$C$11))/$D$14</f>
        <v>0.50839999999999996</v>
      </c>
      <c r="I33" s="86"/>
    </row>
    <row r="34" spans="5:9" x14ac:dyDescent="0.3">
      <c r="E34" s="9"/>
      <c r="F34" s="65">
        <v>33</v>
      </c>
      <c r="G34" s="10">
        <f t="shared" si="0"/>
        <v>326.7</v>
      </c>
      <c r="H34" s="11">
        <f t="shared" ref="H33:H56" si="3">$C$8/$D$8 + $C$11/$D$11 + (G34-($C$8+$C$11))/$D$14</f>
        <v>0.51334999999999997</v>
      </c>
      <c r="I34" s="86"/>
    </row>
    <row r="35" spans="5:9" x14ac:dyDescent="0.3">
      <c r="E35" s="9"/>
      <c r="F35" s="65">
        <v>34</v>
      </c>
      <c r="G35" s="10">
        <f t="shared" si="0"/>
        <v>336.6</v>
      </c>
      <c r="H35" s="11">
        <f t="shared" si="3"/>
        <v>0.51829999999999998</v>
      </c>
      <c r="I35" s="86"/>
    </row>
    <row r="36" spans="5:9" x14ac:dyDescent="0.3">
      <c r="E36" s="9"/>
      <c r="F36" s="65">
        <v>35</v>
      </c>
      <c r="G36" s="10">
        <f t="shared" si="0"/>
        <v>346.5</v>
      </c>
      <c r="H36" s="11">
        <f t="shared" si="3"/>
        <v>0.52324999999999999</v>
      </c>
      <c r="I36" s="86"/>
    </row>
    <row r="37" spans="5:9" x14ac:dyDescent="0.3">
      <c r="E37" s="9"/>
      <c r="F37" s="65">
        <v>36</v>
      </c>
      <c r="G37" s="10">
        <f t="shared" si="0"/>
        <v>356.40000000000003</v>
      </c>
      <c r="H37" s="11">
        <f t="shared" si="3"/>
        <v>0.5282</v>
      </c>
      <c r="I37" s="86"/>
    </row>
    <row r="38" spans="5:9" x14ac:dyDescent="0.3">
      <c r="E38" s="9"/>
      <c r="F38" s="65">
        <v>37</v>
      </c>
      <c r="G38" s="10">
        <f t="shared" si="0"/>
        <v>366.3</v>
      </c>
      <c r="H38" s="11">
        <f t="shared" si="3"/>
        <v>0.53315000000000001</v>
      </c>
      <c r="I38" s="86"/>
    </row>
    <row r="39" spans="5:9" x14ac:dyDescent="0.3">
      <c r="E39" s="9"/>
      <c r="F39" s="65">
        <v>38</v>
      </c>
      <c r="G39" s="10">
        <f t="shared" si="0"/>
        <v>376.2</v>
      </c>
      <c r="H39" s="11">
        <f t="shared" si="3"/>
        <v>0.53810000000000002</v>
      </c>
      <c r="I39" s="86"/>
    </row>
    <row r="40" spans="5:9" x14ac:dyDescent="0.3">
      <c r="E40" s="9"/>
      <c r="F40" s="65">
        <v>39</v>
      </c>
      <c r="G40" s="10">
        <f t="shared" si="0"/>
        <v>386.1</v>
      </c>
      <c r="H40" s="11">
        <f t="shared" si="3"/>
        <v>0.54305000000000003</v>
      </c>
      <c r="I40" s="86"/>
    </row>
    <row r="41" spans="5:9" x14ac:dyDescent="0.3">
      <c r="E41" s="9"/>
      <c r="F41" s="65">
        <v>40</v>
      </c>
      <c r="G41" s="10">
        <f t="shared" si="0"/>
        <v>396</v>
      </c>
      <c r="H41" s="11">
        <f t="shared" si="3"/>
        <v>0.54800000000000004</v>
      </c>
      <c r="I41" s="86"/>
    </row>
    <row r="42" spans="5:9" x14ac:dyDescent="0.3">
      <c r="E42" s="9"/>
      <c r="F42" s="65">
        <v>41</v>
      </c>
      <c r="G42" s="10">
        <f t="shared" si="0"/>
        <v>405.90000000000003</v>
      </c>
      <c r="H42" s="11">
        <f t="shared" si="3"/>
        <v>0.55295000000000005</v>
      </c>
      <c r="I42" s="86"/>
    </row>
    <row r="43" spans="5:9" x14ac:dyDescent="0.3">
      <c r="E43" s="9"/>
      <c r="F43" s="65">
        <v>42</v>
      </c>
      <c r="G43" s="10">
        <f t="shared" si="0"/>
        <v>415.8</v>
      </c>
      <c r="H43" s="11">
        <f t="shared" si="3"/>
        <v>0.55790000000000006</v>
      </c>
      <c r="I43" s="86"/>
    </row>
    <row r="44" spans="5:9" x14ac:dyDescent="0.3">
      <c r="E44" s="9"/>
      <c r="F44" s="65">
        <v>43</v>
      </c>
      <c r="G44" s="10">
        <f t="shared" si="0"/>
        <v>425.7</v>
      </c>
      <c r="H44" s="11">
        <f t="shared" si="3"/>
        <v>0.56284999999999996</v>
      </c>
      <c r="I44" s="86"/>
    </row>
    <row r="45" spans="5:9" x14ac:dyDescent="0.3">
      <c r="E45" s="9"/>
      <c r="F45" s="65">
        <v>44</v>
      </c>
      <c r="G45" s="10">
        <f t="shared" si="0"/>
        <v>435.6</v>
      </c>
      <c r="H45" s="11">
        <f t="shared" si="3"/>
        <v>0.56779999999999997</v>
      </c>
      <c r="I45" s="86"/>
    </row>
    <row r="46" spans="5:9" x14ac:dyDescent="0.3">
      <c r="E46" s="9"/>
      <c r="F46" s="65">
        <v>45</v>
      </c>
      <c r="G46" s="10">
        <f t="shared" si="0"/>
        <v>445.5</v>
      </c>
      <c r="H46" s="11">
        <f t="shared" si="3"/>
        <v>0.57274999999999998</v>
      </c>
      <c r="I46" s="86"/>
    </row>
    <row r="47" spans="5:9" x14ac:dyDescent="0.3">
      <c r="E47" s="9"/>
      <c r="F47" s="65">
        <v>46</v>
      </c>
      <c r="G47" s="10">
        <f t="shared" si="0"/>
        <v>455.40000000000003</v>
      </c>
      <c r="H47" s="11">
        <f t="shared" si="3"/>
        <v>0.57769999999999999</v>
      </c>
      <c r="I47" s="86"/>
    </row>
    <row r="48" spans="5:9" x14ac:dyDescent="0.3">
      <c r="E48" s="9"/>
      <c r="F48" s="65">
        <v>47</v>
      </c>
      <c r="G48" s="10">
        <f t="shared" si="0"/>
        <v>465.3</v>
      </c>
      <c r="H48" s="11">
        <f t="shared" si="3"/>
        <v>0.58265</v>
      </c>
      <c r="I48" s="86"/>
    </row>
    <row r="49" spans="5:9" x14ac:dyDescent="0.3">
      <c r="E49" s="9"/>
      <c r="F49" s="65">
        <v>48</v>
      </c>
      <c r="G49" s="10">
        <f t="shared" si="0"/>
        <v>475.20000000000005</v>
      </c>
      <c r="H49" s="11">
        <f t="shared" si="3"/>
        <v>0.58760000000000001</v>
      </c>
      <c r="I49" s="86"/>
    </row>
    <row r="50" spans="5:9" x14ac:dyDescent="0.3">
      <c r="E50" s="9"/>
      <c r="F50" s="65">
        <v>49</v>
      </c>
      <c r="G50" s="10">
        <f t="shared" si="0"/>
        <v>485.1</v>
      </c>
      <c r="H50" s="11">
        <f t="shared" si="3"/>
        <v>0.59255000000000002</v>
      </c>
      <c r="I50" s="86"/>
    </row>
    <row r="51" spans="5:9" ht="14.4" thickBot="1" x14ac:dyDescent="0.35">
      <c r="E51" s="9"/>
      <c r="F51" s="73">
        <v>50</v>
      </c>
      <c r="G51" s="28">
        <f t="shared" si="0"/>
        <v>495</v>
      </c>
      <c r="H51" s="29">
        <f t="shared" si="3"/>
        <v>0.59750000000000003</v>
      </c>
      <c r="I51" s="86"/>
    </row>
    <row r="52" spans="5:9" ht="14.4" thickBot="1" x14ac:dyDescent="0.35">
      <c r="E52" s="9"/>
      <c r="F52" s="72">
        <v>51</v>
      </c>
      <c r="G52" s="22">
        <f t="shared" si="0"/>
        <v>504.90000000000003</v>
      </c>
      <c r="H52" s="21">
        <f t="shared" si="3"/>
        <v>0.60245000000000004</v>
      </c>
      <c r="I52" s="86"/>
    </row>
    <row r="53" spans="5:9" x14ac:dyDescent="0.3">
      <c r="E53" s="9"/>
      <c r="F53" s="71">
        <v>52</v>
      </c>
      <c r="G53" s="30">
        <f t="shared" si="0"/>
        <v>514.80000000000007</v>
      </c>
      <c r="H53" s="18">
        <f t="shared" si="3"/>
        <v>0.60740000000000005</v>
      </c>
      <c r="I53" s="86"/>
    </row>
    <row r="54" spans="5:9" x14ac:dyDescent="0.3">
      <c r="E54" s="9"/>
      <c r="F54" s="65">
        <v>53</v>
      </c>
      <c r="G54" s="10">
        <f t="shared" si="0"/>
        <v>524.70000000000005</v>
      </c>
      <c r="H54" s="11">
        <f t="shared" si="3"/>
        <v>0.61235000000000006</v>
      </c>
      <c r="I54" s="86"/>
    </row>
    <row r="55" spans="5:9" x14ac:dyDescent="0.3">
      <c r="E55" s="9"/>
      <c r="F55" s="65">
        <v>54</v>
      </c>
      <c r="G55" s="10">
        <f t="shared" si="0"/>
        <v>534.6</v>
      </c>
      <c r="H55" s="11">
        <f t="shared" si="3"/>
        <v>0.61729999999999996</v>
      </c>
      <c r="I55" s="86"/>
    </row>
    <row r="56" spans="5:9" x14ac:dyDescent="0.3">
      <c r="E56" s="9"/>
      <c r="F56" s="65">
        <v>55</v>
      </c>
      <c r="G56" s="10">
        <f t="shared" si="0"/>
        <v>544.5</v>
      </c>
      <c r="H56" s="11">
        <f t="shared" si="3"/>
        <v>0.62224999999999997</v>
      </c>
      <c r="I56" s="86"/>
    </row>
    <row r="57" spans="5:9" x14ac:dyDescent="0.3">
      <c r="E57" s="9"/>
      <c r="F57" s="66">
        <v>56</v>
      </c>
      <c r="G57" s="10">
        <f t="shared" si="0"/>
        <v>554.4</v>
      </c>
      <c r="H57" s="11">
        <f>$C$8/$D$8 + $C$11/$D$11 + $C$14/$D$14 + (G57-($C$8+$C$11+$C$14))/$D$17</f>
        <v>0.63128571428571423</v>
      </c>
      <c r="I57" s="86"/>
    </row>
    <row r="58" spans="5:9" x14ac:dyDescent="0.3">
      <c r="E58" s="9"/>
      <c r="F58" s="66">
        <v>57</v>
      </c>
      <c r="G58" s="10">
        <f t="shared" si="0"/>
        <v>564.30000000000007</v>
      </c>
      <c r="H58" s="11">
        <f t="shared" ref="H58:H70" si="4">$C$8/$D$8 + $C$11/$D$11 + $C$14/$D$14 + (G58-($C$8+$C$11+$C$14))/$D$17</f>
        <v>0.64542857142857157</v>
      </c>
      <c r="I58" s="86"/>
    </row>
    <row r="59" spans="5:9" x14ac:dyDescent="0.3">
      <c r="E59" s="9"/>
      <c r="F59" s="66">
        <v>58</v>
      </c>
      <c r="G59" s="10">
        <f t="shared" si="0"/>
        <v>574.20000000000005</v>
      </c>
      <c r="H59" s="11">
        <f t="shared" si="4"/>
        <v>0.65957142857142859</v>
      </c>
      <c r="I59" s="86"/>
    </row>
    <row r="60" spans="5:9" x14ac:dyDescent="0.3">
      <c r="E60" s="9"/>
      <c r="F60" s="66">
        <v>59</v>
      </c>
      <c r="G60" s="10">
        <f t="shared" si="0"/>
        <v>584.1</v>
      </c>
      <c r="H60" s="11">
        <f t="shared" si="4"/>
        <v>0.67371428571428571</v>
      </c>
      <c r="I60" s="86"/>
    </row>
    <row r="61" spans="5:9" ht="14.4" thickBot="1" x14ac:dyDescent="0.35">
      <c r="E61" s="9"/>
      <c r="F61" s="74">
        <v>60</v>
      </c>
      <c r="G61" s="28">
        <f t="shared" si="0"/>
        <v>594</v>
      </c>
      <c r="H61" s="29">
        <f t="shared" si="4"/>
        <v>0.68785714285714283</v>
      </c>
      <c r="I61" s="86"/>
    </row>
    <row r="62" spans="5:9" ht="14.4" thickBot="1" x14ac:dyDescent="0.35">
      <c r="E62" s="9"/>
      <c r="F62" s="76">
        <v>61</v>
      </c>
      <c r="G62" s="22">
        <f t="shared" si="0"/>
        <v>603.9</v>
      </c>
      <c r="H62" s="21">
        <f t="shared" si="4"/>
        <v>0.70199999999999996</v>
      </c>
      <c r="I62" s="86"/>
    </row>
    <row r="63" spans="5:9" x14ac:dyDescent="0.3">
      <c r="E63" s="9"/>
      <c r="F63" s="75">
        <v>62</v>
      </c>
      <c r="G63" s="30">
        <f t="shared" si="0"/>
        <v>613.80000000000007</v>
      </c>
      <c r="H63" s="18">
        <f t="shared" si="4"/>
        <v>0.71614285714285719</v>
      </c>
      <c r="I63" s="86"/>
    </row>
    <row r="64" spans="5:9" x14ac:dyDescent="0.3">
      <c r="E64" s="9"/>
      <c r="F64" s="66">
        <v>63</v>
      </c>
      <c r="G64" s="10">
        <f t="shared" si="0"/>
        <v>623.70000000000005</v>
      </c>
      <c r="H64" s="11">
        <f t="shared" si="4"/>
        <v>0.73028571428571432</v>
      </c>
      <c r="I64" s="86"/>
    </row>
    <row r="65" spans="1:9" x14ac:dyDescent="0.3">
      <c r="E65" s="9"/>
      <c r="F65" s="66">
        <v>64</v>
      </c>
      <c r="G65" s="10">
        <f t="shared" si="0"/>
        <v>633.6</v>
      </c>
      <c r="H65" s="11">
        <f t="shared" si="4"/>
        <v>0.74442857142857144</v>
      </c>
      <c r="I65" s="86"/>
    </row>
    <row r="66" spans="1:9" x14ac:dyDescent="0.3">
      <c r="E66" s="9"/>
      <c r="F66" s="66">
        <v>65</v>
      </c>
      <c r="G66" s="10">
        <f t="shared" si="0"/>
        <v>643.5</v>
      </c>
      <c r="H66" s="11">
        <f t="shared" si="4"/>
        <v>0.75857142857142856</v>
      </c>
      <c r="I66" s="86"/>
    </row>
    <row r="67" spans="1:9" x14ac:dyDescent="0.3">
      <c r="E67" s="82"/>
      <c r="F67" s="66">
        <v>66</v>
      </c>
      <c r="G67" s="10">
        <f t="shared" ref="G67:G71" si="5">F67*$D$4</f>
        <v>653.4</v>
      </c>
      <c r="H67" s="11">
        <f t="shared" si="4"/>
        <v>0.77271428571428569</v>
      </c>
      <c r="I67" s="86"/>
    </row>
    <row r="68" spans="1:9" ht="14.4" thickBot="1" x14ac:dyDescent="0.35">
      <c r="E68" s="82"/>
      <c r="F68" s="74">
        <v>67</v>
      </c>
      <c r="G68" s="28">
        <f t="shared" si="5"/>
        <v>663.30000000000007</v>
      </c>
      <c r="H68" s="29">
        <f t="shared" si="4"/>
        <v>0.78685714285714292</v>
      </c>
      <c r="I68" s="86"/>
    </row>
    <row r="69" spans="1:9" ht="14.4" thickBot="1" x14ac:dyDescent="0.35">
      <c r="E69" s="82"/>
      <c r="F69" s="76">
        <v>68</v>
      </c>
      <c r="G69" s="22">
        <f t="shared" si="5"/>
        <v>673.2</v>
      </c>
      <c r="H69" s="21">
        <f t="shared" si="4"/>
        <v>0.80100000000000005</v>
      </c>
      <c r="I69" s="86"/>
    </row>
    <row r="70" spans="1:9" x14ac:dyDescent="0.3">
      <c r="E70" s="82"/>
      <c r="F70" s="75">
        <v>69</v>
      </c>
      <c r="G70" s="30">
        <f t="shared" si="5"/>
        <v>683.1</v>
      </c>
      <c r="H70" s="18">
        <f t="shared" si="4"/>
        <v>0.81514285714285717</v>
      </c>
      <c r="I70" s="86"/>
    </row>
    <row r="71" spans="1:9" ht="14.4" thickBot="1" x14ac:dyDescent="0.35">
      <c r="B71" s="142"/>
      <c r="C71" s="142"/>
      <c r="D71" s="142"/>
      <c r="E71" s="147"/>
      <c r="F71" s="74">
        <v>70</v>
      </c>
      <c r="G71" s="28">
        <f t="shared" si="5"/>
        <v>693</v>
      </c>
      <c r="H71" s="29">
        <f>$C$8/$D$8 + $C$11/$D$11 + $C$14/$D$14 + (G71-($C$8+$C$11+$C$14))/$D$17</f>
        <v>0.82928571428571429</v>
      </c>
      <c r="I71" s="86"/>
    </row>
    <row r="72" spans="1:9" ht="14.4" thickBot="1" x14ac:dyDescent="0.35">
      <c r="A72" s="103"/>
      <c r="B72" s="116" t="s">
        <v>37</v>
      </c>
      <c r="C72" s="145"/>
      <c r="D72" s="145"/>
      <c r="E72" s="145"/>
      <c r="F72" s="145"/>
      <c r="G72" s="145"/>
      <c r="H72" s="117"/>
      <c r="I72" s="87"/>
    </row>
    <row r="73" spans="1:9" x14ac:dyDescent="0.3">
      <c r="B73" s="2"/>
      <c r="C73" s="2"/>
      <c r="D73" s="2"/>
      <c r="E73" s="84"/>
      <c r="F73" s="136" t="s">
        <v>27</v>
      </c>
      <c r="G73" s="137"/>
      <c r="H73" s="138"/>
      <c r="I73" s="102"/>
    </row>
    <row r="74" spans="1:9" x14ac:dyDescent="0.3">
      <c r="E74" s="9"/>
      <c r="F74" s="10" t="s">
        <v>28</v>
      </c>
      <c r="G74" s="1" t="s">
        <v>29</v>
      </c>
      <c r="H74" s="11" t="s">
        <v>30</v>
      </c>
      <c r="I74" s="102"/>
    </row>
    <row r="75" spans="1:9" x14ac:dyDescent="0.3">
      <c r="E75" s="9"/>
      <c r="F75" s="10">
        <v>1</v>
      </c>
      <c r="G75" s="1">
        <v>100</v>
      </c>
      <c r="H75" s="11">
        <v>1000</v>
      </c>
      <c r="I75" s="102"/>
    </row>
    <row r="76" spans="1:9" x14ac:dyDescent="0.3">
      <c r="E76" s="9"/>
      <c r="F76" s="10">
        <v>2</v>
      </c>
      <c r="G76" s="1">
        <v>200</v>
      </c>
      <c r="H76" s="11">
        <v>500</v>
      </c>
      <c r="I76" s="102"/>
    </row>
    <row r="77" spans="1:9" x14ac:dyDescent="0.3">
      <c r="E77" s="9"/>
      <c r="F77" s="10">
        <v>3</v>
      </c>
      <c r="G77" s="1">
        <v>250</v>
      </c>
      <c r="H77" s="11">
        <v>2000</v>
      </c>
      <c r="I77" s="102"/>
    </row>
    <row r="78" spans="1:9" x14ac:dyDescent="0.3">
      <c r="E78" s="9"/>
      <c r="F78" s="10" t="s">
        <v>38</v>
      </c>
      <c r="H78" s="11">
        <v>700</v>
      </c>
      <c r="I78" s="102"/>
    </row>
    <row r="79" spans="1:9" x14ac:dyDescent="0.3">
      <c r="E79" s="9"/>
      <c r="F79" s="10"/>
      <c r="H79" s="11"/>
      <c r="I79" s="102"/>
    </row>
    <row r="80" spans="1:9" x14ac:dyDescent="0.3">
      <c r="E80" s="9"/>
      <c r="F80" s="139" t="s">
        <v>32</v>
      </c>
      <c r="G80" s="104"/>
      <c r="H80" s="140"/>
      <c r="I80" s="102"/>
    </row>
    <row r="81" spans="5:9" x14ac:dyDescent="0.3">
      <c r="E81" s="9"/>
      <c r="F81" s="10" t="s">
        <v>33</v>
      </c>
      <c r="G81" s="1" t="s">
        <v>34</v>
      </c>
      <c r="H81" s="11" t="s">
        <v>35</v>
      </c>
      <c r="I81" s="102"/>
    </row>
    <row r="82" spans="5:9" x14ac:dyDescent="0.3">
      <c r="E82" s="9"/>
      <c r="F82" s="10">
        <v>1</v>
      </c>
      <c r="G82" s="1">
        <v>9.9</v>
      </c>
      <c r="H82" s="11">
        <v>9.9000000000000008E-3</v>
      </c>
      <c r="I82" s="102"/>
    </row>
    <row r="83" spans="5:9" x14ac:dyDescent="0.3">
      <c r="E83" s="9"/>
      <c r="F83" s="10">
        <v>2</v>
      </c>
      <c r="G83" s="1">
        <v>19.8</v>
      </c>
      <c r="H83" s="11">
        <v>1.9800000000000002E-2</v>
      </c>
      <c r="I83" s="102"/>
    </row>
    <row r="84" spans="5:9" x14ac:dyDescent="0.3">
      <c r="E84" s="9"/>
      <c r="F84" s="10">
        <v>3</v>
      </c>
      <c r="G84" s="1">
        <v>29.7</v>
      </c>
      <c r="H84" s="11">
        <v>2.9700000000000001E-2</v>
      </c>
      <c r="I84" s="102"/>
    </row>
    <row r="85" spans="5:9" x14ac:dyDescent="0.3">
      <c r="E85" s="9"/>
      <c r="F85" s="10">
        <v>4</v>
      </c>
      <c r="G85" s="1">
        <v>39.6</v>
      </c>
      <c r="H85" s="11">
        <v>3.9600000000000003E-2</v>
      </c>
      <c r="I85" s="102"/>
    </row>
    <row r="86" spans="5:9" x14ac:dyDescent="0.3">
      <c r="E86" s="9"/>
      <c r="F86" s="10">
        <v>5</v>
      </c>
      <c r="G86" s="1">
        <v>49.5</v>
      </c>
      <c r="H86" s="11">
        <v>4.9500000000000002E-2</v>
      </c>
      <c r="I86" s="102"/>
    </row>
    <row r="87" spans="5:9" x14ac:dyDescent="0.3">
      <c r="E87" s="9"/>
      <c r="F87" s="10">
        <v>6</v>
      </c>
      <c r="G87" s="1">
        <v>59.4</v>
      </c>
      <c r="H87" s="11">
        <v>5.9400000000000001E-2</v>
      </c>
      <c r="I87" s="102"/>
    </row>
    <row r="88" spans="5:9" x14ac:dyDescent="0.3">
      <c r="E88" s="9"/>
      <c r="F88" s="10">
        <v>7</v>
      </c>
      <c r="G88" s="1">
        <v>69.3</v>
      </c>
      <c r="H88" s="11">
        <v>6.93E-2</v>
      </c>
      <c r="I88" s="102"/>
    </row>
    <row r="89" spans="5:9" x14ac:dyDescent="0.3">
      <c r="E89" s="9"/>
      <c r="F89" s="10">
        <v>8</v>
      </c>
      <c r="G89" s="1">
        <v>79.2</v>
      </c>
      <c r="H89" s="11">
        <v>7.9200000000000007E-2</v>
      </c>
      <c r="I89" s="102"/>
    </row>
    <row r="90" spans="5:9" x14ac:dyDescent="0.3">
      <c r="E90" s="9"/>
      <c r="F90" s="10">
        <v>9</v>
      </c>
      <c r="G90" s="1">
        <v>89.1</v>
      </c>
      <c r="H90" s="11">
        <v>8.9099999999999999E-2</v>
      </c>
      <c r="I90" s="102"/>
    </row>
    <row r="91" spans="5:9" x14ac:dyDescent="0.3">
      <c r="E91" s="9"/>
      <c r="F91" s="10">
        <v>10</v>
      </c>
      <c r="G91" s="1">
        <v>99</v>
      </c>
      <c r="H91" s="11">
        <v>9.9000000000000005E-2</v>
      </c>
      <c r="I91" s="102"/>
    </row>
    <row r="92" spans="5:9" x14ac:dyDescent="0.3">
      <c r="E92" s="9"/>
      <c r="F92" s="10">
        <v>11</v>
      </c>
      <c r="G92" s="1">
        <v>108.9</v>
      </c>
      <c r="H92" s="11">
        <v>0.1178</v>
      </c>
      <c r="I92" s="102"/>
    </row>
    <row r="93" spans="5:9" x14ac:dyDescent="0.3">
      <c r="E93" s="9"/>
      <c r="F93" s="10">
        <v>12</v>
      </c>
      <c r="G93" s="1">
        <v>118.8</v>
      </c>
      <c r="H93" s="11">
        <v>0.1376</v>
      </c>
      <c r="I93" s="102"/>
    </row>
    <row r="94" spans="5:9" x14ac:dyDescent="0.3">
      <c r="E94" s="9"/>
      <c r="F94" s="10">
        <v>13</v>
      </c>
      <c r="G94" s="1">
        <v>128.69999999999999</v>
      </c>
      <c r="H94" s="11">
        <v>0.15740000000000001</v>
      </c>
      <c r="I94" s="102"/>
    </row>
    <row r="95" spans="5:9" x14ac:dyDescent="0.3">
      <c r="E95" s="9"/>
      <c r="F95" s="10">
        <v>14</v>
      </c>
      <c r="G95" s="1">
        <v>138.6</v>
      </c>
      <c r="H95" s="11">
        <v>0.1772</v>
      </c>
      <c r="I95" s="102"/>
    </row>
    <row r="96" spans="5:9" x14ac:dyDescent="0.3">
      <c r="E96" s="9"/>
      <c r="F96" s="10">
        <v>15</v>
      </c>
      <c r="G96" s="1">
        <v>148.5</v>
      </c>
      <c r="H96" s="11">
        <v>0.19700000000000001</v>
      </c>
      <c r="I96" s="102"/>
    </row>
    <row r="97" spans="5:9" x14ac:dyDescent="0.3">
      <c r="E97" s="9"/>
      <c r="F97" s="10">
        <v>16</v>
      </c>
      <c r="G97" s="1">
        <v>158.4</v>
      </c>
      <c r="H97" s="11">
        <v>0.21679999999999999</v>
      </c>
      <c r="I97" s="102"/>
    </row>
    <row r="98" spans="5:9" x14ac:dyDescent="0.3">
      <c r="E98" s="9"/>
      <c r="F98" s="10">
        <v>17</v>
      </c>
      <c r="G98" s="1">
        <v>168.3</v>
      </c>
      <c r="H98" s="11">
        <v>0.2366</v>
      </c>
      <c r="I98" s="102"/>
    </row>
    <row r="99" spans="5:9" x14ac:dyDescent="0.3">
      <c r="E99" s="9"/>
      <c r="F99" s="10">
        <v>18</v>
      </c>
      <c r="G99" s="1">
        <v>178.2</v>
      </c>
      <c r="H99" s="11">
        <v>0.25640000000000002</v>
      </c>
      <c r="I99" s="102"/>
    </row>
    <row r="100" spans="5:9" x14ac:dyDescent="0.3">
      <c r="E100" s="9"/>
      <c r="F100" s="10">
        <v>19</v>
      </c>
      <c r="G100" s="1">
        <v>188.1</v>
      </c>
      <c r="H100" s="11">
        <v>0.2762</v>
      </c>
      <c r="I100" s="102"/>
    </row>
    <row r="101" spans="5:9" x14ac:dyDescent="0.3">
      <c r="E101" s="9"/>
      <c r="F101" s="10">
        <v>20</v>
      </c>
      <c r="G101" s="1">
        <v>198</v>
      </c>
      <c r="H101" s="11">
        <v>0.29599999999999999</v>
      </c>
      <c r="I101" s="102"/>
    </row>
    <row r="102" spans="5:9" x14ac:dyDescent="0.3">
      <c r="E102" s="9"/>
      <c r="F102" s="10">
        <v>21</v>
      </c>
      <c r="G102" s="1">
        <v>207.9</v>
      </c>
      <c r="H102" s="11">
        <v>0.31580000000000003</v>
      </c>
      <c r="I102" s="102"/>
    </row>
    <row r="103" spans="5:9" x14ac:dyDescent="0.3">
      <c r="E103" s="9"/>
      <c r="F103" s="10">
        <v>22</v>
      </c>
      <c r="G103" s="1">
        <v>217.8</v>
      </c>
      <c r="H103" s="11">
        <v>0.33560000000000001</v>
      </c>
      <c r="I103" s="102"/>
    </row>
    <row r="104" spans="5:9" x14ac:dyDescent="0.3">
      <c r="E104" s="9"/>
      <c r="F104" s="10">
        <v>23</v>
      </c>
      <c r="G104" s="1">
        <v>227.7</v>
      </c>
      <c r="H104" s="11">
        <v>0.35539999999999999</v>
      </c>
      <c r="I104" s="102"/>
    </row>
    <row r="105" spans="5:9" x14ac:dyDescent="0.3">
      <c r="E105" s="9"/>
      <c r="F105" s="10">
        <v>24</v>
      </c>
      <c r="G105" s="1">
        <v>237.6</v>
      </c>
      <c r="H105" s="11">
        <v>0.37519999999999998</v>
      </c>
      <c r="I105" s="102"/>
    </row>
    <row r="106" spans="5:9" x14ac:dyDescent="0.3">
      <c r="E106" s="9"/>
      <c r="F106" s="10">
        <v>25</v>
      </c>
      <c r="G106" s="1">
        <v>247.5</v>
      </c>
      <c r="H106" s="11">
        <v>0.39500000000000002</v>
      </c>
      <c r="I106" s="102"/>
    </row>
    <row r="107" spans="5:9" x14ac:dyDescent="0.3">
      <c r="E107" s="9"/>
      <c r="F107" s="10">
        <v>26</v>
      </c>
      <c r="G107" s="1">
        <v>257.39999999999998</v>
      </c>
      <c r="H107" s="11">
        <v>0.4148</v>
      </c>
      <c r="I107" s="102"/>
    </row>
    <row r="108" spans="5:9" x14ac:dyDescent="0.3">
      <c r="E108" s="9"/>
      <c r="F108" s="10">
        <v>27</v>
      </c>
      <c r="G108" s="1">
        <v>267.3</v>
      </c>
      <c r="H108" s="11">
        <v>0.43459999999999999</v>
      </c>
      <c r="I108" s="102"/>
    </row>
    <row r="109" spans="5:9" x14ac:dyDescent="0.3">
      <c r="E109" s="9"/>
      <c r="F109" s="10">
        <v>28</v>
      </c>
      <c r="G109" s="1">
        <v>277.2</v>
      </c>
      <c r="H109" s="11">
        <v>0.45440000000000003</v>
      </c>
      <c r="I109" s="102"/>
    </row>
    <row r="110" spans="5:9" x14ac:dyDescent="0.3">
      <c r="E110" s="9"/>
      <c r="F110" s="10">
        <v>29</v>
      </c>
      <c r="G110" s="1">
        <v>287.10000000000002</v>
      </c>
      <c r="H110" s="11">
        <v>0.47420000000000001</v>
      </c>
      <c r="I110" s="102"/>
    </row>
    <row r="111" spans="5:9" x14ac:dyDescent="0.3">
      <c r="E111" s="9"/>
      <c r="F111" s="10">
        <v>30</v>
      </c>
      <c r="G111" s="1">
        <v>297</v>
      </c>
      <c r="H111" s="11">
        <v>0.49399999999999999</v>
      </c>
      <c r="I111" s="102"/>
    </row>
    <row r="112" spans="5:9" x14ac:dyDescent="0.3">
      <c r="E112" s="9"/>
      <c r="F112" s="10">
        <v>31</v>
      </c>
      <c r="G112" s="1">
        <v>306.89999999999998</v>
      </c>
      <c r="H112" s="11">
        <v>0.50344999999999995</v>
      </c>
      <c r="I112" s="102"/>
    </row>
    <row r="113" spans="5:9" x14ac:dyDescent="0.3">
      <c r="E113" s="9"/>
      <c r="F113" s="10">
        <v>32</v>
      </c>
      <c r="G113" s="1">
        <v>316.8</v>
      </c>
      <c r="H113" s="11">
        <v>0.50839999999999996</v>
      </c>
      <c r="I113" s="102"/>
    </row>
    <row r="114" spans="5:9" x14ac:dyDescent="0.3">
      <c r="E114" s="9"/>
      <c r="F114" s="10">
        <v>33</v>
      </c>
      <c r="G114" s="1">
        <v>326.7</v>
      </c>
      <c r="H114" s="11">
        <v>0.51334999999999997</v>
      </c>
      <c r="I114" s="102"/>
    </row>
    <row r="115" spans="5:9" x14ac:dyDescent="0.3">
      <c r="E115" s="9"/>
      <c r="F115" s="10">
        <v>34</v>
      </c>
      <c r="G115" s="1">
        <v>336.6</v>
      </c>
      <c r="H115" s="11">
        <v>0.51829999999999998</v>
      </c>
      <c r="I115" s="102"/>
    </row>
    <row r="116" spans="5:9" x14ac:dyDescent="0.3">
      <c r="E116" s="9"/>
      <c r="F116" s="10">
        <v>35</v>
      </c>
      <c r="G116" s="1">
        <v>346.5</v>
      </c>
      <c r="H116" s="11">
        <v>0.52324999999999999</v>
      </c>
      <c r="I116" s="102"/>
    </row>
    <row r="117" spans="5:9" x14ac:dyDescent="0.3">
      <c r="E117" s="9"/>
      <c r="F117" s="10">
        <v>36</v>
      </c>
      <c r="G117" s="1">
        <v>356.4</v>
      </c>
      <c r="H117" s="11">
        <v>0.5282</v>
      </c>
      <c r="I117" s="102"/>
    </row>
    <row r="118" spans="5:9" x14ac:dyDescent="0.3">
      <c r="E118" s="9"/>
      <c r="F118" s="10">
        <v>37</v>
      </c>
      <c r="G118" s="1">
        <v>366.3</v>
      </c>
      <c r="H118" s="11">
        <v>0.53315000000000001</v>
      </c>
      <c r="I118" s="102"/>
    </row>
    <row r="119" spans="5:9" x14ac:dyDescent="0.3">
      <c r="E119" s="9"/>
      <c r="F119" s="10">
        <v>38</v>
      </c>
      <c r="G119" s="1">
        <v>376.2</v>
      </c>
      <c r="H119" s="11">
        <v>0.53810000000000002</v>
      </c>
      <c r="I119" s="102"/>
    </row>
    <row r="120" spans="5:9" x14ac:dyDescent="0.3">
      <c r="E120" s="9"/>
      <c r="F120" s="10">
        <v>39</v>
      </c>
      <c r="G120" s="1">
        <v>386.1</v>
      </c>
      <c r="H120" s="11">
        <v>0.54305000000000003</v>
      </c>
      <c r="I120" s="102"/>
    </row>
    <row r="121" spans="5:9" x14ac:dyDescent="0.3">
      <c r="E121" s="9"/>
      <c r="F121" s="10">
        <v>40</v>
      </c>
      <c r="G121" s="1">
        <v>396</v>
      </c>
      <c r="H121" s="11">
        <v>0.54800000000000004</v>
      </c>
      <c r="I121" s="102"/>
    </row>
    <row r="122" spans="5:9" x14ac:dyDescent="0.3">
      <c r="E122" s="9"/>
      <c r="F122" s="10">
        <v>41</v>
      </c>
      <c r="G122" s="1">
        <v>405.9</v>
      </c>
      <c r="H122" s="11">
        <v>0.55295000000000005</v>
      </c>
      <c r="I122" s="102"/>
    </row>
    <row r="123" spans="5:9" x14ac:dyDescent="0.3">
      <c r="E123" s="9"/>
      <c r="F123" s="10">
        <v>42</v>
      </c>
      <c r="G123" s="1">
        <v>415.8</v>
      </c>
      <c r="H123" s="11">
        <v>0.55789999999999995</v>
      </c>
      <c r="I123" s="102"/>
    </row>
    <row r="124" spans="5:9" x14ac:dyDescent="0.3">
      <c r="E124" s="9"/>
      <c r="F124" s="10">
        <v>43</v>
      </c>
      <c r="G124" s="1">
        <v>425.7</v>
      </c>
      <c r="H124" s="11">
        <v>0.56284999999999996</v>
      </c>
      <c r="I124" s="102"/>
    </row>
    <row r="125" spans="5:9" x14ac:dyDescent="0.3">
      <c r="E125" s="9"/>
      <c r="F125" s="10">
        <v>44</v>
      </c>
      <c r="G125" s="1">
        <v>435.6</v>
      </c>
      <c r="H125" s="11">
        <v>0.56779999999999997</v>
      </c>
      <c r="I125" s="102"/>
    </row>
    <row r="126" spans="5:9" x14ac:dyDescent="0.3">
      <c r="E126" s="9"/>
      <c r="F126" s="10">
        <v>45</v>
      </c>
      <c r="G126" s="1">
        <v>445.5</v>
      </c>
      <c r="H126" s="11">
        <v>0.57274999999999998</v>
      </c>
      <c r="I126" s="102"/>
    </row>
    <row r="127" spans="5:9" x14ac:dyDescent="0.3">
      <c r="E127" s="9"/>
      <c r="F127" s="10">
        <v>46</v>
      </c>
      <c r="G127" s="1">
        <v>455.4</v>
      </c>
      <c r="H127" s="11">
        <v>0.57769999999999999</v>
      </c>
      <c r="I127" s="102"/>
    </row>
    <row r="128" spans="5:9" x14ac:dyDescent="0.3">
      <c r="E128" s="9"/>
      <c r="F128" s="10">
        <v>47</v>
      </c>
      <c r="G128" s="1">
        <v>465.3</v>
      </c>
      <c r="H128" s="11">
        <v>0.58265</v>
      </c>
      <c r="I128" s="102"/>
    </row>
    <row r="129" spans="5:9" x14ac:dyDescent="0.3">
      <c r="E129" s="9"/>
      <c r="F129" s="10">
        <v>48</v>
      </c>
      <c r="G129" s="1">
        <v>475.2</v>
      </c>
      <c r="H129" s="11">
        <v>0.58760000000000001</v>
      </c>
      <c r="I129" s="102"/>
    </row>
    <row r="130" spans="5:9" x14ac:dyDescent="0.3">
      <c r="E130" s="9"/>
      <c r="F130" s="10">
        <v>49</v>
      </c>
      <c r="G130" s="1">
        <v>485.1</v>
      </c>
      <c r="H130" s="11">
        <v>0.59255000000000002</v>
      </c>
      <c r="I130" s="102"/>
    </row>
    <row r="131" spans="5:9" x14ac:dyDescent="0.3">
      <c r="E131" s="9"/>
      <c r="F131" s="10">
        <v>50</v>
      </c>
      <c r="G131" s="1">
        <v>495</v>
      </c>
      <c r="H131" s="11">
        <v>0.59750000000000003</v>
      </c>
      <c r="I131" s="102"/>
    </row>
    <row r="132" spans="5:9" x14ac:dyDescent="0.3">
      <c r="E132" s="9"/>
      <c r="F132" s="10">
        <v>51</v>
      </c>
      <c r="G132" s="1">
        <v>504.9</v>
      </c>
      <c r="H132" s="11">
        <v>0.60245000000000004</v>
      </c>
      <c r="I132" s="102"/>
    </row>
    <row r="133" spans="5:9" x14ac:dyDescent="0.3">
      <c r="E133" s="9"/>
      <c r="F133" s="10">
        <v>52</v>
      </c>
      <c r="G133" s="1">
        <v>514.79999999999995</v>
      </c>
      <c r="H133" s="11">
        <v>0.60740000000000005</v>
      </c>
      <c r="I133" s="102"/>
    </row>
    <row r="134" spans="5:9" x14ac:dyDescent="0.3">
      <c r="E134" s="9"/>
      <c r="F134" s="10">
        <v>53</v>
      </c>
      <c r="G134" s="1">
        <v>524.70000000000005</v>
      </c>
      <c r="H134" s="11">
        <v>0.61234999999999995</v>
      </c>
      <c r="I134" s="102"/>
    </row>
    <row r="135" spans="5:9" x14ac:dyDescent="0.3">
      <c r="E135" s="9"/>
      <c r="F135" s="10">
        <v>54</v>
      </c>
      <c r="G135" s="1">
        <v>534.6</v>
      </c>
      <c r="H135" s="11">
        <v>0.61729999999999996</v>
      </c>
      <c r="I135" s="102"/>
    </row>
    <row r="136" spans="5:9" x14ac:dyDescent="0.3">
      <c r="E136" s="9"/>
      <c r="F136" s="10">
        <v>55</v>
      </c>
      <c r="G136" s="1">
        <v>544.5</v>
      </c>
      <c r="H136" s="11">
        <v>0.62224999999999997</v>
      </c>
      <c r="I136" s="102"/>
    </row>
    <row r="137" spans="5:9" x14ac:dyDescent="0.3">
      <c r="E137" s="9"/>
      <c r="F137" s="10">
        <v>56</v>
      </c>
      <c r="G137" s="1">
        <v>554.4</v>
      </c>
      <c r="H137" s="11">
        <v>0.63128600000000001</v>
      </c>
      <c r="I137" s="102"/>
    </row>
    <row r="138" spans="5:9" x14ac:dyDescent="0.3">
      <c r="E138" s="9"/>
      <c r="F138" s="10">
        <v>57</v>
      </c>
      <c r="G138" s="1">
        <v>564.29999999999995</v>
      </c>
      <c r="H138" s="11">
        <v>0.64542900000000003</v>
      </c>
      <c r="I138" s="102"/>
    </row>
    <row r="139" spans="5:9" x14ac:dyDescent="0.3">
      <c r="E139" s="9"/>
      <c r="F139" s="10">
        <v>58</v>
      </c>
      <c r="G139" s="1">
        <v>574.20000000000005</v>
      </c>
      <c r="H139" s="11">
        <v>0.65957100000000002</v>
      </c>
      <c r="I139" s="102"/>
    </row>
    <row r="140" spans="5:9" x14ac:dyDescent="0.3">
      <c r="E140" s="9"/>
      <c r="F140" s="10">
        <v>59</v>
      </c>
      <c r="G140" s="1">
        <v>584.1</v>
      </c>
      <c r="H140" s="11">
        <v>0.67371400000000004</v>
      </c>
      <c r="I140" s="102"/>
    </row>
    <row r="141" spans="5:9" x14ac:dyDescent="0.3">
      <c r="E141" s="9"/>
      <c r="F141" s="10">
        <v>60</v>
      </c>
      <c r="G141" s="1">
        <v>594</v>
      </c>
      <c r="H141" s="11">
        <v>0.68785700000000005</v>
      </c>
      <c r="I141" s="102"/>
    </row>
    <row r="142" spans="5:9" x14ac:dyDescent="0.3">
      <c r="E142" s="9"/>
      <c r="F142" s="10">
        <v>61</v>
      </c>
      <c r="G142" s="1">
        <v>603.9</v>
      </c>
      <c r="H142" s="11">
        <v>0.70199999999999996</v>
      </c>
      <c r="I142" s="102"/>
    </row>
    <row r="143" spans="5:9" x14ac:dyDescent="0.3">
      <c r="E143" s="9"/>
      <c r="F143" s="10">
        <v>62</v>
      </c>
      <c r="G143" s="1">
        <v>613.79999999999995</v>
      </c>
      <c r="H143" s="11">
        <v>0.71614299999999997</v>
      </c>
      <c r="I143" s="102"/>
    </row>
    <row r="144" spans="5:9" x14ac:dyDescent="0.3">
      <c r="E144" s="9"/>
      <c r="F144" s="10">
        <v>63</v>
      </c>
      <c r="G144" s="1">
        <v>623.70000000000005</v>
      </c>
      <c r="H144" s="11">
        <v>0.73028599999999999</v>
      </c>
      <c r="I144" s="102"/>
    </row>
    <row r="145" spans="5:9" x14ac:dyDescent="0.3">
      <c r="E145" s="9"/>
      <c r="F145" s="10">
        <v>64</v>
      </c>
      <c r="G145" s="1">
        <v>633.6</v>
      </c>
      <c r="H145" s="11">
        <v>0.74442900000000001</v>
      </c>
      <c r="I145" s="102"/>
    </row>
    <row r="146" spans="5:9" x14ac:dyDescent="0.3">
      <c r="E146" s="9"/>
      <c r="F146" s="10">
        <v>65</v>
      </c>
      <c r="G146" s="1">
        <v>643.5</v>
      </c>
      <c r="H146" s="11">
        <v>0.758571</v>
      </c>
      <c r="I146" s="102"/>
    </row>
    <row r="147" spans="5:9" x14ac:dyDescent="0.3">
      <c r="E147" s="9"/>
      <c r="F147" s="10">
        <v>66</v>
      </c>
      <c r="G147" s="1">
        <v>653.4</v>
      </c>
      <c r="H147" s="11">
        <v>0.77271400000000001</v>
      </c>
      <c r="I147" s="102"/>
    </row>
    <row r="148" spans="5:9" x14ac:dyDescent="0.3">
      <c r="E148" s="9"/>
      <c r="F148" s="10">
        <v>67</v>
      </c>
      <c r="G148" s="1">
        <v>663.3</v>
      </c>
      <c r="H148" s="11">
        <v>0.78685700000000003</v>
      </c>
      <c r="I148" s="102"/>
    </row>
    <row r="149" spans="5:9" x14ac:dyDescent="0.3">
      <c r="E149" s="9"/>
      <c r="F149" s="10">
        <v>68</v>
      </c>
      <c r="G149" s="1">
        <v>673.2</v>
      </c>
      <c r="H149" s="11">
        <v>0.80100000000000005</v>
      </c>
      <c r="I149" s="102"/>
    </row>
    <row r="150" spans="5:9" x14ac:dyDescent="0.3">
      <c r="E150" s="9"/>
      <c r="F150" s="10">
        <v>69</v>
      </c>
      <c r="G150" s="1">
        <v>683.1</v>
      </c>
      <c r="H150" s="11">
        <v>0.81514299999999995</v>
      </c>
      <c r="I150" s="102"/>
    </row>
    <row r="151" spans="5:9" ht="14.4" thickBot="1" x14ac:dyDescent="0.35">
      <c r="E151" s="9"/>
      <c r="F151" s="6">
        <v>70</v>
      </c>
      <c r="G151" s="141">
        <v>693</v>
      </c>
      <c r="H151" s="7">
        <v>0.82928599999999997</v>
      </c>
      <c r="I151" s="102"/>
    </row>
    <row r="152" spans="5:9" x14ac:dyDescent="0.3">
      <c r="F152" s="2"/>
      <c r="G152" s="2"/>
      <c r="H152" s="2"/>
    </row>
  </sheetData>
  <mergeCells count="17">
    <mergeCell ref="F80:H80"/>
    <mergeCell ref="I1:I1048576"/>
    <mergeCell ref="B23:C23"/>
    <mergeCell ref="B24:C24"/>
    <mergeCell ref="B25:C25"/>
    <mergeCell ref="A1:A1048576"/>
    <mergeCell ref="C1:D2"/>
    <mergeCell ref="C6:D6"/>
    <mergeCell ref="C9:D9"/>
    <mergeCell ref="C12:D12"/>
    <mergeCell ref="C15:D15"/>
    <mergeCell ref="B19:C19"/>
    <mergeCell ref="B20:C20"/>
    <mergeCell ref="B21:C21"/>
    <mergeCell ref="B22:C22"/>
    <mergeCell ref="B72:H72"/>
    <mergeCell ref="F73:H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Один пласт</vt:lpstr>
      <vt:lpstr>Два пласта</vt:lpstr>
      <vt:lpstr>Три и более пластов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2015-06-05T18:19:34Z</dcterms:created>
  <dcterms:modified xsi:type="dcterms:W3CDTF">2023-05-05T10:15:19Z</dcterms:modified>
</cp:coreProperties>
</file>