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ropbox\2. ICMA Centre\2. Module\ICM142 - Programming for Finance\Assignment\"/>
    </mc:Choice>
  </mc:AlternateContent>
  <bookViews>
    <workbookView xWindow="0" yWindow="0" windowWidth="23040" windowHeight="96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2" i="1"/>
  <c r="AK3" i="1"/>
  <c r="AK4" i="1"/>
  <c r="AK5" i="1"/>
  <c r="AK6" i="1"/>
  <c r="AK7" i="1"/>
  <c r="AK8" i="1"/>
  <c r="AK9" i="1"/>
  <c r="AK10" i="1"/>
  <c r="AK11" i="1"/>
  <c r="AK12" i="1"/>
  <c r="AK2" i="1"/>
  <c r="AO6" i="1" l="1"/>
  <c r="AN13" i="1"/>
  <c r="AK13" i="1"/>
  <c r="AO9" i="1"/>
  <c r="AO5" i="1"/>
  <c r="AO11" i="1"/>
  <c r="AO7" i="1"/>
  <c r="AO3" i="1"/>
  <c r="AO10" i="1"/>
  <c r="AO12" i="1"/>
  <c r="AO8" i="1"/>
  <c r="AO4" i="1"/>
  <c r="AO2" i="1"/>
  <c r="AD3" i="1"/>
  <c r="AD4" i="1"/>
  <c r="AD5" i="1"/>
  <c r="AD6" i="1"/>
  <c r="AD7" i="1"/>
  <c r="AD8" i="1"/>
  <c r="AD11" i="1"/>
  <c r="AD12" i="1"/>
  <c r="AD13" i="1"/>
  <c r="AD14" i="1"/>
  <c r="AD15" i="1"/>
  <c r="AD16" i="1"/>
  <c r="AD17" i="1"/>
  <c r="AD20" i="1"/>
  <c r="AD21" i="1"/>
  <c r="AD22" i="1"/>
  <c r="AD23" i="1"/>
  <c r="AD24" i="1"/>
  <c r="AD25" i="1"/>
  <c r="AD26" i="1"/>
  <c r="AD29" i="1"/>
  <c r="AD30" i="1"/>
  <c r="AD31" i="1"/>
  <c r="AD32" i="1"/>
  <c r="AD33" i="1"/>
  <c r="AD34" i="1"/>
  <c r="AD35" i="1"/>
  <c r="AD38" i="1"/>
  <c r="AD45" i="1" s="1"/>
  <c r="AD39" i="1"/>
  <c r="AD40" i="1"/>
  <c r="AD41" i="1"/>
  <c r="AD42" i="1"/>
  <c r="AD43" i="1"/>
  <c r="AD44" i="1"/>
  <c r="AD47" i="1"/>
  <c r="AD48" i="1"/>
  <c r="AD49" i="1"/>
  <c r="AD50" i="1"/>
  <c r="AD51" i="1"/>
  <c r="AD52" i="1"/>
  <c r="AD53" i="1"/>
  <c r="AD56" i="1"/>
  <c r="AD57" i="1"/>
  <c r="AD58" i="1"/>
  <c r="AD59" i="1"/>
  <c r="AD60" i="1"/>
  <c r="AD61" i="1"/>
  <c r="AD62" i="1"/>
  <c r="AD65" i="1"/>
  <c r="AD66" i="1"/>
  <c r="AD67" i="1"/>
  <c r="AD68" i="1"/>
  <c r="AD69" i="1"/>
  <c r="AD70" i="1"/>
  <c r="AD71" i="1"/>
  <c r="AD74" i="1"/>
  <c r="AD81" i="1" s="1"/>
  <c r="AD75" i="1"/>
  <c r="AD76" i="1"/>
  <c r="AD77" i="1"/>
  <c r="AD78" i="1"/>
  <c r="AD79" i="1"/>
  <c r="AD80" i="1"/>
  <c r="AD83" i="1"/>
  <c r="AD84" i="1"/>
  <c r="AD85" i="1"/>
  <c r="AD86" i="1"/>
  <c r="AD87" i="1"/>
  <c r="AD88" i="1"/>
  <c r="AD89" i="1"/>
  <c r="AD92" i="1"/>
  <c r="AD93" i="1"/>
  <c r="AD94" i="1"/>
  <c r="AD95" i="1"/>
  <c r="AD96" i="1"/>
  <c r="AD97" i="1"/>
  <c r="AD98" i="1"/>
  <c r="AD2" i="1"/>
  <c r="F1399" i="1"/>
  <c r="F1400" i="1"/>
  <c r="F1266" i="1"/>
  <c r="F1267" i="1"/>
  <c r="F1133" i="1"/>
  <c r="F1134" i="1"/>
  <c r="F1000" i="1"/>
  <c r="F1001" i="1"/>
  <c r="F734" i="1"/>
  <c r="F735" i="1"/>
  <c r="F601" i="1"/>
  <c r="F602" i="1"/>
  <c r="F468" i="1"/>
  <c r="F469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16" i="1"/>
  <c r="M17" i="1"/>
  <c r="M18" i="1"/>
  <c r="M19" i="1"/>
  <c r="M20" i="1"/>
  <c r="M21" i="1"/>
  <c r="M22" i="1"/>
  <c r="L16" i="1"/>
  <c r="L17" i="1"/>
  <c r="L18" i="1"/>
  <c r="L19" i="1"/>
  <c r="L20" i="1"/>
  <c r="L21" i="1"/>
  <c r="L22" i="1"/>
  <c r="K16" i="1"/>
  <c r="K17" i="1"/>
  <c r="K18" i="1"/>
  <c r="K19" i="1"/>
  <c r="K20" i="1"/>
  <c r="K21" i="1"/>
  <c r="K22" i="1"/>
  <c r="J16" i="1"/>
  <c r="J17" i="1"/>
  <c r="J18" i="1"/>
  <c r="J19" i="1"/>
  <c r="J20" i="1"/>
  <c r="J21" i="1"/>
  <c r="J22" i="1"/>
  <c r="I10" i="1"/>
  <c r="I11" i="1"/>
  <c r="I12" i="1"/>
  <c r="I13" i="1"/>
  <c r="I14" i="1"/>
  <c r="I15" i="1"/>
  <c r="F335" i="1"/>
  <c r="F336" i="1"/>
  <c r="M9" i="1"/>
  <c r="M10" i="1"/>
  <c r="M11" i="1"/>
  <c r="M12" i="1"/>
  <c r="M13" i="1"/>
  <c r="M14" i="1"/>
  <c r="M15" i="1"/>
  <c r="L9" i="1"/>
  <c r="L10" i="1"/>
  <c r="L11" i="1"/>
  <c r="L12" i="1"/>
  <c r="L13" i="1"/>
  <c r="L14" i="1"/>
  <c r="L15" i="1"/>
  <c r="K9" i="1"/>
  <c r="K10" i="1"/>
  <c r="K11" i="1"/>
  <c r="K12" i="1"/>
  <c r="K13" i="1"/>
  <c r="K14" i="1"/>
  <c r="K15" i="1"/>
  <c r="J9" i="1"/>
  <c r="J10" i="1"/>
  <c r="J11" i="1"/>
  <c r="J12" i="1"/>
  <c r="J13" i="1"/>
  <c r="J14" i="1"/>
  <c r="J15" i="1"/>
  <c r="F202" i="1"/>
  <c r="F203" i="1"/>
  <c r="M5" i="1"/>
  <c r="M6" i="1"/>
  <c r="M7" i="1"/>
  <c r="M8" i="1"/>
  <c r="L5" i="1"/>
  <c r="L6" i="1"/>
  <c r="L7" i="1"/>
  <c r="L8" i="1"/>
  <c r="K5" i="1"/>
  <c r="K6" i="1"/>
  <c r="K7" i="1"/>
  <c r="K8" i="1"/>
  <c r="J5" i="1"/>
  <c r="J6" i="1"/>
  <c r="J7" i="1"/>
  <c r="J8" i="1"/>
  <c r="I9" i="1"/>
  <c r="I8" i="1"/>
  <c r="I7" i="1"/>
  <c r="I6" i="1"/>
  <c r="I5" i="1"/>
  <c r="I4" i="1"/>
  <c r="I3" i="1"/>
  <c r="J3" i="1"/>
  <c r="L3" i="1"/>
  <c r="M3" i="1"/>
  <c r="M4" i="1"/>
  <c r="L4" i="1"/>
  <c r="J4" i="1"/>
  <c r="K4" i="1"/>
  <c r="K3" i="1"/>
  <c r="M2" i="1"/>
  <c r="L2" i="1"/>
  <c r="K2" i="1"/>
  <c r="J2" i="1"/>
  <c r="I2" i="1"/>
  <c r="F70" i="1"/>
  <c r="F12" i="1"/>
  <c r="F13" i="1"/>
  <c r="AD99" i="1" l="1"/>
  <c r="AD90" i="1"/>
  <c r="AD63" i="1"/>
  <c r="AD27" i="1"/>
  <c r="AD54" i="1"/>
  <c r="AD18" i="1"/>
  <c r="AD9" i="1"/>
  <c r="AD72" i="1"/>
  <c r="AD36" i="1"/>
</calcChain>
</file>

<file path=xl/sharedStrings.xml><?xml version="1.0" encoding="utf-8"?>
<sst xmlns="http://schemas.openxmlformats.org/spreadsheetml/2006/main" count="3293" uniqueCount="266">
  <si>
    <t>OLS Regression Results</t>
  </si>
  <si>
    <t>Dep. Variable:</t>
  </si>
  <si>
    <t>.FTSE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</si>
  <si>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</si>
  <si>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</si>
  <si>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</si>
  <si>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</si>
  <si>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</si>
  <si>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</si>
  <si>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</si>
  <si>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</si>
  <si>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Sun, 16 Apr 2017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</si>
  <si>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</si>
  <si>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</si>
  <si>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</si>
  <si>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</si>
  <si>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</si>
  <si>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</si>
  <si>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</si>
  <si>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</si>
  <si>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</si>
  <si>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</si>
  <si>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</si>
  <si>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</si>
  <si>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</si>
  <si>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</si>
  <si>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[95.0% Conf. Int.]</t>
  </si>
  <si>
    <t>const</t>
  </si>
  <si>
    <t>x1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</si>
  <si>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</si>
  <si>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</si>
  <si>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</si>
  <si>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</si>
  <si>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</si>
  <si>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</si>
  <si>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</si>
  <si>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</si>
  <si>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Exhibit from OLS Regression Results</t>
  </si>
  <si>
    <t>Coeff.</t>
  </si>
  <si>
    <t>Std. Error</t>
  </si>
  <si>
    <t>-0.038 0.009</t>
  </si>
  <si>
    <t>-0.037 0.012</t>
  </si>
  <si>
    <t>-0.003 0.017</t>
  </si>
  <si>
    <t>-0.005 0.015</t>
  </si>
  <si>
    <t>-0.030 0.011</t>
  </si>
  <si>
    <t>-0.039 0.033</t>
  </si>
  <si>
    <t>-0.042 0.034</t>
  </si>
  <si>
    <t>-0.018 0.023</t>
  </si>
  <si>
    <t>-0.027 0.015</t>
  </si>
  <si>
    <t>0.004 0.017</t>
  </si>
  <si>
    <t>0.006 0.019</t>
  </si>
  <si>
    <t>Coefficient</t>
  </si>
  <si>
    <t>P-value</t>
  </si>
  <si>
    <t>R-Squared</t>
  </si>
  <si>
    <t>.SPX</t>
  </si>
  <si>
    <t>-0.004 0.004</t>
  </si>
  <si>
    <t>-0.022 0.019</t>
  </si>
  <si>
    <t>-0.024 0.018</t>
  </si>
  <si>
    <t>-0.009 0.006</t>
  </si>
  <si>
    <t>-0.012 0.018</t>
  </si>
  <si>
    <t>-0.012 0.019</t>
  </si>
  <si>
    <t>-0.009 0.016</t>
  </si>
  <si>
    <t>-0.016 0.009</t>
  </si>
  <si>
    <t>-0.001 0.015</t>
  </si>
  <si>
    <t>-0.002 0.015</t>
  </si>
  <si>
    <t>Dependent</t>
  </si>
  <si>
    <t>.FCHI</t>
  </si>
  <si>
    <t>-0.009 0.004</t>
  </si>
  <si>
    <t>-0.009 0.005</t>
  </si>
  <si>
    <t>-0.032 0.016</t>
  </si>
  <si>
    <t>-0.033 0.017</t>
  </si>
  <si>
    <t>-0.010 0.011</t>
  </si>
  <si>
    <t>-0.048 0.039</t>
  </si>
  <si>
    <t>-0.051 0.040</t>
  </si>
  <si>
    <t>-0.019 0.024</t>
  </si>
  <si>
    <t>-0.028 0.015</t>
  </si>
  <si>
    <t>-0.001 0.022</t>
  </si>
  <si>
    <t>0.002 0.026</t>
  </si>
  <si>
    <t>.</t>
  </si>
  <si>
    <t>.FTMIB</t>
  </si>
  <si>
    <t>-0.011 0.014</t>
  </si>
  <si>
    <t>-0.012 0.014</t>
  </si>
  <si>
    <t>-0.036 0.024</t>
  </si>
  <si>
    <t>-0.035 0.028</t>
  </si>
  <si>
    <t>-0.013 0.007</t>
  </si>
  <si>
    <t>-0.015 0.005</t>
  </si>
  <si>
    <t>-0.069 0.049</t>
  </si>
  <si>
    <t>-0.073 0.051</t>
  </si>
  <si>
    <t>-0.032 0.029</t>
  </si>
  <si>
    <t>-0.041 0.020</t>
  </si>
  <si>
    <t>-0.004 0.024</t>
  </si>
  <si>
    <t>.GDAXI</t>
  </si>
  <si>
    <t>-0.008 0.007</t>
  </si>
  <si>
    <t>-0.009 0.007</t>
  </si>
  <si>
    <t>-0.031 0.018</t>
  </si>
  <si>
    <t>-0.032 0.019</t>
  </si>
  <si>
    <t>-0.007 0.016</t>
  </si>
  <si>
    <t>-0.006 0.017</t>
  </si>
  <si>
    <t>-0.047 0.036</t>
  </si>
  <si>
    <t>-0.050 0.037</t>
  </si>
  <si>
    <t>-0.023 0.022</t>
  </si>
  <si>
    <t>-0.030 0.015</t>
  </si>
  <si>
    <t>-0.004 0.028</t>
  </si>
  <si>
    <t>-0.002 0.031</t>
  </si>
  <si>
    <t>.N225</t>
  </si>
  <si>
    <t>-0.018 0.002</t>
  </si>
  <si>
    <t>-0.017 0.003</t>
  </si>
  <si>
    <t>-0.068 0.068</t>
  </si>
  <si>
    <t>-0.071 0.071</t>
  </si>
  <si>
    <t>-0.008 0.017</t>
  </si>
  <si>
    <t>-0.068 0.006</t>
  </si>
  <si>
    <t>-0.070 0.009</t>
  </si>
  <si>
    <t>-0.031 0.025</t>
  </si>
  <si>
    <t>-0.040 0.016</t>
  </si>
  <si>
    <t>-0.006 0.012</t>
  </si>
  <si>
    <t>-0.007 0.011</t>
  </si>
  <si>
    <t>.MCX</t>
  </si>
  <si>
    <t>-0.012 0.006</t>
  </si>
  <si>
    <t>-0.011 0.007</t>
  </si>
  <si>
    <t>-0.029 0.018</t>
  </si>
  <si>
    <t>-0.033 0.016</t>
  </si>
  <si>
    <t>-0.007 0.010</t>
  </si>
  <si>
    <t>-0.006 0.011</t>
  </si>
  <si>
    <t>-0.021 0.006</t>
  </si>
  <si>
    <t>-0.024 0.002</t>
  </si>
  <si>
    <t>-0.032 0.010</t>
  </si>
  <si>
    <t>-0.032 0.012</t>
  </si>
  <si>
    <t>-0.013 0.011</t>
  </si>
  <si>
    <t>-0.019 0.005</t>
  </si>
  <si>
    <t>-0.006 0.018</t>
  </si>
  <si>
    <t>-0.005 0.019</t>
  </si>
  <si>
    <t>.HSCI</t>
  </si>
  <si>
    <t>-0.004 0.012</t>
  </si>
  <si>
    <t>-0.005 0.011</t>
  </si>
  <si>
    <t>-0.029 0.026</t>
  </si>
  <si>
    <t>-0.029 0.029</t>
  </si>
  <si>
    <t>-0.007 0.017</t>
  </si>
  <si>
    <t>-0.046 0.008</t>
  </si>
  <si>
    <t>-0.047 0.010</t>
  </si>
  <si>
    <t>-0.020 0.020</t>
  </si>
  <si>
    <t>-0.023 0.018</t>
  </si>
  <si>
    <t>-0.002 0.022</t>
  </si>
  <si>
    <t>GB 10Y GILT</t>
  </si>
  <si>
    <t>-0.041 0.033</t>
  </si>
  <si>
    <t>-0.046 0.028</t>
  </si>
  <si>
    <t>-0.153 0.043</t>
  </si>
  <si>
    <t>-0.171 0.035</t>
  </si>
  <si>
    <t>-0.059 0.059</t>
  </si>
  <si>
    <t>-0.097 0.021</t>
  </si>
  <si>
    <t>-0.100 0.096</t>
  </si>
  <si>
    <t>-0.114 0.092</t>
  </si>
  <si>
    <t>-0.056 0.048</t>
  </si>
  <si>
    <t>-0.065 0.039</t>
  </si>
  <si>
    <t>-0.049 0.027</t>
  </si>
  <si>
    <t>-0.056 0.020</t>
  </si>
  <si>
    <t>GBPUSD</t>
  </si>
  <si>
    <t>0.006 0.024</t>
  </si>
  <si>
    <t>-0.010 0.019</t>
  </si>
  <si>
    <t>-0.014 0.017</t>
  </si>
  <si>
    <t>-0.014 2.72e-05</t>
  </si>
  <si>
    <t>-0.010 0.004</t>
  </si>
  <si>
    <t>-0.025 0.025</t>
  </si>
  <si>
    <t>-0.029 0.024</t>
  </si>
  <si>
    <t>-0.007 0.008</t>
  </si>
  <si>
    <t>-0.003 0.013</t>
  </si>
  <si>
    <t>-3.63e-05 0.015</t>
  </si>
  <si>
    <t>-0.001 0.014</t>
  </si>
  <si>
    <t>GBPEUR</t>
  </si>
  <si>
    <t>0.004 0.015</t>
  </si>
  <si>
    <t>0.004 0.016</t>
  </si>
  <si>
    <t>-0.016 0.018</t>
  </si>
  <si>
    <t>-0.020 0.015</t>
  </si>
  <si>
    <t>-0.014 0.003</t>
  </si>
  <si>
    <t>-0.011 0.006</t>
  </si>
  <si>
    <t>-0.014 0.020</t>
  </si>
  <si>
    <t>-0.017 0.019</t>
  </si>
  <si>
    <t>-0.008 0.006</t>
  </si>
  <si>
    <t>-0.007 0.007</t>
  </si>
  <si>
    <t>-0.001 0.018</t>
  </si>
  <si>
    <t>0.000 0.019</t>
  </si>
  <si>
    <t>.FTSE_1</t>
  </si>
  <si>
    <t>.FTSE_2</t>
  </si>
  <si>
    <t>.FTSE_3</t>
  </si>
  <si>
    <t>.FTSE_4</t>
  </si>
  <si>
    <t>.FTSE_5</t>
  </si>
  <si>
    <t>.FTSE_6</t>
  </si>
  <si>
    <t>.FTSE_7</t>
  </si>
  <si>
    <t>.SPX_1</t>
  </si>
  <si>
    <t>.SPX_2</t>
  </si>
  <si>
    <t>.SPX_3</t>
  </si>
  <si>
    <t>.SPX_4</t>
  </si>
  <si>
    <t>.SPX_5</t>
  </si>
  <si>
    <t>.SPX_6</t>
  </si>
  <si>
    <t>.SPX_7</t>
  </si>
  <si>
    <t>.FCHI_1</t>
  </si>
  <si>
    <t>.FCHI_2</t>
  </si>
  <si>
    <t>.FCHI_3</t>
  </si>
  <si>
    <t>.FCHI_4</t>
  </si>
  <si>
    <t>.FCHI_5</t>
  </si>
  <si>
    <t>.FCHI_6</t>
  </si>
  <si>
    <t>.FCHI_7</t>
  </si>
  <si>
    <t>.FTMIB_1</t>
  </si>
  <si>
    <t>.FTMIB_2</t>
  </si>
  <si>
    <t>.FTMIB_3</t>
  </si>
  <si>
    <t>.FTMIB_4</t>
  </si>
  <si>
    <t>.FTMIB_5</t>
  </si>
  <si>
    <t>.FTMIB_6</t>
  </si>
  <si>
    <t>.FTMIB_7</t>
  </si>
  <si>
    <t>.GDAXI_1</t>
  </si>
  <si>
    <t>.GDAXI_2</t>
  </si>
  <si>
    <t>.GDAXI_3</t>
  </si>
  <si>
    <t>.GDAXI_4</t>
  </si>
  <si>
    <t>.GDAXI_5</t>
  </si>
  <si>
    <t>.GDAXI_6</t>
  </si>
  <si>
    <t>.GDAXI_7</t>
  </si>
  <si>
    <t>.N225_1</t>
  </si>
  <si>
    <t>.N225_2</t>
  </si>
  <si>
    <t>.N225_3</t>
  </si>
  <si>
    <t>.N225_4</t>
  </si>
  <si>
    <t>.N225_5</t>
  </si>
  <si>
    <t>.N225_6</t>
  </si>
  <si>
    <t>.N225_7</t>
  </si>
  <si>
    <t>.MCX_1</t>
  </si>
  <si>
    <t>.MCX_2</t>
  </si>
  <si>
    <t>.MCX_3</t>
  </si>
  <si>
    <t>.MCX_4</t>
  </si>
  <si>
    <t>.MCX_5</t>
  </si>
  <si>
    <t>.MCX_6</t>
  </si>
  <si>
    <t>.MCX_7</t>
  </si>
  <si>
    <t>.HSCI_1</t>
  </si>
  <si>
    <t>.HSCI_2</t>
  </si>
  <si>
    <t>.HSCI_3</t>
  </si>
  <si>
    <t>.HSCI_4</t>
  </si>
  <si>
    <t>.HSCI_5</t>
  </si>
  <si>
    <t>.HSCI_6</t>
  </si>
  <si>
    <t>.HSCI_7</t>
  </si>
  <si>
    <t>GB 10Y GILT_1</t>
  </si>
  <si>
    <t>GB 10Y GILT_2</t>
  </si>
  <si>
    <t>GB 10Y GILT_3</t>
  </si>
  <si>
    <t>GB 10Y GILT_4</t>
  </si>
  <si>
    <t>GB 10Y GILT_5</t>
  </si>
  <si>
    <t>GB 10Y GILT_6</t>
  </si>
  <si>
    <t>GB 10Y GILT_7</t>
  </si>
  <si>
    <t>GBPUSD_1</t>
  </si>
  <si>
    <t>GBPUSD_2</t>
  </si>
  <si>
    <t>GBPUSD_3</t>
  </si>
  <si>
    <t>GBPUSD_4</t>
  </si>
  <si>
    <t>GBPUSD_5</t>
  </si>
  <si>
    <t>GBPUSD_6</t>
  </si>
  <si>
    <t>GBPUSD_7</t>
  </si>
  <si>
    <t>GBPEUR_1</t>
  </si>
  <si>
    <t>GBPEUR_2</t>
  </si>
  <si>
    <t>GBPEUR_3</t>
  </si>
  <si>
    <t>GBPEUR_4</t>
  </si>
  <si>
    <t>GBPEUR_5</t>
  </si>
  <si>
    <t>GBPEUR_6</t>
  </si>
  <si>
    <t>GBPEUR_7</t>
  </si>
  <si>
    <t>Date</t>
  </si>
  <si>
    <t>Good_dates</t>
  </si>
  <si>
    <t>Bad_dates</t>
  </si>
  <si>
    <t>X</t>
  </si>
  <si>
    <t>x</t>
  </si>
  <si>
    <t>Negative events</t>
  </si>
  <si>
    <t>Avg. Coefficients</t>
  </si>
  <si>
    <t>Positive events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</si>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</sst>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21" fontId="0" fillId="0" borderId="0" xfId="0" applyNumberFormat="1" applyBorder="1" applyAlignment="1">
      <alignment horizontal="right" vertical="center"/>
    </xf>
    <xf numFmtId="3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4" fontId="0" fillId="0" borderId="0" xfId="0" applyNumberFormat="1" applyAlignment="1"/>
    <xf numFmtId="14" fontId="2" fillId="0" borderId="0" xfId="0" applyNumberFormat="1" applyFont="1"/>
    <xf numFmtId="14" fontId="3" fillId="0" borderId="0" xfId="0" applyNumberFormat="1" applyFont="1" applyAlignment="1"/>
    <xf numFmtId="165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6" xfId="0" applyFont="1" applyBorder="1" applyAlignment="1"/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6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Border="1" applyAlignment="1"/>
    <xf numFmtId="165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2"/>
  <sheetViews>
    <sheetView tabSelected="1" topLeftCell="G1" zoomScale="85" zoomScaleNormal="85" workbookViewId="0">
      <selection activeCell="AI26" sqref="AI26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8" style="2" bestFit="1" customWidth="1"/>
    <col min="5" max="5" width="8.77734375" style="2" customWidth="1"/>
    <col min="6" max="6" width="15.77734375" style="2" bestFit="1" customWidth="1"/>
    <col min="7" max="8" width="8.88671875" style="2"/>
    <col min="9" max="9" width="10.77734375" style="2" hidden="1" customWidth="1"/>
    <col min="10" max="10" width="10" style="2" hidden="1" customWidth="1"/>
    <col min="11" max="11" width="7.21875" style="2" hidden="1" customWidth="1"/>
    <col min="12" max="12" width="7" style="2" hidden="1" customWidth="1"/>
    <col min="13" max="13" width="9.33203125" style="2" hidden="1" customWidth="1"/>
    <col min="14" max="14" width="0" style="2" hidden="1" customWidth="1"/>
    <col min="15" max="15" width="8.88671875" style="2"/>
    <col min="16" max="16" width="10.88671875" style="2" bestFit="1" customWidth="1"/>
    <col min="17" max="17" width="10.109375" style="2" bestFit="1" customWidth="1"/>
    <col min="18" max="18" width="6.6640625" style="2" bestFit="1" customWidth="1"/>
    <col min="19" max="19" width="7.33203125" style="2" bestFit="1" customWidth="1"/>
    <col min="20" max="20" width="9.77734375" style="2" bestFit="1" customWidth="1"/>
    <col min="21" max="21" width="8.88671875" style="2"/>
    <col min="22" max="22" width="13" style="2" customWidth="1"/>
    <col min="23" max="23" width="0" style="2" hidden="1" customWidth="1"/>
    <col min="24" max="24" width="8.88671875" style="2"/>
    <col min="25" max="25" width="0" style="2" hidden="1" customWidth="1"/>
    <col min="26" max="26" width="11.109375" style="2" bestFit="1" customWidth="1"/>
    <col min="27" max="27" width="10.5546875" style="2" bestFit="1" customWidth="1"/>
    <col min="28" max="28" width="8.88671875" style="2"/>
    <col min="29" max="29" width="12.88671875" style="2" bestFit="1" customWidth="1"/>
    <col min="30" max="30" width="10.109375" style="2" bestFit="1" customWidth="1"/>
    <col min="31" max="31" width="6.6640625" style="2" bestFit="1" customWidth="1"/>
    <col min="32" max="32" width="7.33203125" style="2" bestFit="1" customWidth="1"/>
    <col min="33" max="33" width="9.77734375" style="2" bestFit="1" customWidth="1"/>
    <col min="34" max="35" width="8.88671875" style="2"/>
    <col min="36" max="36" width="15.44140625" style="2" bestFit="1" customWidth="1"/>
    <col min="37" max="37" width="15" style="2" bestFit="1" customWidth="1"/>
    <col min="38" max="38" width="3.5546875" style="2" customWidth="1"/>
    <col min="39" max="39" width="15.44140625" style="2" bestFit="1" customWidth="1"/>
    <col min="40" max="40" width="15.77734375" style="2" bestFit="1" customWidth="1"/>
    <col min="41" max="16384" width="8.88671875" style="2"/>
  </cols>
  <sheetData>
    <row r="1" spans="1:41" x14ac:dyDescent="0.3">
      <c r="A1" s="43" t="s">
        <v>0</v>
      </c>
      <c r="B1" s="44"/>
      <c r="C1" s="44"/>
      <c r="D1" s="44"/>
      <c r="I1" s="3" t="s">
        <v>65</v>
      </c>
      <c r="J1" s="3" t="s">
        <v>51</v>
      </c>
      <c r="K1" s="3" t="s">
        <v>24</v>
      </c>
      <c r="L1" s="3" t="s">
        <v>52</v>
      </c>
      <c r="M1" s="3" t="s">
        <v>53</v>
      </c>
      <c r="P1" s="3" t="s">
        <v>65</v>
      </c>
      <c r="Q1" s="3" t="s">
        <v>51</v>
      </c>
      <c r="R1" s="3" t="s">
        <v>24</v>
      </c>
      <c r="S1" s="3" t="s">
        <v>52</v>
      </c>
      <c r="T1" s="3" t="s">
        <v>53</v>
      </c>
      <c r="V1" s="3" t="s">
        <v>257</v>
      </c>
      <c r="Z1" s="3" t="s">
        <v>258</v>
      </c>
      <c r="AA1" s="27" t="s">
        <v>259</v>
      </c>
      <c r="AC1" s="39" t="s">
        <v>65</v>
      </c>
      <c r="AD1" s="14" t="s">
        <v>51</v>
      </c>
      <c r="AE1" s="14" t="s">
        <v>24</v>
      </c>
      <c r="AF1" s="14" t="s">
        <v>52</v>
      </c>
      <c r="AG1" s="40" t="s">
        <v>53</v>
      </c>
      <c r="AJ1" s="53" t="s">
        <v>262</v>
      </c>
      <c r="AK1" s="53" t="s">
        <v>263</v>
      </c>
      <c r="AM1" s="53" t="s">
        <v>264</v>
      </c>
      <c r="AN1" s="53" t="s">
        <v>263</v>
      </c>
    </row>
    <row r="2" spans="1:41" x14ac:dyDescent="0.3">
      <c r="A2" s="15" t="s">
        <v>1</v>
      </c>
      <c r="B2" s="5" t="s">
        <v>2</v>
      </c>
      <c r="C2" s="15" t="s">
        <v>3</v>
      </c>
      <c r="D2" s="6">
        <v>0.55800000000000005</v>
      </c>
      <c r="I2" s="2" t="str">
        <f>B2</f>
        <v>.FTSE</v>
      </c>
      <c r="J2" s="28">
        <f>B13</f>
        <v>-7.4999999999999997E-3</v>
      </c>
      <c r="K2" s="28">
        <f>D13</f>
        <v>-3.3730000000000002</v>
      </c>
      <c r="L2" s="28">
        <f>E13</f>
        <v>8.0000000000000002E-3</v>
      </c>
      <c r="M2" s="1">
        <f>D2</f>
        <v>0.55800000000000005</v>
      </c>
      <c r="P2" s="2" t="s">
        <v>180</v>
      </c>
      <c r="Q2" s="2">
        <v>-7.4999999999999997E-3</v>
      </c>
      <c r="R2" s="2">
        <v>-3.3730000000000002</v>
      </c>
      <c r="S2" s="2">
        <v>8.0000000000000002E-3</v>
      </c>
      <c r="T2" s="2">
        <v>0.55800000000000005</v>
      </c>
      <c r="U2" s="2">
        <v>1</v>
      </c>
      <c r="V2" s="33">
        <v>42752</v>
      </c>
      <c r="W2" s="2" t="s">
        <v>261</v>
      </c>
      <c r="Z2" s="31">
        <v>42678</v>
      </c>
      <c r="AA2" s="31">
        <v>42132</v>
      </c>
      <c r="AC2" s="45" t="s">
        <v>180</v>
      </c>
      <c r="AD2" s="46">
        <f t="shared" ref="AD2:AD8" si="0">IF(OR(U2=1,U2=3,U2=4,U2=7),Q2*2,Q2)</f>
        <v>-1.4999999999999999E-2</v>
      </c>
      <c r="AE2" s="47">
        <v>-3.3730000000000002</v>
      </c>
      <c r="AF2" s="47">
        <v>8.0000000000000002E-3</v>
      </c>
      <c r="AG2" s="48">
        <v>0.55800000000000005</v>
      </c>
      <c r="AJ2" s="36" t="s">
        <v>2</v>
      </c>
      <c r="AK2" s="37">
        <f ca="1">AVERAGE(OFFSET(AD$4,(ROW(A1)-1)*9,0),OFFSET(AD$5,(ROW(A1)-1)*9,0),OFFSET(AD$8,(ROW(A1)-1)*9,0),OFFSET(AD$2,(ROW(A1)-1)*9,0))</f>
        <v>-6.0999999999999995E-3</v>
      </c>
      <c r="AM2" s="36" t="s">
        <v>2</v>
      </c>
      <c r="AN2" s="37">
        <f ca="1">AVERAGE(OFFSET(AD$7,(ROW(D1)-1)*9,0),OFFSET(AD$6,(ROW(D1)-1)*9,0),OFFSET(AD$3,(ROW(D1)-1)*9,0))</f>
        <v>-7.2666666666666669E-3</v>
      </c>
      <c r="AO2" s="2">
        <f ca="1">IF(AN2&gt;AK2,1,0)</f>
        <v>0</v>
      </c>
    </row>
    <row r="3" spans="1:41" x14ac:dyDescent="0.3">
      <c r="A3" s="15" t="s">
        <v>4</v>
      </c>
      <c r="B3" s="5" t="s">
        <v>5</v>
      </c>
      <c r="C3" s="15" t="s">
        <v>6</v>
      </c>
      <c r="D3" s="6">
        <v>0.50900000000000001</v>
      </c>
      <c r="I3" s="2" t="str">
        <f t="shared" ref="I3:I9" ca="1" si="1">OFFSET(B$2,ROW(A1)*19,0)</f>
        <v>.FTSE</v>
      </c>
      <c r="J3" s="1">
        <f ca="1">OFFSET(B$13,ROW(B1)*19,0)</f>
        <v>-1.21E-2</v>
      </c>
      <c r="K3" s="1">
        <f ca="1">OFFSET(D$13,ROW(C1)*19,0)</f>
        <v>-1.123</v>
      </c>
      <c r="L3" s="1">
        <f ca="1">OFFSET(E$13,ROW(D1)*19,0)</f>
        <v>0.29099999999999998</v>
      </c>
      <c r="M3" s="1">
        <f ca="1">OFFSET(D$2,ROW(A1)*19,0)</f>
        <v>0.123</v>
      </c>
      <c r="P3" s="2" t="s">
        <v>181</v>
      </c>
      <c r="Q3" s="2">
        <v>-1.21E-2</v>
      </c>
      <c r="R3" s="2">
        <v>-1.123</v>
      </c>
      <c r="S3" s="2">
        <v>0.29099999999999998</v>
      </c>
      <c r="T3" s="2">
        <v>0.123</v>
      </c>
      <c r="U3" s="2">
        <v>2</v>
      </c>
      <c r="V3" s="32">
        <v>42678</v>
      </c>
      <c r="Z3" s="31">
        <v>42537</v>
      </c>
      <c r="AA3" s="31">
        <v>42545</v>
      </c>
      <c r="AC3" s="41" t="s">
        <v>181</v>
      </c>
      <c r="AD3" s="37">
        <f t="shared" si="0"/>
        <v>-1.21E-2</v>
      </c>
      <c r="AE3" s="36">
        <v>-1.123</v>
      </c>
      <c r="AF3" s="36">
        <v>0.29099999999999998</v>
      </c>
      <c r="AG3" s="42">
        <v>0.123</v>
      </c>
      <c r="AJ3" s="36" t="s">
        <v>54</v>
      </c>
      <c r="AK3" s="37">
        <f t="shared" ref="AK3:AK12" ca="1" si="2">AVERAGE(OFFSET(AD$4,(ROW(A2)-1)*9,0),OFFSET(AD$5,(ROW(A2)-1)*9,0),OFFSET(AD$8,(ROW(A2)-1)*9,0),OFFSET(AD$2,(ROW(A2)-1)*9,0))</f>
        <v>-8.0999999999999996E-3</v>
      </c>
      <c r="AM3" s="36" t="s">
        <v>54</v>
      </c>
      <c r="AN3" s="37">
        <f t="shared" ref="AN3:AN12" ca="1" si="3">AVERAGE(OFFSET(AD$7,(ROW(D2)-1)*9,0),OFFSET(AD$6,(ROW(D2)-1)*9,0),OFFSET(AD$3,(ROW(D2)-1)*9,0))</f>
        <v>-9.6666666666666656E-4</v>
      </c>
      <c r="AO3" s="2">
        <f t="shared" ref="AO3:AO12" ca="1" si="4">IF(AN3&gt;AK3,1,0)</f>
        <v>1</v>
      </c>
    </row>
    <row r="4" spans="1:41" x14ac:dyDescent="0.3">
      <c r="A4" s="15" t="s">
        <v>7</v>
      </c>
      <c r="B4" s="5" t="s">
        <v>8</v>
      </c>
      <c r="C4" s="15" t="s">
        <v>9</v>
      </c>
      <c r="D4" s="6">
        <v>11.38</v>
      </c>
      <c r="I4" s="2" t="str">
        <f t="shared" ca="1" si="1"/>
        <v>.FTSE</v>
      </c>
      <c r="J4" s="1">
        <f ca="1">OFFSET(B$13,ROW(B2)*19,0)</f>
        <v>5.3E-3</v>
      </c>
      <c r="K4" s="1">
        <f ca="1">OFFSET(D$13,ROW(C2)*19,0)</f>
        <v>1.2170000000000001</v>
      </c>
      <c r="L4" s="1">
        <f ca="1">OFFSET(E$13,ROW(D2)*19,0)</f>
        <v>0.254</v>
      </c>
      <c r="M4" s="1">
        <f ca="1">OFFSET(D$2,ROW(A2)*19,0)</f>
        <v>0.14099999999999999</v>
      </c>
      <c r="P4" s="2" t="s">
        <v>182</v>
      </c>
      <c r="Q4" s="2">
        <v>5.3E-3</v>
      </c>
      <c r="R4" s="2">
        <v>1.2170000000000001</v>
      </c>
      <c r="S4" s="2">
        <v>0.254</v>
      </c>
      <c r="T4" s="2">
        <v>0.14099999999999999</v>
      </c>
      <c r="U4" s="2">
        <v>3</v>
      </c>
      <c r="V4" s="32">
        <v>42646</v>
      </c>
      <c r="W4" s="2" t="s">
        <v>261</v>
      </c>
      <c r="AA4" s="31">
        <v>42646</v>
      </c>
      <c r="AC4" s="45" t="s">
        <v>182</v>
      </c>
      <c r="AD4" s="46">
        <f t="shared" si="0"/>
        <v>1.06E-2</v>
      </c>
      <c r="AE4" s="47">
        <v>1.2170000000000001</v>
      </c>
      <c r="AF4" s="47">
        <v>0.254</v>
      </c>
      <c r="AG4" s="48">
        <v>0.14099999999999999</v>
      </c>
      <c r="AJ4" s="36" t="s">
        <v>66</v>
      </c>
      <c r="AK4" s="37">
        <f t="shared" ca="1" si="2"/>
        <v>-1.7399999999999999E-2</v>
      </c>
      <c r="AM4" s="36" t="s">
        <v>66</v>
      </c>
      <c r="AN4" s="37">
        <f t="shared" ca="1" si="3"/>
        <v>-6.4666666666666666E-3</v>
      </c>
      <c r="AO4" s="2">
        <f t="shared" ca="1" si="4"/>
        <v>1</v>
      </c>
    </row>
    <row r="5" spans="1:41" x14ac:dyDescent="0.3">
      <c r="A5" s="15" t="s">
        <v>10</v>
      </c>
      <c r="B5" s="5" t="s">
        <v>11</v>
      </c>
      <c r="C5" s="15" t="s">
        <v>12</v>
      </c>
      <c r="D5" s="6">
        <v>8.2100000000000003E-3</v>
      </c>
      <c r="I5" s="2" t="str">
        <f t="shared" ca="1" si="1"/>
        <v>.FTSE</v>
      </c>
      <c r="J5" s="1">
        <f t="shared" ref="J5:J68" ca="1" si="5">OFFSET(B$13,ROW(B3)*19,0)</f>
        <v>-2.2599999999999999E-2</v>
      </c>
      <c r="K5" s="1">
        <f t="shared" ref="K5:K68" ca="1" si="6">OFFSET(D$13,ROW(C3)*19,0)</f>
        <v>-2.4910000000000001</v>
      </c>
      <c r="L5" s="1">
        <f t="shared" ref="L5:L68" ca="1" si="7">OFFSET(E$13,ROW(D3)*19,0)</f>
        <v>3.4000000000000002E-2</v>
      </c>
      <c r="M5" s="1">
        <f t="shared" ref="M5:M68" ca="1" si="8">OFFSET(D$2,ROW(A3)*19,0)</f>
        <v>0.40799999999999997</v>
      </c>
      <c r="P5" s="2" t="s">
        <v>183</v>
      </c>
      <c r="Q5" s="2">
        <v>-2.2599999999999999E-2</v>
      </c>
      <c r="R5" s="2">
        <v>-2.4910000000000001</v>
      </c>
      <c r="S5" s="2">
        <v>3.4000000000000002E-2</v>
      </c>
      <c r="T5" s="2">
        <v>0.40799999999999997</v>
      </c>
      <c r="U5" s="2">
        <v>4</v>
      </c>
      <c r="V5" s="32">
        <v>42545</v>
      </c>
      <c r="W5" s="2" t="s">
        <v>261</v>
      </c>
      <c r="AA5" s="31">
        <v>42752</v>
      </c>
      <c r="AC5" s="45" t="s">
        <v>183</v>
      </c>
      <c r="AD5" s="46">
        <f t="shared" si="0"/>
        <v>-4.5199999999999997E-2</v>
      </c>
      <c r="AE5" s="47">
        <v>-2.4910000000000001</v>
      </c>
      <c r="AF5" s="47">
        <v>3.4000000000000002E-2</v>
      </c>
      <c r="AG5" s="48">
        <v>0.40799999999999997</v>
      </c>
      <c r="AJ5" s="36" t="s">
        <v>79</v>
      </c>
      <c r="AK5" s="37">
        <f t="shared" ca="1" si="2"/>
        <v>-3.3349999999999998E-2</v>
      </c>
      <c r="AM5" s="36" t="s">
        <v>79</v>
      </c>
      <c r="AN5" s="37">
        <f t="shared" ca="1" si="3"/>
        <v>-8.3333333333333332E-3</v>
      </c>
      <c r="AO5" s="2">
        <f t="shared" ca="1" si="4"/>
        <v>1</v>
      </c>
    </row>
    <row r="6" spans="1:41" x14ac:dyDescent="0.3">
      <c r="A6" s="15" t="s">
        <v>13</v>
      </c>
      <c r="B6" s="7">
        <v>0.42347222222222225</v>
      </c>
      <c r="C6" s="15" t="s">
        <v>14</v>
      </c>
      <c r="D6" s="8">
        <v>45.643000000000001</v>
      </c>
      <c r="I6" s="2" t="str">
        <f t="shared" ca="1" si="1"/>
        <v>.FTSE</v>
      </c>
      <c r="J6" s="1">
        <f t="shared" ca="1" si="5"/>
        <v>-3.5999999999999999E-3</v>
      </c>
      <c r="K6" s="1">
        <f t="shared" ca="1" si="6"/>
        <v>-0.214</v>
      </c>
      <c r="L6" s="1">
        <f t="shared" ca="1" si="7"/>
        <v>0.83499999999999996</v>
      </c>
      <c r="M6" s="1">
        <f t="shared" ca="1" si="8"/>
        <v>5.0000000000000001E-3</v>
      </c>
      <c r="P6" s="2" t="s">
        <v>184</v>
      </c>
      <c r="Q6" s="2">
        <v>-3.5999999999999999E-3</v>
      </c>
      <c r="R6" s="2">
        <v>-0.214</v>
      </c>
      <c r="S6" s="2">
        <v>0.83499999999999996</v>
      </c>
      <c r="T6" s="2">
        <v>5.0000000000000001E-3</v>
      </c>
      <c r="U6" s="2">
        <v>5</v>
      </c>
      <c r="V6" s="32">
        <v>42537</v>
      </c>
      <c r="AC6" s="41" t="s">
        <v>184</v>
      </c>
      <c r="AD6" s="37">
        <f t="shared" si="0"/>
        <v>-3.5999999999999999E-3</v>
      </c>
      <c r="AE6" s="36">
        <v>-0.214</v>
      </c>
      <c r="AF6" s="36">
        <v>0.83499999999999996</v>
      </c>
      <c r="AG6" s="42">
        <v>5.0000000000000001E-3</v>
      </c>
      <c r="AJ6" s="36" t="s">
        <v>91</v>
      </c>
      <c r="AK6" s="37">
        <f t="shared" ca="1" si="2"/>
        <v>-1.0349999999999998E-2</v>
      </c>
      <c r="AM6" s="36" t="s">
        <v>91</v>
      </c>
      <c r="AN6" s="37">
        <f t="shared" ca="1" si="3"/>
        <v>-7.0333333333333333E-3</v>
      </c>
      <c r="AO6" s="2">
        <f t="shared" ca="1" si="4"/>
        <v>1</v>
      </c>
    </row>
    <row r="7" spans="1:41" x14ac:dyDescent="0.3">
      <c r="A7" s="15" t="s">
        <v>15</v>
      </c>
      <c r="B7" s="9">
        <v>11</v>
      </c>
      <c r="C7" s="15" t="s">
        <v>16</v>
      </c>
      <c r="D7" s="8">
        <v>-87.29</v>
      </c>
      <c r="I7" s="2" t="str">
        <f t="shared" ca="1" si="1"/>
        <v>.FTSE</v>
      </c>
      <c r="J7" s="1">
        <f t="shared" ca="1" si="5"/>
        <v>-6.1000000000000004E-3</v>
      </c>
      <c r="K7" s="1">
        <f t="shared" ca="1" si="6"/>
        <v>-0.66700000000000004</v>
      </c>
      <c r="L7" s="1">
        <f t="shared" ca="1" si="7"/>
        <v>0.52100000000000002</v>
      </c>
      <c r="M7" s="1">
        <f t="shared" ca="1" si="8"/>
        <v>4.7E-2</v>
      </c>
      <c r="P7" s="2" t="s">
        <v>185</v>
      </c>
      <c r="Q7" s="2">
        <v>-6.1000000000000004E-3</v>
      </c>
      <c r="R7" s="2">
        <v>-0.66700000000000004</v>
      </c>
      <c r="S7" s="2">
        <v>0.52100000000000002</v>
      </c>
      <c r="T7" s="2">
        <v>4.7E-2</v>
      </c>
      <c r="U7" s="2">
        <v>6</v>
      </c>
      <c r="V7" s="32">
        <v>42419</v>
      </c>
      <c r="AC7" s="41" t="s">
        <v>185</v>
      </c>
      <c r="AD7" s="37">
        <f t="shared" si="0"/>
        <v>-6.1000000000000004E-3</v>
      </c>
      <c r="AE7" s="36">
        <v>-0.66700000000000004</v>
      </c>
      <c r="AF7" s="36">
        <v>0.52100000000000002</v>
      </c>
      <c r="AG7" s="42">
        <v>4.7E-2</v>
      </c>
      <c r="AJ7" s="36" t="s">
        <v>104</v>
      </c>
      <c r="AK7" s="37">
        <f t="shared" ca="1" si="2"/>
        <v>-2.3449999999999999E-2</v>
      </c>
      <c r="AM7" s="36" t="s">
        <v>104</v>
      </c>
      <c r="AN7" s="37">
        <f t="shared" ca="1" si="3"/>
        <v>-1.4133333333333333E-2</v>
      </c>
      <c r="AO7" s="2">
        <f t="shared" ca="1" si="4"/>
        <v>1</v>
      </c>
    </row>
    <row r="8" spans="1:41" x14ac:dyDescent="0.3">
      <c r="A8" s="15" t="s">
        <v>17</v>
      </c>
      <c r="B8" s="9">
        <v>9</v>
      </c>
      <c r="C8" s="15" t="s">
        <v>18</v>
      </c>
      <c r="D8" s="8">
        <v>-86.49</v>
      </c>
      <c r="I8" s="2" t="str">
        <f t="shared" ca="1" si="1"/>
        <v>.FTSE</v>
      </c>
      <c r="J8" s="1">
        <f t="shared" ca="1" si="5"/>
        <v>1.26E-2</v>
      </c>
      <c r="K8" s="1">
        <f t="shared" ca="1" si="6"/>
        <v>4.2240000000000002</v>
      </c>
      <c r="L8" s="1">
        <f t="shared" ca="1" si="7"/>
        <v>2E-3</v>
      </c>
      <c r="M8" s="1">
        <f t="shared" ca="1" si="8"/>
        <v>0.66500000000000004</v>
      </c>
      <c r="P8" s="2" t="s">
        <v>186</v>
      </c>
      <c r="Q8" s="2">
        <v>1.26E-2</v>
      </c>
      <c r="R8" s="2">
        <v>4.2240000000000002</v>
      </c>
      <c r="S8" s="2">
        <v>2E-3</v>
      </c>
      <c r="T8" s="2">
        <v>0.66500000000000004</v>
      </c>
      <c r="U8" s="2">
        <v>7</v>
      </c>
      <c r="V8" s="32">
        <v>42132</v>
      </c>
      <c r="W8" s="2" t="s">
        <v>260</v>
      </c>
      <c r="AC8" s="49" t="s">
        <v>186</v>
      </c>
      <c r="AD8" s="50">
        <f t="shared" si="0"/>
        <v>2.52E-2</v>
      </c>
      <c r="AE8" s="51">
        <v>4.2240000000000002</v>
      </c>
      <c r="AF8" s="51">
        <v>2E-3</v>
      </c>
      <c r="AG8" s="52">
        <v>0.66500000000000004</v>
      </c>
      <c r="AJ8" s="36" t="s">
        <v>116</v>
      </c>
      <c r="AK8" s="37">
        <f t="shared" ca="1" si="2"/>
        <v>-1.4999999999999998E-3</v>
      </c>
      <c r="AM8" s="36" t="s">
        <v>116</v>
      </c>
      <c r="AN8" s="37">
        <f t="shared" ca="1" si="3"/>
        <v>-8.3666666666666663E-3</v>
      </c>
      <c r="AO8" s="2">
        <f t="shared" ca="1" si="4"/>
        <v>0</v>
      </c>
    </row>
    <row r="9" spans="1:41" x14ac:dyDescent="0.3">
      <c r="A9" s="15" t="s">
        <v>19</v>
      </c>
      <c r="B9" s="5">
        <v>1</v>
      </c>
      <c r="C9" s="15"/>
      <c r="D9" s="6"/>
      <c r="I9" s="2" t="str">
        <f t="shared" ca="1" si="1"/>
        <v>.SPX</v>
      </c>
      <c r="J9" s="1">
        <f t="shared" ca="1" si="5"/>
        <v>-2.0000000000000001E-4</v>
      </c>
      <c r="K9" s="1">
        <f t="shared" ca="1" si="6"/>
        <v>-0.14000000000000001</v>
      </c>
      <c r="L9" s="1">
        <f t="shared" ca="1" si="7"/>
        <v>0.89100000000000001</v>
      </c>
      <c r="M9" s="1">
        <f t="shared" ca="1" si="8"/>
        <v>2E-3</v>
      </c>
      <c r="P9" s="2" t="s">
        <v>187</v>
      </c>
      <c r="Q9" s="2">
        <v>-2.0000000000000001E-4</v>
      </c>
      <c r="R9" s="2">
        <v>-0.14000000000000001</v>
      </c>
      <c r="S9" s="2">
        <v>0.89100000000000001</v>
      </c>
      <c r="T9" s="2">
        <v>2E-3</v>
      </c>
      <c r="U9" s="2">
        <v>1</v>
      </c>
      <c r="AD9" s="34">
        <f>AVERAGE(AD2:AD8)</f>
        <v>-6.5999999999999991E-3</v>
      </c>
      <c r="AJ9" s="36" t="s">
        <v>131</v>
      </c>
      <c r="AK9" s="37">
        <f t="shared" ca="1" si="2"/>
        <v>1.1500000000000006E-3</v>
      </c>
      <c r="AM9" s="36" t="s">
        <v>131</v>
      </c>
      <c r="AN9" s="37">
        <f t="shared" ca="1" si="3"/>
        <v>-6.899999999999999E-3</v>
      </c>
      <c r="AO9" s="2">
        <f t="shared" ca="1" si="4"/>
        <v>0</v>
      </c>
    </row>
    <row r="10" spans="1:41" x14ac:dyDescent="0.3">
      <c r="A10" s="15" t="s">
        <v>20</v>
      </c>
      <c r="B10" s="5" t="s">
        <v>21</v>
      </c>
      <c r="C10" s="15"/>
      <c r="D10" s="6"/>
      <c r="I10" s="2" t="str">
        <f t="shared" ref="I10:I73" ca="1" si="9">OFFSET(B$2,ROW(A8)*19,0)</f>
        <v>.SPX</v>
      </c>
      <c r="J10" s="1">
        <f t="shared" ca="1" si="5"/>
        <v>-3.3E-3</v>
      </c>
      <c r="K10" s="1">
        <f t="shared" ca="1" si="6"/>
        <v>-0.35199999999999998</v>
      </c>
      <c r="L10" s="1">
        <f t="shared" ca="1" si="7"/>
        <v>0.73299999999999998</v>
      </c>
      <c r="M10" s="1">
        <f t="shared" ca="1" si="8"/>
        <v>1.4E-2</v>
      </c>
      <c r="P10" s="2" t="s">
        <v>188</v>
      </c>
      <c r="Q10" s="2">
        <v>-3.3E-3</v>
      </c>
      <c r="R10" s="2">
        <v>-0.35199999999999998</v>
      </c>
      <c r="S10" s="2">
        <v>0.73299999999999998</v>
      </c>
      <c r="T10" s="2">
        <v>1.4E-2</v>
      </c>
      <c r="U10" s="2">
        <v>2</v>
      </c>
      <c r="AC10" s="39" t="s">
        <v>65</v>
      </c>
      <c r="AD10" s="35" t="s">
        <v>51</v>
      </c>
      <c r="AE10" s="35" t="s">
        <v>24</v>
      </c>
      <c r="AF10" s="35" t="s">
        <v>52</v>
      </c>
      <c r="AG10" s="40" t="s">
        <v>53</v>
      </c>
      <c r="AJ10" s="36" t="s">
        <v>142</v>
      </c>
      <c r="AK10" s="37">
        <f t="shared" ca="1" si="2"/>
        <v>-9.0200000000000002E-2</v>
      </c>
      <c r="AM10" s="36" t="s">
        <v>142</v>
      </c>
      <c r="AN10" s="37">
        <f t="shared" ca="1" si="3"/>
        <v>-3.0633333333333332E-2</v>
      </c>
      <c r="AO10" s="2">
        <f t="shared" ca="1" si="4"/>
        <v>1</v>
      </c>
    </row>
    <row r="11" spans="1:41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I11" s="2" t="str">
        <f t="shared" ca="1" si="9"/>
        <v>.SPX</v>
      </c>
      <c r="J11" s="1">
        <f t="shared" ca="1" si="5"/>
        <v>-1.8E-3</v>
      </c>
      <c r="K11" s="1">
        <f t="shared" ca="1" si="6"/>
        <v>-0.52800000000000002</v>
      </c>
      <c r="L11" s="1">
        <f t="shared" ca="1" si="7"/>
        <v>0.61</v>
      </c>
      <c r="M11" s="1">
        <f t="shared" ca="1" si="8"/>
        <v>0.03</v>
      </c>
      <c r="P11" s="2" t="s">
        <v>189</v>
      </c>
      <c r="Q11" s="2">
        <v>-1.8E-3</v>
      </c>
      <c r="R11" s="2">
        <v>-0.52800000000000002</v>
      </c>
      <c r="S11" s="2">
        <v>0.61</v>
      </c>
      <c r="T11" s="2">
        <v>0.03</v>
      </c>
      <c r="U11" s="2">
        <v>3</v>
      </c>
      <c r="AC11" s="45" t="s">
        <v>187</v>
      </c>
      <c r="AD11" s="46">
        <f t="shared" ref="AD11:AD17" si="10">IF(OR(U9=1,U9=3,U9=4,U9=7),Q9*2,Q9)</f>
        <v>-4.0000000000000002E-4</v>
      </c>
      <c r="AE11" s="47">
        <v>-0.14000000000000001</v>
      </c>
      <c r="AF11" s="47">
        <v>0.89100000000000001</v>
      </c>
      <c r="AG11" s="48">
        <v>2E-3</v>
      </c>
      <c r="AJ11" s="36" t="s">
        <v>155</v>
      </c>
      <c r="AK11" s="37">
        <f t="shared" ca="1" si="2"/>
        <v>-1.2249999999999997E-2</v>
      </c>
      <c r="AM11" s="36" t="s">
        <v>155</v>
      </c>
      <c r="AN11" s="37">
        <f t="shared" ca="1" si="3"/>
        <v>1.1666666666666668E-3</v>
      </c>
      <c r="AO11" s="2">
        <f t="shared" ca="1" si="4"/>
        <v>1</v>
      </c>
    </row>
    <row r="12" spans="1:41" x14ac:dyDescent="0.3">
      <c r="A12" s="19" t="s">
        <v>27</v>
      </c>
      <c r="B12" s="22">
        <v>-7.1999999999999998E-3</v>
      </c>
      <c r="C12" s="22">
        <v>2E-3</v>
      </c>
      <c r="D12" s="22">
        <v>-3.2589999999999999</v>
      </c>
      <c r="E12" s="22">
        <v>0.01</v>
      </c>
      <c r="F12" s="12">
        <f>-0.012 -0.002</f>
        <v>-1.4E-2</v>
      </c>
      <c r="I12" s="2" t="str">
        <f t="shared" ca="1" si="9"/>
        <v>.SPX</v>
      </c>
      <c r="J12" s="1">
        <f t="shared" ca="1" si="5"/>
        <v>-2.07E-2</v>
      </c>
      <c r="K12" s="1">
        <f t="shared" ca="1" si="6"/>
        <v>-3.5579999999999998</v>
      </c>
      <c r="L12" s="1">
        <f t="shared" ca="1" si="7"/>
        <v>6.0000000000000001E-3</v>
      </c>
      <c r="M12" s="1">
        <f t="shared" ca="1" si="8"/>
        <v>0.58399999999999996</v>
      </c>
      <c r="P12" s="2" t="s">
        <v>190</v>
      </c>
      <c r="Q12" s="2">
        <v>-2.07E-2</v>
      </c>
      <c r="R12" s="2">
        <v>-3.5579999999999998</v>
      </c>
      <c r="S12" s="2">
        <v>6.0000000000000001E-3</v>
      </c>
      <c r="T12" s="2">
        <v>0.58399999999999996</v>
      </c>
      <c r="U12" s="2">
        <v>4</v>
      </c>
      <c r="AC12" s="41" t="s">
        <v>188</v>
      </c>
      <c r="AD12" s="37">
        <f t="shared" si="10"/>
        <v>-3.3E-3</v>
      </c>
      <c r="AE12" s="36">
        <v>-0.35199999999999998</v>
      </c>
      <c r="AF12" s="36">
        <v>0.73299999999999998</v>
      </c>
      <c r="AG12" s="42">
        <v>1.4E-2</v>
      </c>
      <c r="AJ12" s="25" t="s">
        <v>167</v>
      </c>
      <c r="AK12" s="38">
        <f t="shared" ca="1" si="2"/>
        <v>-6.8499999999999993E-3</v>
      </c>
      <c r="AM12" s="25" t="s">
        <v>167</v>
      </c>
      <c r="AN12" s="38">
        <f t="shared" ca="1" si="3"/>
        <v>-5.6666666666666671E-4</v>
      </c>
      <c r="AO12" s="2">
        <f t="shared" ca="1" si="4"/>
        <v>1</v>
      </c>
    </row>
    <row r="13" spans="1:41" x14ac:dyDescent="0.3">
      <c r="A13" s="16" t="s">
        <v>28</v>
      </c>
      <c r="B13" s="23">
        <v>-7.4999999999999997E-3</v>
      </c>
      <c r="C13" s="23">
        <v>2E-3</v>
      </c>
      <c r="D13" s="23">
        <v>-3.3730000000000002</v>
      </c>
      <c r="E13" s="23">
        <v>8.0000000000000002E-3</v>
      </c>
      <c r="F13" s="13">
        <f>-0.012 -0.002</f>
        <v>-1.4E-2</v>
      </c>
      <c r="I13" s="2" t="str">
        <f t="shared" ca="1" si="9"/>
        <v>.SPX</v>
      </c>
      <c r="J13" s="1">
        <f t="shared" ca="1" si="5"/>
        <v>3.7000000000000002E-3</v>
      </c>
      <c r="K13" s="1">
        <f t="shared" ca="1" si="6"/>
        <v>0.53900000000000003</v>
      </c>
      <c r="L13" s="1">
        <f t="shared" ca="1" si="7"/>
        <v>0.60299999999999998</v>
      </c>
      <c r="M13" s="1">
        <f t="shared" ca="1" si="8"/>
        <v>3.1E-2</v>
      </c>
      <c r="P13" s="2" t="s">
        <v>191</v>
      </c>
      <c r="Q13" s="2">
        <v>3.7000000000000002E-3</v>
      </c>
      <c r="R13" s="2">
        <v>0.53900000000000003</v>
      </c>
      <c r="S13" s="2">
        <v>0.60299999999999998</v>
      </c>
      <c r="T13" s="2">
        <v>3.1E-2</v>
      </c>
      <c r="U13" s="2">
        <v>5</v>
      </c>
      <c r="AC13" s="45" t="s">
        <v>189</v>
      </c>
      <c r="AD13" s="46">
        <f t="shared" si="10"/>
        <v>-3.5999999999999999E-3</v>
      </c>
      <c r="AE13" s="47">
        <v>-0.52800000000000002</v>
      </c>
      <c r="AF13" s="47">
        <v>0.61</v>
      </c>
      <c r="AG13" s="48">
        <v>0.03</v>
      </c>
      <c r="AJ13" s="54" t="s">
        <v>265</v>
      </c>
      <c r="AK13" s="55">
        <f ca="1">AVERAGE(AK2:AK12)</f>
        <v>-1.8945454545454547E-2</v>
      </c>
      <c r="AM13" s="54" t="s">
        <v>265</v>
      </c>
      <c r="AN13" s="55">
        <f ca="1">AVERAGE(AN2:AN12)</f>
        <v>-8.136363636363636E-3</v>
      </c>
    </row>
    <row r="14" spans="1:41" x14ac:dyDescent="0.3">
      <c r="A14" s="3"/>
      <c r="B14" s="4"/>
      <c r="C14" s="4"/>
      <c r="D14" s="4"/>
      <c r="E14" s="4"/>
      <c r="F14" s="4"/>
      <c r="I14" s="2" t="str">
        <f t="shared" ca="1" si="9"/>
        <v>.SPX</v>
      </c>
      <c r="J14" s="1">
        <f t="shared" ca="1" si="5"/>
        <v>-3.3E-3</v>
      </c>
      <c r="K14" s="1">
        <f t="shared" ca="1" si="6"/>
        <v>-0.58399999999999996</v>
      </c>
      <c r="L14" s="1">
        <f t="shared" ca="1" si="7"/>
        <v>0.57399999999999995</v>
      </c>
      <c r="M14" s="1">
        <f t="shared" ca="1" si="8"/>
        <v>3.5999999999999997E-2</v>
      </c>
      <c r="P14" s="2" t="s">
        <v>192</v>
      </c>
      <c r="Q14" s="2">
        <v>-3.3E-3</v>
      </c>
      <c r="R14" s="2">
        <v>-0.58399999999999996</v>
      </c>
      <c r="S14" s="2">
        <v>0.57399999999999995</v>
      </c>
      <c r="T14" s="2">
        <v>3.5999999999999997E-2</v>
      </c>
      <c r="U14" s="2">
        <v>6</v>
      </c>
      <c r="AC14" s="45" t="s">
        <v>190</v>
      </c>
      <c r="AD14" s="46">
        <f t="shared" si="10"/>
        <v>-4.1399999999999999E-2</v>
      </c>
      <c r="AE14" s="47">
        <v>-3.5579999999999998</v>
      </c>
      <c r="AF14" s="47">
        <v>6.0000000000000001E-3</v>
      </c>
      <c r="AG14" s="48">
        <v>0.58399999999999996</v>
      </c>
    </row>
    <row r="15" spans="1:41" x14ac:dyDescent="0.3">
      <c r="A15" s="19" t="s">
        <v>29</v>
      </c>
      <c r="B15" s="20">
        <v>0.17899999999999999</v>
      </c>
      <c r="C15" s="19" t="s">
        <v>30</v>
      </c>
      <c r="D15" s="20">
        <v>1.8220000000000001</v>
      </c>
      <c r="I15" s="2" t="str">
        <f t="shared" ca="1" si="9"/>
        <v>.SPX</v>
      </c>
      <c r="J15" s="1">
        <f t="shared" ca="1" si="5"/>
        <v>6.4999999999999997E-3</v>
      </c>
      <c r="K15" s="1">
        <f t="shared" ca="1" si="6"/>
        <v>1.742</v>
      </c>
      <c r="L15" s="1">
        <f t="shared" ca="1" si="7"/>
        <v>0.115</v>
      </c>
      <c r="M15" s="1">
        <f t="shared" ca="1" si="8"/>
        <v>0.252</v>
      </c>
      <c r="P15" s="2" t="s">
        <v>193</v>
      </c>
      <c r="Q15" s="2">
        <v>6.4999999999999997E-3</v>
      </c>
      <c r="R15" s="2">
        <v>1.742</v>
      </c>
      <c r="S15" s="2">
        <v>0.115</v>
      </c>
      <c r="T15" s="2">
        <v>0.252</v>
      </c>
      <c r="U15" s="2">
        <v>7</v>
      </c>
      <c r="AC15" s="41" t="s">
        <v>191</v>
      </c>
      <c r="AD15" s="37">
        <f t="shared" si="10"/>
        <v>3.7000000000000002E-3</v>
      </c>
      <c r="AE15" s="36">
        <v>0.53900000000000003</v>
      </c>
      <c r="AF15" s="36">
        <v>0.60299999999999998</v>
      </c>
      <c r="AG15" s="42">
        <v>3.1E-2</v>
      </c>
    </row>
    <row r="16" spans="1:41" x14ac:dyDescent="0.3">
      <c r="A16" s="15" t="s">
        <v>31</v>
      </c>
      <c r="B16" s="18">
        <v>0.91400000000000003</v>
      </c>
      <c r="C16" s="15" t="s">
        <v>32</v>
      </c>
      <c r="D16" s="18">
        <v>0.33900000000000002</v>
      </c>
      <c r="I16" s="2" t="str">
        <f t="shared" ca="1" si="9"/>
        <v>.FCHI</v>
      </c>
      <c r="J16" s="1">
        <f t="shared" ca="1" si="5"/>
        <v>-1.9E-3</v>
      </c>
      <c r="K16" s="1">
        <f t="shared" ca="1" si="6"/>
        <v>-0.66200000000000003</v>
      </c>
      <c r="L16" s="1">
        <f t="shared" ca="1" si="7"/>
        <v>0.52400000000000002</v>
      </c>
      <c r="M16" s="1">
        <f t="shared" ca="1" si="8"/>
        <v>4.5999999999999999E-2</v>
      </c>
      <c r="P16" s="2" t="s">
        <v>194</v>
      </c>
      <c r="Q16" s="2">
        <v>-1.9E-3</v>
      </c>
      <c r="R16" s="2">
        <v>-0.66200000000000003</v>
      </c>
      <c r="S16" s="2">
        <v>0.52400000000000002</v>
      </c>
      <c r="T16" s="2">
        <v>4.5999999999999999E-2</v>
      </c>
      <c r="U16" s="2">
        <v>1</v>
      </c>
      <c r="AC16" s="41" t="s">
        <v>192</v>
      </c>
      <c r="AD16" s="37">
        <f t="shared" si="10"/>
        <v>-3.3E-3</v>
      </c>
      <c r="AE16" s="36">
        <v>-0.58399999999999996</v>
      </c>
      <c r="AF16" s="36">
        <v>0.57399999999999995</v>
      </c>
      <c r="AG16" s="42">
        <v>3.5999999999999997E-2</v>
      </c>
    </row>
    <row r="17" spans="1:33" x14ac:dyDescent="0.3">
      <c r="A17" s="15" t="s">
        <v>33</v>
      </c>
      <c r="B17" s="18">
        <v>-0.21299999999999999</v>
      </c>
      <c r="C17" s="15" t="s">
        <v>34</v>
      </c>
      <c r="D17" s="18">
        <v>0.84399999999999997</v>
      </c>
      <c r="I17" s="2" t="str">
        <f t="shared" ca="1" si="9"/>
        <v>.FCHI</v>
      </c>
      <c r="J17" s="1">
        <f t="shared" ca="1" si="5"/>
        <v>-7.6E-3</v>
      </c>
      <c r="K17" s="1">
        <f t="shared" ca="1" si="6"/>
        <v>-0.68600000000000005</v>
      </c>
      <c r="L17" s="1">
        <f t="shared" ca="1" si="7"/>
        <v>0.51</v>
      </c>
      <c r="M17" s="1">
        <f t="shared" ca="1" si="8"/>
        <v>0.05</v>
      </c>
      <c r="P17" s="2" t="s">
        <v>195</v>
      </c>
      <c r="Q17" s="2">
        <v>-7.6E-3</v>
      </c>
      <c r="R17" s="2">
        <v>-0.68600000000000005</v>
      </c>
      <c r="S17" s="2">
        <v>0.51</v>
      </c>
      <c r="T17" s="2">
        <v>0.05</v>
      </c>
      <c r="U17" s="2">
        <v>2</v>
      </c>
      <c r="AC17" s="49" t="s">
        <v>193</v>
      </c>
      <c r="AD17" s="50">
        <f t="shared" si="10"/>
        <v>1.2999999999999999E-2</v>
      </c>
      <c r="AE17" s="51">
        <v>1.742</v>
      </c>
      <c r="AF17" s="51">
        <v>0.115</v>
      </c>
      <c r="AG17" s="52">
        <v>0.252</v>
      </c>
    </row>
    <row r="18" spans="1:33" x14ac:dyDescent="0.3">
      <c r="A18" s="16" t="s">
        <v>35</v>
      </c>
      <c r="B18" s="21">
        <v>2.2530000000000001</v>
      </c>
      <c r="C18" s="16" t="s">
        <v>36</v>
      </c>
      <c r="D18" s="21">
        <v>3.16</v>
      </c>
      <c r="I18" s="2" t="str">
        <f t="shared" ca="1" si="9"/>
        <v>.FCHI</v>
      </c>
      <c r="J18" s="1">
        <f t="shared" ca="1" si="5"/>
        <v>5.9999999999999995E-4</v>
      </c>
      <c r="K18" s="1">
        <f t="shared" ca="1" si="6"/>
        <v>0.122</v>
      </c>
      <c r="L18" s="1">
        <f t="shared" ca="1" si="7"/>
        <v>0.90600000000000003</v>
      </c>
      <c r="M18" s="1">
        <f t="shared" ca="1" si="8"/>
        <v>2E-3</v>
      </c>
      <c r="P18" s="2" t="s">
        <v>196</v>
      </c>
      <c r="Q18" s="2">
        <v>5.9999999999999995E-4</v>
      </c>
      <c r="R18" s="2">
        <v>0.122</v>
      </c>
      <c r="S18" s="2">
        <v>0.90600000000000003</v>
      </c>
      <c r="T18" s="2">
        <v>2E-3</v>
      </c>
      <c r="U18" s="2">
        <v>3</v>
      </c>
      <c r="AD18" s="34">
        <f>AVERAGE(AD11:AD17)</f>
        <v>-5.0428571428571423E-3</v>
      </c>
    </row>
    <row r="19" spans="1:33" x14ac:dyDescent="0.3">
      <c r="I19" s="2" t="str">
        <f t="shared" ca="1" si="9"/>
        <v>.FCHI</v>
      </c>
      <c r="J19" s="1">
        <f t="shared" ca="1" si="5"/>
        <v>-4.7500000000000001E-2</v>
      </c>
      <c r="K19" s="1">
        <f t="shared" ca="1" si="6"/>
        <v>-5.0990000000000002</v>
      </c>
      <c r="L19" s="1">
        <f t="shared" ca="1" si="7"/>
        <v>1E-3</v>
      </c>
      <c r="M19" s="1">
        <f t="shared" ca="1" si="8"/>
        <v>0.74299999999999999</v>
      </c>
      <c r="P19" s="2" t="s">
        <v>197</v>
      </c>
      <c r="Q19" s="2">
        <v>-4.7500000000000001E-2</v>
      </c>
      <c r="R19" s="2">
        <v>-5.0990000000000002</v>
      </c>
      <c r="S19" s="2">
        <v>1E-3</v>
      </c>
      <c r="T19" s="2">
        <v>0.74299999999999999</v>
      </c>
      <c r="U19" s="2">
        <v>4</v>
      </c>
      <c r="AC19" s="39" t="s">
        <v>65</v>
      </c>
      <c r="AD19" s="35" t="s">
        <v>51</v>
      </c>
      <c r="AE19" s="35" t="s">
        <v>24</v>
      </c>
      <c r="AF19" s="35" t="s">
        <v>52</v>
      </c>
      <c r="AG19" s="40" t="s">
        <v>53</v>
      </c>
    </row>
    <row r="20" spans="1:33" x14ac:dyDescent="0.3">
      <c r="A20" s="43" t="s">
        <v>0</v>
      </c>
      <c r="B20" s="44"/>
      <c r="C20" s="44"/>
      <c r="D20" s="44"/>
      <c r="I20" s="2" t="str">
        <f t="shared" ca="1" si="9"/>
        <v>.FCHI</v>
      </c>
      <c r="J20" s="1">
        <f t="shared" ca="1" si="5"/>
        <v>-5.3E-3</v>
      </c>
      <c r="K20" s="1">
        <f t="shared" ca="1" si="6"/>
        <v>-0.26400000000000001</v>
      </c>
      <c r="L20" s="1">
        <f t="shared" ca="1" si="7"/>
        <v>0.79800000000000004</v>
      </c>
      <c r="M20" s="1">
        <f t="shared" ca="1" si="8"/>
        <v>8.0000000000000002E-3</v>
      </c>
      <c r="P20" s="2" t="s">
        <v>198</v>
      </c>
      <c r="Q20" s="2">
        <v>-5.3E-3</v>
      </c>
      <c r="R20" s="2">
        <v>-0.26400000000000001</v>
      </c>
      <c r="S20" s="2">
        <v>0.79800000000000004</v>
      </c>
      <c r="T20" s="2">
        <v>8.0000000000000002E-3</v>
      </c>
      <c r="U20" s="2">
        <v>5</v>
      </c>
      <c r="AC20" s="45" t="s">
        <v>194</v>
      </c>
      <c r="AD20" s="46">
        <f t="shared" ref="AD20:AD26" si="11">IF(OR(U16=1,U16=3,U16=4,U16=7),Q16*2,Q16)</f>
        <v>-3.8E-3</v>
      </c>
      <c r="AE20" s="47">
        <v>-0.66200000000000003</v>
      </c>
      <c r="AF20" s="47">
        <v>0.52400000000000002</v>
      </c>
      <c r="AG20" s="48">
        <v>4.5999999999999999E-2</v>
      </c>
    </row>
    <row r="21" spans="1:33" x14ac:dyDescent="0.3">
      <c r="A21" s="15" t="s">
        <v>1</v>
      </c>
      <c r="B21" s="5" t="s">
        <v>2</v>
      </c>
      <c r="C21" s="15" t="s">
        <v>3</v>
      </c>
      <c r="D21" s="6">
        <v>0.123</v>
      </c>
      <c r="I21" s="2" t="str">
        <f t="shared" ca="1" si="9"/>
        <v>.FCHI</v>
      </c>
      <c r="J21" s="1">
        <f t="shared" ca="1" si="5"/>
        <v>-6.4999999999999997E-3</v>
      </c>
      <c r="K21" s="1">
        <f t="shared" ca="1" si="6"/>
        <v>-0.68400000000000005</v>
      </c>
      <c r="L21" s="1">
        <f t="shared" ca="1" si="7"/>
        <v>0.51100000000000001</v>
      </c>
      <c r="M21" s="1">
        <f t="shared" ca="1" si="8"/>
        <v>4.9000000000000002E-2</v>
      </c>
      <c r="P21" s="2" t="s">
        <v>199</v>
      </c>
      <c r="Q21" s="2">
        <v>-6.4999999999999997E-3</v>
      </c>
      <c r="R21" s="2">
        <v>-0.68400000000000005</v>
      </c>
      <c r="S21" s="2">
        <v>0.51100000000000001</v>
      </c>
      <c r="T21" s="2">
        <v>4.9000000000000002E-2</v>
      </c>
      <c r="U21" s="2">
        <v>6</v>
      </c>
      <c r="AC21" s="41" t="s">
        <v>195</v>
      </c>
      <c r="AD21" s="37">
        <f t="shared" si="11"/>
        <v>-7.6E-3</v>
      </c>
      <c r="AE21" s="36">
        <v>-0.68600000000000005</v>
      </c>
      <c r="AF21" s="36">
        <v>0.51</v>
      </c>
      <c r="AG21" s="42">
        <v>0.05</v>
      </c>
    </row>
    <row r="22" spans="1:33" x14ac:dyDescent="0.3">
      <c r="A22" s="15" t="s">
        <v>4</v>
      </c>
      <c r="B22" s="5" t="s">
        <v>5</v>
      </c>
      <c r="C22" s="15" t="s">
        <v>6</v>
      </c>
      <c r="D22" s="6">
        <v>2.5000000000000001E-2</v>
      </c>
      <c r="I22" s="2" t="str">
        <f t="shared" ca="1" si="9"/>
        <v>.FCHI</v>
      </c>
      <c r="J22" s="1">
        <f t="shared" ca="1" si="5"/>
        <v>1.4E-2</v>
      </c>
      <c r="K22" s="1">
        <f t="shared" ca="1" si="6"/>
        <v>2.665</v>
      </c>
      <c r="L22" s="1">
        <f t="shared" ca="1" si="7"/>
        <v>2.5999999999999999E-2</v>
      </c>
      <c r="M22" s="1">
        <f t="shared" ca="1" si="8"/>
        <v>0.441</v>
      </c>
      <c r="P22" s="2" t="s">
        <v>200</v>
      </c>
      <c r="Q22" s="2">
        <v>1.4E-2</v>
      </c>
      <c r="R22" s="2">
        <v>2.665</v>
      </c>
      <c r="S22" s="2">
        <v>2.5999999999999999E-2</v>
      </c>
      <c r="T22" s="2">
        <v>0.441</v>
      </c>
      <c r="U22" s="2">
        <v>7</v>
      </c>
      <c r="AC22" s="45" t="s">
        <v>196</v>
      </c>
      <c r="AD22" s="46">
        <f t="shared" si="11"/>
        <v>1.1999999999999999E-3</v>
      </c>
      <c r="AE22" s="47">
        <v>0.122</v>
      </c>
      <c r="AF22" s="47">
        <v>0.90600000000000003</v>
      </c>
      <c r="AG22" s="48">
        <v>2E-3</v>
      </c>
    </row>
    <row r="23" spans="1:33" x14ac:dyDescent="0.3">
      <c r="A23" s="15" t="s">
        <v>7</v>
      </c>
      <c r="B23" s="5" t="s">
        <v>8</v>
      </c>
      <c r="C23" s="15" t="s">
        <v>9</v>
      </c>
      <c r="D23" s="6">
        <v>1.2609999999999999</v>
      </c>
      <c r="I23" s="2" t="str">
        <f t="shared" ca="1" si="9"/>
        <v>.FTMIB</v>
      </c>
      <c r="J23" s="1">
        <f t="shared" ca="1" si="5"/>
        <v>1E-3</v>
      </c>
      <c r="K23" s="1">
        <f t="shared" ca="1" si="6"/>
        <v>0.184</v>
      </c>
      <c r="L23" s="1">
        <f t="shared" ca="1" si="7"/>
        <v>0.85799999999999998</v>
      </c>
      <c r="M23" s="1">
        <f t="shared" ca="1" si="8"/>
        <v>4.0000000000000001E-3</v>
      </c>
      <c r="P23" s="2" t="s">
        <v>201</v>
      </c>
      <c r="Q23" s="2">
        <v>1E-3</v>
      </c>
      <c r="R23" s="2">
        <v>0.184</v>
      </c>
      <c r="S23" s="2">
        <v>0.85799999999999998</v>
      </c>
      <c r="T23" s="2">
        <v>4.0000000000000001E-3</v>
      </c>
      <c r="U23" s="2">
        <v>1</v>
      </c>
      <c r="AC23" s="45" t="s">
        <v>197</v>
      </c>
      <c r="AD23" s="46">
        <f t="shared" si="11"/>
        <v>-9.5000000000000001E-2</v>
      </c>
      <c r="AE23" s="47">
        <v>-5.0990000000000002</v>
      </c>
      <c r="AF23" s="47">
        <v>1E-3</v>
      </c>
      <c r="AG23" s="48">
        <v>0.74299999999999999</v>
      </c>
    </row>
    <row r="24" spans="1:33" x14ac:dyDescent="0.3">
      <c r="A24" s="15" t="s">
        <v>10</v>
      </c>
      <c r="B24" s="5" t="s">
        <v>11</v>
      </c>
      <c r="C24" s="15" t="s">
        <v>12</v>
      </c>
      <c r="D24" s="6">
        <v>0.29099999999999998</v>
      </c>
      <c r="I24" s="2" t="str">
        <f t="shared" ca="1" si="9"/>
        <v>.FTMIB</v>
      </c>
      <c r="J24" s="1">
        <f t="shared" ca="1" si="5"/>
        <v>-3.2000000000000002E-3</v>
      </c>
      <c r="K24" s="1">
        <f t="shared" ca="1" si="6"/>
        <v>-0.23200000000000001</v>
      </c>
      <c r="L24" s="1">
        <f t="shared" ca="1" si="7"/>
        <v>0.82199999999999995</v>
      </c>
      <c r="M24" s="1">
        <f t="shared" ca="1" si="8"/>
        <v>6.0000000000000001E-3</v>
      </c>
      <c r="P24" s="2" t="s">
        <v>202</v>
      </c>
      <c r="Q24" s="2">
        <v>-3.2000000000000002E-3</v>
      </c>
      <c r="R24" s="2">
        <v>-0.23200000000000001</v>
      </c>
      <c r="S24" s="2">
        <v>0.82199999999999995</v>
      </c>
      <c r="T24" s="2">
        <v>6.0000000000000001E-3</v>
      </c>
      <c r="U24" s="2">
        <v>2</v>
      </c>
      <c r="AC24" s="41" t="s">
        <v>198</v>
      </c>
      <c r="AD24" s="37">
        <f t="shared" si="11"/>
        <v>-5.3E-3</v>
      </c>
      <c r="AE24" s="36">
        <v>-0.26400000000000001</v>
      </c>
      <c r="AF24" s="36">
        <v>0.79800000000000004</v>
      </c>
      <c r="AG24" s="42">
        <v>8.0000000000000002E-3</v>
      </c>
    </row>
    <row r="25" spans="1:33" x14ac:dyDescent="0.3">
      <c r="A25" s="15" t="s">
        <v>13</v>
      </c>
      <c r="B25" s="7">
        <v>0.42453703703703699</v>
      </c>
      <c r="C25" s="15" t="s">
        <v>14</v>
      </c>
      <c r="D25" s="8">
        <v>35.823999999999998</v>
      </c>
      <c r="I25" s="2" t="str">
        <f t="shared" ca="1" si="9"/>
        <v>.FTMIB</v>
      </c>
      <c r="J25" s="1">
        <f t="shared" ca="1" si="5"/>
        <v>-4.7999999999999996E-3</v>
      </c>
      <c r="K25" s="1">
        <f t="shared" ca="1" si="6"/>
        <v>-1.077</v>
      </c>
      <c r="L25" s="1">
        <f t="shared" ca="1" si="7"/>
        <v>0.309</v>
      </c>
      <c r="M25" s="1">
        <f t="shared" ca="1" si="8"/>
        <v>0.114</v>
      </c>
      <c r="P25" s="2" t="s">
        <v>203</v>
      </c>
      <c r="Q25" s="2">
        <v>-4.7999999999999996E-3</v>
      </c>
      <c r="R25" s="2">
        <v>-1.077</v>
      </c>
      <c r="S25" s="2">
        <v>0.309</v>
      </c>
      <c r="T25" s="2">
        <v>0.114</v>
      </c>
      <c r="U25" s="2">
        <v>3</v>
      </c>
      <c r="AC25" s="41" t="s">
        <v>199</v>
      </c>
      <c r="AD25" s="37">
        <f t="shared" si="11"/>
        <v>-6.4999999999999997E-3</v>
      </c>
      <c r="AE25" s="36">
        <v>-0.68400000000000005</v>
      </c>
      <c r="AF25" s="36">
        <v>0.51100000000000001</v>
      </c>
      <c r="AG25" s="42">
        <v>4.9000000000000002E-2</v>
      </c>
    </row>
    <row r="26" spans="1:33" x14ac:dyDescent="0.3">
      <c r="A26" s="15" t="s">
        <v>15</v>
      </c>
      <c r="B26" s="9">
        <v>11</v>
      </c>
      <c r="C26" s="15" t="s">
        <v>16</v>
      </c>
      <c r="D26" s="8">
        <v>-67.650000000000006</v>
      </c>
      <c r="I26" s="2" t="str">
        <f t="shared" ca="1" si="9"/>
        <v>.FTMIB</v>
      </c>
      <c r="J26" s="1">
        <f t="shared" ca="1" si="5"/>
        <v>-7.3200000000000001E-2</v>
      </c>
      <c r="K26" s="1">
        <f t="shared" ca="1" si="6"/>
        <v>-5.9539999999999997</v>
      </c>
      <c r="L26" s="1">
        <f t="shared" ca="1" si="7"/>
        <v>0</v>
      </c>
      <c r="M26" s="1">
        <f t="shared" ca="1" si="8"/>
        <v>0.79800000000000004</v>
      </c>
      <c r="P26" s="2" t="s">
        <v>204</v>
      </c>
      <c r="Q26" s="2">
        <v>-7.3200000000000001E-2</v>
      </c>
      <c r="R26" s="2">
        <v>-5.9539999999999997</v>
      </c>
      <c r="S26" s="2">
        <v>0</v>
      </c>
      <c r="T26" s="2">
        <v>0.79800000000000004</v>
      </c>
      <c r="U26" s="2">
        <v>4</v>
      </c>
      <c r="AC26" s="49" t="s">
        <v>200</v>
      </c>
      <c r="AD26" s="50">
        <f t="shared" si="11"/>
        <v>2.8000000000000001E-2</v>
      </c>
      <c r="AE26" s="51">
        <v>2.665</v>
      </c>
      <c r="AF26" s="51">
        <v>2.5999999999999999E-2</v>
      </c>
      <c r="AG26" s="52">
        <v>0.441</v>
      </c>
    </row>
    <row r="27" spans="1:33" x14ac:dyDescent="0.3">
      <c r="A27" s="15" t="s">
        <v>17</v>
      </c>
      <c r="B27" s="9">
        <v>9</v>
      </c>
      <c r="C27" s="15" t="s">
        <v>18</v>
      </c>
      <c r="D27" s="8">
        <v>-66.849999999999994</v>
      </c>
      <c r="I27" s="2" t="str">
        <f t="shared" ca="1" si="9"/>
        <v>.FTMIB</v>
      </c>
      <c r="J27" s="1">
        <f t="shared" ca="1" si="5"/>
        <v>-1.12E-2</v>
      </c>
      <c r="K27" s="1">
        <f t="shared" ca="1" si="6"/>
        <v>-0.40699999999999997</v>
      </c>
      <c r="L27" s="1">
        <f t="shared" ca="1" si="7"/>
        <v>0.69299999999999995</v>
      </c>
      <c r="M27" s="1">
        <f t="shared" ca="1" si="8"/>
        <v>1.7999999999999999E-2</v>
      </c>
      <c r="P27" s="2" t="s">
        <v>205</v>
      </c>
      <c r="Q27" s="2">
        <v>-1.12E-2</v>
      </c>
      <c r="R27" s="2">
        <v>-0.40699999999999997</v>
      </c>
      <c r="S27" s="2">
        <v>0.69299999999999995</v>
      </c>
      <c r="T27" s="2">
        <v>1.7999999999999999E-2</v>
      </c>
      <c r="U27" s="2">
        <v>5</v>
      </c>
      <c r="AD27" s="34">
        <f>AVERAGE(AD20:AD26)</f>
        <v>-1.2714285714285716E-2</v>
      </c>
    </row>
    <row r="28" spans="1:33" x14ac:dyDescent="0.3">
      <c r="A28" s="15" t="s">
        <v>19</v>
      </c>
      <c r="B28" s="5">
        <v>1</v>
      </c>
      <c r="C28" s="15"/>
      <c r="D28" s="6"/>
      <c r="I28" s="2" t="str">
        <f t="shared" ca="1" si="9"/>
        <v>.FTMIB</v>
      </c>
      <c r="J28" s="1">
        <f t="shared" ca="1" si="5"/>
        <v>-1.06E-2</v>
      </c>
      <c r="K28" s="1">
        <f t="shared" ca="1" si="6"/>
        <v>-0.79100000000000004</v>
      </c>
      <c r="L28" s="1">
        <f t="shared" ca="1" si="7"/>
        <v>0.44900000000000001</v>
      </c>
      <c r="M28" s="1">
        <f t="shared" ca="1" si="8"/>
        <v>6.5000000000000002E-2</v>
      </c>
      <c r="P28" s="2" t="s">
        <v>206</v>
      </c>
      <c r="Q28" s="2">
        <v>-1.06E-2</v>
      </c>
      <c r="R28" s="2">
        <v>-0.79100000000000004</v>
      </c>
      <c r="S28" s="2">
        <v>0.44900000000000001</v>
      </c>
      <c r="T28" s="2">
        <v>6.5000000000000002E-2</v>
      </c>
      <c r="U28" s="2">
        <v>6</v>
      </c>
      <c r="AC28" s="39" t="s">
        <v>65</v>
      </c>
      <c r="AD28" s="35" t="s">
        <v>51</v>
      </c>
      <c r="AE28" s="35" t="s">
        <v>24</v>
      </c>
      <c r="AF28" s="35" t="s">
        <v>52</v>
      </c>
      <c r="AG28" s="40" t="s">
        <v>53</v>
      </c>
    </row>
    <row r="29" spans="1:33" x14ac:dyDescent="0.3">
      <c r="A29" s="15" t="s">
        <v>20</v>
      </c>
      <c r="B29" s="5" t="s">
        <v>21</v>
      </c>
      <c r="C29" s="15"/>
      <c r="D29" s="6"/>
      <c r="I29" s="2" t="str">
        <f t="shared" ca="1" si="9"/>
        <v>.FTMIB</v>
      </c>
      <c r="J29" s="1">
        <f t="shared" ca="1" si="5"/>
        <v>1.03E-2</v>
      </c>
      <c r="K29" s="1">
        <f t="shared" ca="1" si="6"/>
        <v>1.67</v>
      </c>
      <c r="L29" s="1">
        <f t="shared" ca="1" si="7"/>
        <v>0.129</v>
      </c>
      <c r="M29" s="1">
        <f t="shared" ca="1" si="8"/>
        <v>0.23699999999999999</v>
      </c>
      <c r="P29" s="2" t="s">
        <v>207</v>
      </c>
      <c r="Q29" s="2">
        <v>1.03E-2</v>
      </c>
      <c r="R29" s="2">
        <v>1.67</v>
      </c>
      <c r="S29" s="2">
        <v>0.129</v>
      </c>
      <c r="T29" s="2">
        <v>0.23699999999999999</v>
      </c>
      <c r="U29" s="2">
        <v>7</v>
      </c>
      <c r="AC29" s="45" t="s">
        <v>201</v>
      </c>
      <c r="AD29" s="46">
        <f t="shared" ref="AD29:AD35" si="12">IF(OR(U23=1,U23=3,U23=4,U23=7),Q23*2,Q23)</f>
        <v>2E-3</v>
      </c>
      <c r="AE29" s="47">
        <v>0.184</v>
      </c>
      <c r="AF29" s="47">
        <v>0.85799999999999998</v>
      </c>
      <c r="AG29" s="48">
        <v>4.0000000000000001E-3</v>
      </c>
    </row>
    <row r="30" spans="1:33" x14ac:dyDescent="0.3">
      <c r="A30" s="17"/>
      <c r="B30" s="10" t="s">
        <v>22</v>
      </c>
      <c r="C30" s="10" t="s">
        <v>23</v>
      </c>
      <c r="D30" s="10" t="s">
        <v>24</v>
      </c>
      <c r="E30" s="10" t="s">
        <v>25</v>
      </c>
      <c r="F30" s="10" t="s">
        <v>26</v>
      </c>
      <c r="I30" s="2" t="str">
        <f t="shared" ca="1" si="9"/>
        <v>.GDAXI</v>
      </c>
      <c r="J30" s="1">
        <f t="shared" ca="1" si="5"/>
        <v>-8.0000000000000004E-4</v>
      </c>
      <c r="K30" s="1">
        <f t="shared" ca="1" si="6"/>
        <v>-0.24399999999999999</v>
      </c>
      <c r="L30" s="1">
        <f t="shared" ca="1" si="7"/>
        <v>0.81200000000000006</v>
      </c>
      <c r="M30" s="1">
        <f t="shared" ca="1" si="8"/>
        <v>7.0000000000000001E-3</v>
      </c>
      <c r="P30" s="2" t="s">
        <v>208</v>
      </c>
      <c r="Q30" s="2">
        <v>-8.0000000000000004E-4</v>
      </c>
      <c r="R30" s="2">
        <v>-0.24399999999999999</v>
      </c>
      <c r="S30" s="2">
        <v>0.81200000000000006</v>
      </c>
      <c r="T30" s="2">
        <v>7.0000000000000001E-3</v>
      </c>
      <c r="U30" s="2">
        <v>1</v>
      </c>
      <c r="AC30" s="41" t="s">
        <v>202</v>
      </c>
      <c r="AD30" s="37">
        <f t="shared" si="12"/>
        <v>-3.2000000000000002E-3</v>
      </c>
      <c r="AE30" s="36">
        <v>-0.23200000000000001</v>
      </c>
      <c r="AF30" s="36">
        <v>0.82199999999999995</v>
      </c>
      <c r="AG30" s="42">
        <v>6.0000000000000001E-3</v>
      </c>
    </row>
    <row r="31" spans="1:33" x14ac:dyDescent="0.3">
      <c r="A31" s="19" t="s">
        <v>27</v>
      </c>
      <c r="B31" s="22">
        <v>-1.44E-2</v>
      </c>
      <c r="C31" s="22">
        <v>0.01</v>
      </c>
      <c r="D31" s="22">
        <v>-1.4</v>
      </c>
      <c r="E31" s="22">
        <v>0.19500000000000001</v>
      </c>
      <c r="F31" s="12" t="s">
        <v>40</v>
      </c>
      <c r="I31" s="2" t="str">
        <f t="shared" ca="1" si="9"/>
        <v>.GDAXI</v>
      </c>
      <c r="J31" s="1">
        <f t="shared" ca="1" si="5"/>
        <v>-6.7000000000000002E-3</v>
      </c>
      <c r="K31" s="1">
        <f t="shared" ca="1" si="6"/>
        <v>-0.58899999999999997</v>
      </c>
      <c r="L31" s="1">
        <f t="shared" ca="1" si="7"/>
        <v>0.56999999999999995</v>
      </c>
      <c r="M31" s="1">
        <f t="shared" ca="1" si="8"/>
        <v>3.6999999999999998E-2</v>
      </c>
      <c r="P31" s="2" t="s">
        <v>209</v>
      </c>
      <c r="Q31" s="2">
        <v>-6.7000000000000002E-3</v>
      </c>
      <c r="R31" s="2">
        <v>-0.58899999999999997</v>
      </c>
      <c r="S31" s="2">
        <v>0.56999999999999995</v>
      </c>
      <c r="T31" s="2">
        <v>3.6999999999999998E-2</v>
      </c>
      <c r="U31" s="2">
        <v>2</v>
      </c>
      <c r="AC31" s="45" t="s">
        <v>203</v>
      </c>
      <c r="AD31" s="46">
        <f t="shared" si="12"/>
        <v>-9.5999999999999992E-3</v>
      </c>
      <c r="AE31" s="47">
        <v>-1.077</v>
      </c>
      <c r="AF31" s="47">
        <v>0.309</v>
      </c>
      <c r="AG31" s="48">
        <v>0.114</v>
      </c>
    </row>
    <row r="32" spans="1:33" x14ac:dyDescent="0.3">
      <c r="A32" s="16" t="s">
        <v>28</v>
      </c>
      <c r="B32" s="23">
        <v>-1.21E-2</v>
      </c>
      <c r="C32" s="23">
        <v>1.0999999999999999E-2</v>
      </c>
      <c r="D32" s="23">
        <v>-1.123</v>
      </c>
      <c r="E32" s="23">
        <v>0.29099999999999998</v>
      </c>
      <c r="F32" s="13" t="s">
        <v>41</v>
      </c>
      <c r="I32" s="2" t="str">
        <f t="shared" ca="1" si="9"/>
        <v>.GDAXI</v>
      </c>
      <c r="J32" s="1">
        <f t="shared" ca="1" si="5"/>
        <v>5.7000000000000002E-3</v>
      </c>
      <c r="K32" s="1">
        <f t="shared" ca="1" si="6"/>
        <v>1.0900000000000001</v>
      </c>
      <c r="L32" s="1">
        <f t="shared" ca="1" si="7"/>
        <v>0.30399999999999999</v>
      </c>
      <c r="M32" s="1">
        <f t="shared" ca="1" si="8"/>
        <v>0.11700000000000001</v>
      </c>
      <c r="P32" s="2" t="s">
        <v>210</v>
      </c>
      <c r="Q32" s="2">
        <v>5.7000000000000002E-3</v>
      </c>
      <c r="R32" s="2">
        <v>1.0900000000000001</v>
      </c>
      <c r="S32" s="2">
        <v>0.30399999999999999</v>
      </c>
      <c r="T32" s="2">
        <v>0.11700000000000001</v>
      </c>
      <c r="U32" s="2">
        <v>3</v>
      </c>
      <c r="AC32" s="45" t="s">
        <v>204</v>
      </c>
      <c r="AD32" s="46">
        <f t="shared" si="12"/>
        <v>-0.1464</v>
      </c>
      <c r="AE32" s="47">
        <v>-5.9539999999999997</v>
      </c>
      <c r="AF32" s="47">
        <v>0</v>
      </c>
      <c r="AG32" s="48">
        <v>0.79800000000000004</v>
      </c>
    </row>
    <row r="33" spans="1:33" x14ac:dyDescent="0.3">
      <c r="A33" s="3"/>
      <c r="B33" s="4"/>
      <c r="C33" s="4"/>
      <c r="D33" s="4"/>
      <c r="E33" s="4"/>
      <c r="F33" s="4"/>
      <c r="I33" s="2" t="str">
        <f t="shared" ca="1" si="9"/>
        <v>.GDAXI</v>
      </c>
      <c r="J33" s="1">
        <f t="shared" ca="1" si="5"/>
        <v>-0.04</v>
      </c>
      <c r="K33" s="1">
        <f t="shared" ca="1" si="6"/>
        <v>-4.6079999999999997</v>
      </c>
      <c r="L33" s="1">
        <f t="shared" ca="1" si="7"/>
        <v>1E-3</v>
      </c>
      <c r="M33" s="1">
        <f t="shared" ca="1" si="8"/>
        <v>0.70199999999999996</v>
      </c>
      <c r="P33" s="2" t="s">
        <v>211</v>
      </c>
      <c r="Q33" s="2">
        <v>-0.04</v>
      </c>
      <c r="R33" s="2">
        <v>-4.6079999999999997</v>
      </c>
      <c r="S33" s="2">
        <v>1E-3</v>
      </c>
      <c r="T33" s="2">
        <v>0.70199999999999996</v>
      </c>
      <c r="U33" s="2">
        <v>4</v>
      </c>
      <c r="AC33" s="41" t="s">
        <v>205</v>
      </c>
      <c r="AD33" s="37">
        <f t="shared" si="12"/>
        <v>-1.12E-2</v>
      </c>
      <c r="AE33" s="36">
        <v>-0.40699999999999997</v>
      </c>
      <c r="AF33" s="36">
        <v>0.69299999999999995</v>
      </c>
      <c r="AG33" s="42">
        <v>1.7999999999999999E-2</v>
      </c>
    </row>
    <row r="34" spans="1:33" x14ac:dyDescent="0.3">
      <c r="A34" s="19" t="s">
        <v>29</v>
      </c>
      <c r="B34" s="20">
        <v>1.3779999999999999</v>
      </c>
      <c r="C34" s="19" t="s">
        <v>30</v>
      </c>
      <c r="D34" s="20">
        <v>1.1910000000000001</v>
      </c>
      <c r="I34" s="2" t="str">
        <f t="shared" ca="1" si="9"/>
        <v>.GDAXI</v>
      </c>
      <c r="J34" s="1">
        <f t="shared" ca="1" si="5"/>
        <v>-6.7999999999999996E-3</v>
      </c>
      <c r="K34" s="1">
        <f t="shared" ca="1" si="6"/>
        <v>-0.35599999999999998</v>
      </c>
      <c r="L34" s="1">
        <f t="shared" ca="1" si="7"/>
        <v>0.73</v>
      </c>
      <c r="M34" s="1">
        <f t="shared" ca="1" si="8"/>
        <v>1.4E-2</v>
      </c>
      <c r="P34" s="2" t="s">
        <v>212</v>
      </c>
      <c r="Q34" s="2">
        <v>-6.7999999999999996E-3</v>
      </c>
      <c r="R34" s="2">
        <v>-0.35599999999999998</v>
      </c>
      <c r="S34" s="2">
        <v>0.73</v>
      </c>
      <c r="T34" s="2">
        <v>1.4E-2</v>
      </c>
      <c r="U34" s="2">
        <v>5</v>
      </c>
      <c r="AC34" s="41" t="s">
        <v>206</v>
      </c>
      <c r="AD34" s="37">
        <f t="shared" si="12"/>
        <v>-1.06E-2</v>
      </c>
      <c r="AE34" s="36">
        <v>-0.79100000000000004</v>
      </c>
      <c r="AF34" s="36">
        <v>0.44900000000000001</v>
      </c>
      <c r="AG34" s="42">
        <v>6.5000000000000002E-2</v>
      </c>
    </row>
    <row r="35" spans="1:33" x14ac:dyDescent="0.3">
      <c r="A35" s="15" t="s">
        <v>31</v>
      </c>
      <c r="B35" s="18">
        <v>0.502</v>
      </c>
      <c r="C35" s="15" t="s">
        <v>32</v>
      </c>
      <c r="D35" s="18">
        <v>0.95399999999999996</v>
      </c>
      <c r="I35" s="2" t="str">
        <f t="shared" ca="1" si="9"/>
        <v>.GDAXI</v>
      </c>
      <c r="J35" s="1">
        <f t="shared" ca="1" si="5"/>
        <v>-7.6E-3</v>
      </c>
      <c r="K35" s="1">
        <f t="shared" ca="1" si="6"/>
        <v>-0.76</v>
      </c>
      <c r="L35" s="1">
        <f t="shared" ca="1" si="7"/>
        <v>0.46600000000000003</v>
      </c>
      <c r="M35" s="1">
        <f t="shared" ca="1" si="8"/>
        <v>0.06</v>
      </c>
      <c r="P35" s="2" t="s">
        <v>213</v>
      </c>
      <c r="Q35" s="2">
        <v>-7.6E-3</v>
      </c>
      <c r="R35" s="2">
        <v>-0.76</v>
      </c>
      <c r="S35" s="2">
        <v>0.46600000000000003</v>
      </c>
      <c r="T35" s="2">
        <v>0.06</v>
      </c>
      <c r="U35" s="2">
        <v>6</v>
      </c>
      <c r="AC35" s="49" t="s">
        <v>207</v>
      </c>
      <c r="AD35" s="50">
        <f t="shared" si="12"/>
        <v>2.06E-2</v>
      </c>
      <c r="AE35" s="51">
        <v>1.67</v>
      </c>
      <c r="AF35" s="51">
        <v>0.129</v>
      </c>
      <c r="AG35" s="52">
        <v>0.23699999999999999</v>
      </c>
    </row>
    <row r="36" spans="1:33" x14ac:dyDescent="0.3">
      <c r="A36" s="15" t="s">
        <v>33</v>
      </c>
      <c r="B36" s="18">
        <v>0.65</v>
      </c>
      <c r="C36" s="15" t="s">
        <v>34</v>
      </c>
      <c r="D36" s="18">
        <v>0.621</v>
      </c>
      <c r="I36" s="2" t="str">
        <f t="shared" ca="1" si="9"/>
        <v>.GDAXI</v>
      </c>
      <c r="J36" s="1">
        <f t="shared" ca="1" si="5"/>
        <v>1.44E-2</v>
      </c>
      <c r="K36" s="1">
        <f t="shared" ca="1" si="6"/>
        <v>2.0190000000000001</v>
      </c>
      <c r="L36" s="1">
        <f t="shared" ca="1" si="7"/>
        <v>7.3999999999999996E-2</v>
      </c>
      <c r="M36" s="1">
        <f t="shared" ca="1" si="8"/>
        <v>0.312</v>
      </c>
      <c r="P36" s="2" t="s">
        <v>214</v>
      </c>
      <c r="Q36" s="2">
        <v>1.44E-2</v>
      </c>
      <c r="R36" s="2">
        <v>2.0190000000000001</v>
      </c>
      <c r="S36" s="2">
        <v>7.3999999999999996E-2</v>
      </c>
      <c r="T36" s="2">
        <v>0.312</v>
      </c>
      <c r="U36" s="2">
        <v>7</v>
      </c>
      <c r="AD36" s="34">
        <f>AVERAGE(AD29:AD35)</f>
        <v>-2.2628571428571425E-2</v>
      </c>
    </row>
    <row r="37" spans="1:33" x14ac:dyDescent="0.3">
      <c r="A37" s="16" t="s">
        <v>35</v>
      </c>
      <c r="B37" s="21">
        <v>2.375</v>
      </c>
      <c r="C37" s="16" t="s">
        <v>36</v>
      </c>
      <c r="D37" s="21">
        <v>6.49</v>
      </c>
      <c r="I37" s="2" t="str">
        <f t="shared" ca="1" si="9"/>
        <v>.N225</v>
      </c>
      <c r="J37" s="1">
        <f t="shared" ca="1" si="5"/>
        <v>-6.7999999999999996E-3</v>
      </c>
      <c r="K37" s="1">
        <f t="shared" ca="1" si="6"/>
        <v>-1.57</v>
      </c>
      <c r="L37" s="1">
        <f t="shared" ca="1" si="7"/>
        <v>0.151</v>
      </c>
      <c r="M37" s="1">
        <f t="shared" ca="1" si="8"/>
        <v>0.215</v>
      </c>
      <c r="P37" s="2" t="s">
        <v>215</v>
      </c>
      <c r="Q37" s="2">
        <v>-6.7999999999999996E-3</v>
      </c>
      <c r="R37" s="2">
        <v>-1.57</v>
      </c>
      <c r="S37" s="2">
        <v>0.151</v>
      </c>
      <c r="T37" s="2">
        <v>0.215</v>
      </c>
      <c r="U37" s="2">
        <v>1</v>
      </c>
      <c r="AC37" s="39" t="s">
        <v>65</v>
      </c>
      <c r="AD37" s="35" t="s">
        <v>51</v>
      </c>
      <c r="AE37" s="35" t="s">
        <v>24</v>
      </c>
      <c r="AF37" s="35" t="s">
        <v>52</v>
      </c>
      <c r="AG37" s="40" t="s">
        <v>53</v>
      </c>
    </row>
    <row r="38" spans="1:33" x14ac:dyDescent="0.3">
      <c r="I38" s="2" t="str">
        <f t="shared" ca="1" si="9"/>
        <v>.N225</v>
      </c>
      <c r="J38" s="1">
        <f t="shared" ca="1" si="5"/>
        <v>-2.0000000000000001E-4</v>
      </c>
      <c r="K38" s="1">
        <f t="shared" ca="1" si="6"/>
        <v>-7.0000000000000001E-3</v>
      </c>
      <c r="L38" s="1">
        <f t="shared" ca="1" si="7"/>
        <v>0.995</v>
      </c>
      <c r="M38" s="1">
        <f t="shared" ca="1" si="8"/>
        <v>0</v>
      </c>
      <c r="P38" s="2" t="s">
        <v>216</v>
      </c>
      <c r="Q38" s="2">
        <v>-2.0000000000000001E-4</v>
      </c>
      <c r="R38" s="2">
        <v>-7.0000000000000001E-3</v>
      </c>
      <c r="S38" s="2">
        <v>0.995</v>
      </c>
      <c r="T38" s="2">
        <v>0</v>
      </c>
      <c r="U38" s="2">
        <v>2</v>
      </c>
      <c r="AC38" s="45" t="s">
        <v>208</v>
      </c>
      <c r="AD38" s="46">
        <f t="shared" ref="AD38:AD44" si="13">IF(OR(U30=1,U30=3,U30=4,U30=7),Q30*2,Q30)</f>
        <v>-1.6000000000000001E-3</v>
      </c>
      <c r="AE38" s="47">
        <v>-0.24399999999999999</v>
      </c>
      <c r="AF38" s="47">
        <v>0.81200000000000006</v>
      </c>
      <c r="AG38" s="48">
        <v>7.0000000000000001E-3</v>
      </c>
    </row>
    <row r="39" spans="1:33" x14ac:dyDescent="0.3">
      <c r="A39" s="43" t="s">
        <v>0</v>
      </c>
      <c r="B39" s="44"/>
      <c r="C39" s="44"/>
      <c r="D39" s="44"/>
      <c r="I39" s="2" t="str">
        <f t="shared" ca="1" si="9"/>
        <v>.N225</v>
      </c>
      <c r="J39" s="1">
        <f t="shared" ca="1" si="5"/>
        <v>4.1999999999999997E-3</v>
      </c>
      <c r="K39" s="1">
        <f t="shared" ca="1" si="6"/>
        <v>0.74399999999999999</v>
      </c>
      <c r="L39" s="1">
        <f t="shared" ca="1" si="7"/>
        <v>0.47599999999999998</v>
      </c>
      <c r="M39" s="1">
        <f t="shared" ca="1" si="8"/>
        <v>5.8000000000000003E-2</v>
      </c>
      <c r="P39" s="2" t="s">
        <v>217</v>
      </c>
      <c r="Q39" s="2">
        <v>4.1999999999999997E-3</v>
      </c>
      <c r="R39" s="2">
        <v>0.74399999999999999</v>
      </c>
      <c r="S39" s="2">
        <v>0.47599999999999998</v>
      </c>
      <c r="T39" s="2">
        <v>5.8000000000000003E-2</v>
      </c>
      <c r="U39" s="2">
        <v>3</v>
      </c>
      <c r="AC39" s="41" t="s">
        <v>209</v>
      </c>
      <c r="AD39" s="37">
        <f t="shared" si="13"/>
        <v>-6.7000000000000002E-3</v>
      </c>
      <c r="AE39" s="36">
        <v>-0.58899999999999997</v>
      </c>
      <c r="AF39" s="36">
        <v>0.56999999999999995</v>
      </c>
      <c r="AG39" s="42">
        <v>3.6999999999999998E-2</v>
      </c>
    </row>
    <row r="40" spans="1:33" x14ac:dyDescent="0.3">
      <c r="A40" s="15" t="s">
        <v>1</v>
      </c>
      <c r="B40" s="5" t="s">
        <v>2</v>
      </c>
      <c r="C40" s="15" t="s">
        <v>3</v>
      </c>
      <c r="D40" s="6">
        <v>0.14099999999999999</v>
      </c>
      <c r="I40" s="2" t="str">
        <f t="shared" ca="1" si="9"/>
        <v>.N225</v>
      </c>
      <c r="J40" s="1">
        <f t="shared" ca="1" si="5"/>
        <v>-4.6199999999999998E-2</v>
      </c>
      <c r="K40" s="1">
        <f t="shared" ca="1" si="6"/>
        <v>-9.0589999999999993</v>
      </c>
      <c r="L40" s="1">
        <f t="shared" ca="1" si="7"/>
        <v>0</v>
      </c>
      <c r="M40" s="1">
        <f t="shared" ca="1" si="8"/>
        <v>0.90100000000000002</v>
      </c>
      <c r="P40" s="2" t="s">
        <v>218</v>
      </c>
      <c r="Q40" s="2">
        <v>-4.6199999999999998E-2</v>
      </c>
      <c r="R40" s="2">
        <v>-9.0589999999999993</v>
      </c>
      <c r="S40" s="2">
        <v>0</v>
      </c>
      <c r="T40" s="2">
        <v>0.90100000000000002</v>
      </c>
      <c r="U40" s="2">
        <v>4</v>
      </c>
      <c r="AC40" s="45" t="s">
        <v>210</v>
      </c>
      <c r="AD40" s="46">
        <f t="shared" si="13"/>
        <v>1.14E-2</v>
      </c>
      <c r="AE40" s="47">
        <v>1.0900000000000001</v>
      </c>
      <c r="AF40" s="47">
        <v>0.30399999999999999</v>
      </c>
      <c r="AG40" s="48">
        <v>0.11700000000000001</v>
      </c>
    </row>
    <row r="41" spans="1:33" x14ac:dyDescent="0.3">
      <c r="A41" s="15" t="s">
        <v>4</v>
      </c>
      <c r="B41" s="5" t="s">
        <v>5</v>
      </c>
      <c r="C41" s="15" t="s">
        <v>6</v>
      </c>
      <c r="D41" s="6">
        <v>4.5999999999999999E-2</v>
      </c>
      <c r="I41" s="2" t="str">
        <f t="shared" ca="1" si="9"/>
        <v>.N225</v>
      </c>
      <c r="J41" s="1">
        <f t="shared" ca="1" si="5"/>
        <v>-3.0499999999999999E-2</v>
      </c>
      <c r="K41" s="1">
        <f t="shared" ca="1" si="6"/>
        <v>-1.756</v>
      </c>
      <c r="L41" s="1">
        <f t="shared" ca="1" si="7"/>
        <v>0.113</v>
      </c>
      <c r="M41" s="1">
        <f t="shared" ca="1" si="8"/>
        <v>0.255</v>
      </c>
      <c r="P41" s="2" t="s">
        <v>219</v>
      </c>
      <c r="Q41" s="2">
        <v>-3.0499999999999999E-2</v>
      </c>
      <c r="R41" s="2">
        <v>-1.756</v>
      </c>
      <c r="S41" s="2">
        <v>0.113</v>
      </c>
      <c r="T41" s="2">
        <v>0.255</v>
      </c>
      <c r="U41" s="2">
        <v>5</v>
      </c>
      <c r="AC41" s="45" t="s">
        <v>211</v>
      </c>
      <c r="AD41" s="46">
        <f t="shared" si="13"/>
        <v>-0.08</v>
      </c>
      <c r="AE41" s="47">
        <v>-4.6079999999999997</v>
      </c>
      <c r="AF41" s="47">
        <v>1E-3</v>
      </c>
      <c r="AG41" s="48">
        <v>0.70199999999999996</v>
      </c>
    </row>
    <row r="42" spans="1:33" x14ac:dyDescent="0.3">
      <c r="A42" s="15" t="s">
        <v>7</v>
      </c>
      <c r="B42" s="5" t="s">
        <v>8</v>
      </c>
      <c r="C42" s="15" t="s">
        <v>9</v>
      </c>
      <c r="D42" s="6">
        <v>1.482</v>
      </c>
      <c r="I42" s="2" t="str">
        <f t="shared" ca="1" si="9"/>
        <v>.N225</v>
      </c>
      <c r="J42" s="1">
        <f t="shared" ca="1" si="5"/>
        <v>-1.17E-2</v>
      </c>
      <c r="K42" s="1">
        <f t="shared" ca="1" si="6"/>
        <v>-0.94299999999999995</v>
      </c>
      <c r="L42" s="1">
        <f t="shared" ca="1" si="7"/>
        <v>0.37</v>
      </c>
      <c r="M42" s="1">
        <f t="shared" ca="1" si="8"/>
        <v>0.09</v>
      </c>
      <c r="P42" s="2" t="s">
        <v>220</v>
      </c>
      <c r="Q42" s="2">
        <v>-1.17E-2</v>
      </c>
      <c r="R42" s="2">
        <v>-0.94299999999999995</v>
      </c>
      <c r="S42" s="2">
        <v>0.37</v>
      </c>
      <c r="T42" s="2">
        <v>0.09</v>
      </c>
      <c r="U42" s="2">
        <v>6</v>
      </c>
      <c r="AC42" s="41" t="s">
        <v>212</v>
      </c>
      <c r="AD42" s="37">
        <f t="shared" si="13"/>
        <v>-6.7999999999999996E-3</v>
      </c>
      <c r="AE42" s="36">
        <v>-0.35599999999999998</v>
      </c>
      <c r="AF42" s="36">
        <v>0.73</v>
      </c>
      <c r="AG42" s="42">
        <v>1.4E-2</v>
      </c>
    </row>
    <row r="43" spans="1:33" x14ac:dyDescent="0.3">
      <c r="A43" s="15" t="s">
        <v>10</v>
      </c>
      <c r="B43" s="5" t="s">
        <v>11</v>
      </c>
      <c r="C43" s="15" t="s">
        <v>12</v>
      </c>
      <c r="D43" s="6">
        <v>0.254</v>
      </c>
      <c r="I43" s="2" t="str">
        <f t="shared" ca="1" si="9"/>
        <v>.N225</v>
      </c>
      <c r="J43" s="1">
        <f t="shared" ca="1" si="5"/>
        <v>1.9E-3</v>
      </c>
      <c r="K43" s="1">
        <f t="shared" ca="1" si="6"/>
        <v>0.48699999999999999</v>
      </c>
      <c r="L43" s="1">
        <f t="shared" ca="1" si="7"/>
        <v>0.63800000000000001</v>
      </c>
      <c r="M43" s="1">
        <f t="shared" ca="1" si="8"/>
        <v>2.5999999999999999E-2</v>
      </c>
      <c r="P43" s="2" t="s">
        <v>221</v>
      </c>
      <c r="Q43" s="2">
        <v>1.9E-3</v>
      </c>
      <c r="R43" s="2">
        <v>0.48699999999999999</v>
      </c>
      <c r="S43" s="2">
        <v>0.63800000000000001</v>
      </c>
      <c r="T43" s="2">
        <v>2.5999999999999999E-2</v>
      </c>
      <c r="U43" s="2">
        <v>7</v>
      </c>
      <c r="AC43" s="41" t="s">
        <v>213</v>
      </c>
      <c r="AD43" s="37">
        <f t="shared" si="13"/>
        <v>-7.6E-3</v>
      </c>
      <c r="AE43" s="36">
        <v>-0.76</v>
      </c>
      <c r="AF43" s="36">
        <v>0.46600000000000003</v>
      </c>
      <c r="AG43" s="42">
        <v>0.06</v>
      </c>
    </row>
    <row r="44" spans="1:33" x14ac:dyDescent="0.3">
      <c r="A44" s="15" t="s">
        <v>13</v>
      </c>
      <c r="B44" s="7">
        <v>0.42478009259259258</v>
      </c>
      <c r="C44" s="15" t="s">
        <v>14</v>
      </c>
      <c r="D44" s="8">
        <v>38.14</v>
      </c>
      <c r="I44" s="2" t="str">
        <f t="shared" ca="1" si="9"/>
        <v>.MCX</v>
      </c>
      <c r="J44" s="1">
        <f t="shared" ca="1" si="5"/>
        <v>-1.8E-3</v>
      </c>
      <c r="K44" s="1">
        <f t="shared" ca="1" si="6"/>
        <v>-0.44500000000000001</v>
      </c>
      <c r="L44" s="1">
        <f t="shared" ca="1" si="7"/>
        <v>0.66700000000000004</v>
      </c>
      <c r="M44" s="1">
        <f t="shared" ca="1" si="8"/>
        <v>2.1999999999999999E-2</v>
      </c>
      <c r="P44" s="2" t="s">
        <v>222</v>
      </c>
      <c r="Q44" s="2">
        <v>-1.8E-3</v>
      </c>
      <c r="R44" s="2">
        <v>-0.44500000000000001</v>
      </c>
      <c r="S44" s="2">
        <v>0.66700000000000004</v>
      </c>
      <c r="T44" s="2">
        <v>2.1999999999999999E-2</v>
      </c>
      <c r="U44" s="2">
        <v>1</v>
      </c>
      <c r="AC44" s="49" t="s">
        <v>214</v>
      </c>
      <c r="AD44" s="50">
        <f t="shared" si="13"/>
        <v>2.8799999999999999E-2</v>
      </c>
      <c r="AE44" s="51">
        <v>2.0190000000000001</v>
      </c>
      <c r="AF44" s="51">
        <v>7.3999999999999996E-2</v>
      </c>
      <c r="AG44" s="52">
        <v>0.312</v>
      </c>
    </row>
    <row r="45" spans="1:33" x14ac:dyDescent="0.3">
      <c r="A45" s="15" t="s">
        <v>15</v>
      </c>
      <c r="B45" s="9">
        <v>11</v>
      </c>
      <c r="C45" s="15" t="s">
        <v>16</v>
      </c>
      <c r="D45" s="8">
        <v>-72.28</v>
      </c>
      <c r="I45" s="2" t="str">
        <f t="shared" ca="1" si="9"/>
        <v>.MCX</v>
      </c>
      <c r="J45" s="1">
        <f t="shared" ca="1" si="5"/>
        <v>-8.2000000000000007E-3</v>
      </c>
      <c r="K45" s="1">
        <f t="shared" ca="1" si="6"/>
        <v>-0.753</v>
      </c>
      <c r="L45" s="1">
        <f t="shared" ca="1" si="7"/>
        <v>0.47099999999999997</v>
      </c>
      <c r="M45" s="1">
        <f t="shared" ca="1" si="8"/>
        <v>5.8999999999999997E-2</v>
      </c>
      <c r="P45" s="2" t="s">
        <v>223</v>
      </c>
      <c r="Q45" s="2">
        <v>-8.2000000000000007E-3</v>
      </c>
      <c r="R45" s="2">
        <v>-0.753</v>
      </c>
      <c r="S45" s="2">
        <v>0.47099999999999997</v>
      </c>
      <c r="T45" s="2">
        <v>5.8999999999999997E-2</v>
      </c>
      <c r="U45" s="2">
        <v>2</v>
      </c>
      <c r="AD45" s="34">
        <f>AVERAGE(AD38:AD44)</f>
        <v>-8.9285714285714281E-3</v>
      </c>
    </row>
    <row r="46" spans="1:33" x14ac:dyDescent="0.3">
      <c r="A46" s="15" t="s">
        <v>17</v>
      </c>
      <c r="B46" s="9">
        <v>9</v>
      </c>
      <c r="C46" s="15" t="s">
        <v>18</v>
      </c>
      <c r="D46" s="8">
        <v>-71.48</v>
      </c>
      <c r="I46" s="2" t="str">
        <f t="shared" ca="1" si="9"/>
        <v>.MCX</v>
      </c>
      <c r="J46" s="1">
        <f t="shared" ca="1" si="5"/>
        <v>2.7000000000000001E-3</v>
      </c>
      <c r="K46" s="1">
        <f t="shared" ca="1" si="6"/>
        <v>0.71399999999999997</v>
      </c>
      <c r="L46" s="1">
        <f t="shared" ca="1" si="7"/>
        <v>0.49299999999999999</v>
      </c>
      <c r="M46" s="1">
        <f t="shared" ca="1" si="8"/>
        <v>5.3999999999999999E-2</v>
      </c>
      <c r="P46" s="2" t="s">
        <v>224</v>
      </c>
      <c r="Q46" s="2">
        <v>2.7000000000000001E-3</v>
      </c>
      <c r="R46" s="2">
        <v>0.71399999999999997</v>
      </c>
      <c r="S46" s="2">
        <v>0.49299999999999999</v>
      </c>
      <c r="T46" s="2">
        <v>5.3999999999999999E-2</v>
      </c>
      <c r="U46" s="2">
        <v>3</v>
      </c>
      <c r="AC46" s="39" t="s">
        <v>65</v>
      </c>
      <c r="AD46" s="35" t="s">
        <v>51</v>
      </c>
      <c r="AE46" s="35" t="s">
        <v>24</v>
      </c>
      <c r="AF46" s="35" t="s">
        <v>52</v>
      </c>
      <c r="AG46" s="40" t="s">
        <v>53</v>
      </c>
    </row>
    <row r="47" spans="1:33" x14ac:dyDescent="0.3">
      <c r="A47" s="15" t="s">
        <v>19</v>
      </c>
      <c r="B47" s="5">
        <v>1</v>
      </c>
      <c r="C47" s="15"/>
      <c r="D47" s="6"/>
      <c r="I47" s="2" t="str">
        <f t="shared" ca="1" si="9"/>
        <v>.MCX</v>
      </c>
      <c r="J47" s="1">
        <f t="shared" ca="1" si="5"/>
        <v>-1.0800000000000001E-2</v>
      </c>
      <c r="K47" s="1">
        <f t="shared" ca="1" si="6"/>
        <v>-1.84</v>
      </c>
      <c r="L47" s="1">
        <f t="shared" ca="1" si="7"/>
        <v>9.9000000000000005E-2</v>
      </c>
      <c r="M47" s="1">
        <f t="shared" ca="1" si="8"/>
        <v>0.27300000000000002</v>
      </c>
      <c r="P47" s="2" t="s">
        <v>225</v>
      </c>
      <c r="Q47" s="2">
        <v>-1.0800000000000001E-2</v>
      </c>
      <c r="R47" s="2">
        <v>-1.84</v>
      </c>
      <c r="S47" s="2">
        <v>9.9000000000000005E-2</v>
      </c>
      <c r="T47" s="2">
        <v>0.27300000000000002</v>
      </c>
      <c r="U47" s="2">
        <v>4</v>
      </c>
      <c r="AC47" s="45" t="s">
        <v>215</v>
      </c>
      <c r="AD47" s="46">
        <f t="shared" ref="AD47:AD53" si="14">IF(OR(U37=1,U37=3,U37=4,U37=7),Q37*2,Q37)</f>
        <v>-1.3599999999999999E-2</v>
      </c>
      <c r="AE47" s="47">
        <v>-1.57</v>
      </c>
      <c r="AF47" s="47">
        <v>0.151</v>
      </c>
      <c r="AG47" s="48">
        <v>0.215</v>
      </c>
    </row>
    <row r="48" spans="1:33" x14ac:dyDescent="0.3">
      <c r="A48" s="15" t="s">
        <v>20</v>
      </c>
      <c r="B48" s="5" t="s">
        <v>21</v>
      </c>
      <c r="C48" s="15"/>
      <c r="D48" s="6"/>
      <c r="I48" s="2" t="str">
        <f t="shared" ca="1" si="9"/>
        <v>.MCX</v>
      </c>
      <c r="J48" s="1">
        <f t="shared" ca="1" si="5"/>
        <v>-0.01</v>
      </c>
      <c r="K48" s="1">
        <f t="shared" ca="1" si="6"/>
        <v>-1.0249999999999999</v>
      </c>
      <c r="L48" s="1">
        <f t="shared" ca="1" si="7"/>
        <v>0.33200000000000002</v>
      </c>
      <c r="M48" s="1">
        <f t="shared" ca="1" si="8"/>
        <v>0.105</v>
      </c>
      <c r="P48" s="2" t="s">
        <v>226</v>
      </c>
      <c r="Q48" s="2">
        <v>-0.01</v>
      </c>
      <c r="R48" s="2">
        <v>-1.0249999999999999</v>
      </c>
      <c r="S48" s="2">
        <v>0.33200000000000002</v>
      </c>
      <c r="T48" s="2">
        <v>0.105</v>
      </c>
      <c r="U48" s="2">
        <v>5</v>
      </c>
      <c r="AC48" s="41" t="s">
        <v>216</v>
      </c>
      <c r="AD48" s="37">
        <f t="shared" si="14"/>
        <v>-2.0000000000000001E-4</v>
      </c>
      <c r="AE48" s="36">
        <v>-7.0000000000000001E-3</v>
      </c>
      <c r="AF48" s="36">
        <v>0.995</v>
      </c>
      <c r="AG48" s="42">
        <v>0</v>
      </c>
    </row>
    <row r="49" spans="1:33" x14ac:dyDescent="0.3">
      <c r="A49" s="17"/>
      <c r="B49" s="10" t="s">
        <v>22</v>
      </c>
      <c r="C49" s="10" t="s">
        <v>23</v>
      </c>
      <c r="D49" s="10" t="s">
        <v>24</v>
      </c>
      <c r="E49" s="10" t="s">
        <v>25</v>
      </c>
      <c r="F49" s="10" t="s">
        <v>26</v>
      </c>
      <c r="I49" s="2" t="str">
        <f t="shared" ca="1" si="9"/>
        <v>.MCX</v>
      </c>
      <c r="J49" s="1">
        <f t="shared" ca="1" si="5"/>
        <v>-6.8999999999999999E-3</v>
      </c>
      <c r="K49" s="1">
        <f t="shared" ca="1" si="6"/>
        <v>-1.3240000000000001</v>
      </c>
      <c r="L49" s="1">
        <f t="shared" ca="1" si="7"/>
        <v>0.218</v>
      </c>
      <c r="M49" s="1">
        <f t="shared" ca="1" si="8"/>
        <v>0.16300000000000001</v>
      </c>
      <c r="P49" s="2" t="s">
        <v>227</v>
      </c>
      <c r="Q49" s="2">
        <v>-6.8999999999999999E-3</v>
      </c>
      <c r="R49" s="2">
        <v>-1.3240000000000001</v>
      </c>
      <c r="S49" s="2">
        <v>0.218</v>
      </c>
      <c r="T49" s="2">
        <v>0.16300000000000001</v>
      </c>
      <c r="U49" s="2">
        <v>6</v>
      </c>
      <c r="AC49" s="45" t="s">
        <v>217</v>
      </c>
      <c r="AD49" s="46">
        <f t="shared" si="14"/>
        <v>8.3999999999999995E-3</v>
      </c>
      <c r="AE49" s="47">
        <v>0.74399999999999999</v>
      </c>
      <c r="AF49" s="47">
        <v>0.47599999999999998</v>
      </c>
      <c r="AG49" s="48">
        <v>5.8000000000000003E-2</v>
      </c>
    </row>
    <row r="50" spans="1:33" x14ac:dyDescent="0.3">
      <c r="A50" s="19" t="s">
        <v>27</v>
      </c>
      <c r="B50" s="22">
        <v>6.7999999999999996E-3</v>
      </c>
      <c r="C50" s="22">
        <v>4.0000000000000001E-3</v>
      </c>
      <c r="D50" s="22">
        <v>1.554</v>
      </c>
      <c r="E50" s="22">
        <v>0.155</v>
      </c>
      <c r="F50" s="12" t="s">
        <v>42</v>
      </c>
      <c r="I50" s="2" t="str">
        <f t="shared" ca="1" si="9"/>
        <v>.MCX</v>
      </c>
      <c r="J50" s="1">
        <f t="shared" ca="1" si="5"/>
        <v>6.8999999999999999E-3</v>
      </c>
      <c r="K50" s="1">
        <f t="shared" ca="1" si="6"/>
        <v>1.3089999999999999</v>
      </c>
      <c r="L50" s="1">
        <f t="shared" ca="1" si="7"/>
        <v>0.223</v>
      </c>
      <c r="M50" s="1">
        <f t="shared" ca="1" si="8"/>
        <v>0.16</v>
      </c>
      <c r="P50" s="2" t="s">
        <v>228</v>
      </c>
      <c r="Q50" s="2">
        <v>6.8999999999999999E-3</v>
      </c>
      <c r="R50" s="2">
        <v>1.3089999999999999</v>
      </c>
      <c r="S50" s="2">
        <v>0.223</v>
      </c>
      <c r="T50" s="2">
        <v>0.16</v>
      </c>
      <c r="U50" s="2">
        <v>7</v>
      </c>
      <c r="AC50" s="45" t="s">
        <v>218</v>
      </c>
      <c r="AD50" s="46">
        <f t="shared" si="14"/>
        <v>-9.2399999999999996E-2</v>
      </c>
      <c r="AE50" s="47">
        <v>-9.0589999999999993</v>
      </c>
      <c r="AF50" s="47">
        <v>0</v>
      </c>
      <c r="AG50" s="48">
        <v>0.90100000000000002</v>
      </c>
    </row>
    <row r="51" spans="1:33" x14ac:dyDescent="0.3">
      <c r="A51" s="16" t="s">
        <v>28</v>
      </c>
      <c r="B51" s="23">
        <v>5.3E-3</v>
      </c>
      <c r="C51" s="23">
        <v>4.0000000000000001E-3</v>
      </c>
      <c r="D51" s="23">
        <v>1.2170000000000001</v>
      </c>
      <c r="E51" s="23">
        <v>0.254</v>
      </c>
      <c r="F51" s="13" t="s">
        <v>43</v>
      </c>
      <c r="I51" s="2" t="str">
        <f t="shared" ca="1" si="9"/>
        <v>.HSCI</v>
      </c>
      <c r="J51" s="1">
        <f t="shared" ca="1" si="5"/>
        <v>2.8E-3</v>
      </c>
      <c r="K51" s="1">
        <f t="shared" ca="1" si="6"/>
        <v>0.78400000000000003</v>
      </c>
      <c r="L51" s="1">
        <f t="shared" ca="1" si="7"/>
        <v>0.45300000000000001</v>
      </c>
      <c r="M51" s="1">
        <f t="shared" ca="1" si="8"/>
        <v>6.4000000000000001E-2</v>
      </c>
      <c r="P51" s="2" t="s">
        <v>229</v>
      </c>
      <c r="Q51" s="2">
        <v>2.8E-3</v>
      </c>
      <c r="R51" s="2">
        <v>0.78400000000000003</v>
      </c>
      <c r="S51" s="2">
        <v>0.45300000000000001</v>
      </c>
      <c r="T51" s="2">
        <v>6.4000000000000001E-2</v>
      </c>
      <c r="U51" s="2">
        <v>1</v>
      </c>
      <c r="AC51" s="41" t="s">
        <v>219</v>
      </c>
      <c r="AD51" s="37">
        <f t="shared" si="14"/>
        <v>-3.0499999999999999E-2</v>
      </c>
      <c r="AE51" s="36">
        <v>-1.756</v>
      </c>
      <c r="AF51" s="36">
        <v>0.113</v>
      </c>
      <c r="AG51" s="42">
        <v>0.255</v>
      </c>
    </row>
    <row r="52" spans="1:33" x14ac:dyDescent="0.3">
      <c r="A52" s="3"/>
      <c r="B52" s="4"/>
      <c r="C52" s="4"/>
      <c r="D52" s="4"/>
      <c r="E52" s="4"/>
      <c r="F52" s="4"/>
      <c r="I52" s="2" t="str">
        <f t="shared" ca="1" si="9"/>
        <v>.HSCI</v>
      </c>
      <c r="J52" s="1">
        <f t="shared" ca="1" si="5"/>
        <v>4.0000000000000002E-4</v>
      </c>
      <c r="K52" s="1">
        <f t="shared" ca="1" si="6"/>
        <v>3.2000000000000001E-2</v>
      </c>
      <c r="L52" s="1">
        <f t="shared" ca="1" si="7"/>
        <v>0.97499999999999998</v>
      </c>
      <c r="M52" s="1">
        <f t="shared" ca="1" si="8"/>
        <v>0</v>
      </c>
      <c r="P52" s="2" t="s">
        <v>230</v>
      </c>
      <c r="Q52" s="2">
        <v>4.0000000000000002E-4</v>
      </c>
      <c r="R52" s="2">
        <v>3.2000000000000001E-2</v>
      </c>
      <c r="S52" s="2">
        <v>0.97499999999999998</v>
      </c>
      <c r="T52" s="2">
        <v>0</v>
      </c>
      <c r="U52" s="2">
        <v>2</v>
      </c>
      <c r="AC52" s="41" t="s">
        <v>220</v>
      </c>
      <c r="AD52" s="37">
        <f t="shared" si="14"/>
        <v>-1.17E-2</v>
      </c>
      <c r="AE52" s="36">
        <v>-0.94299999999999995</v>
      </c>
      <c r="AF52" s="36">
        <v>0.37</v>
      </c>
      <c r="AG52" s="42">
        <v>0.09</v>
      </c>
    </row>
    <row r="53" spans="1:33" x14ac:dyDescent="0.3">
      <c r="A53" s="19" t="s">
        <v>29</v>
      </c>
      <c r="B53" s="20">
        <v>0.36799999999999999</v>
      </c>
      <c r="C53" s="19" t="s">
        <v>30</v>
      </c>
      <c r="D53" s="20">
        <v>1.6140000000000001</v>
      </c>
      <c r="I53" s="2" t="str">
        <f t="shared" ca="1" si="9"/>
        <v>.HSCI</v>
      </c>
      <c r="J53" s="1">
        <f t="shared" ca="1" si="5"/>
        <v>6.8999999999999999E-3</v>
      </c>
      <c r="K53" s="1">
        <f t="shared" ca="1" si="6"/>
        <v>1.3340000000000001</v>
      </c>
      <c r="L53" s="1">
        <f t="shared" ca="1" si="7"/>
        <v>0.215</v>
      </c>
      <c r="M53" s="1">
        <f t="shared" ca="1" si="8"/>
        <v>0.16500000000000001</v>
      </c>
      <c r="P53" s="2" t="s">
        <v>231</v>
      </c>
      <c r="Q53" s="2">
        <v>6.8999999999999999E-3</v>
      </c>
      <c r="R53" s="2">
        <v>1.3340000000000001</v>
      </c>
      <c r="S53" s="2">
        <v>0.215</v>
      </c>
      <c r="T53" s="2">
        <v>0.16500000000000001</v>
      </c>
      <c r="U53" s="2">
        <v>3</v>
      </c>
      <c r="AC53" s="49" t="s">
        <v>221</v>
      </c>
      <c r="AD53" s="50">
        <f t="shared" si="14"/>
        <v>3.8E-3</v>
      </c>
      <c r="AE53" s="51">
        <v>0.48699999999999999</v>
      </c>
      <c r="AF53" s="51">
        <v>0.63800000000000001</v>
      </c>
      <c r="AG53" s="52">
        <v>2.5999999999999999E-2</v>
      </c>
    </row>
    <row r="54" spans="1:33" x14ac:dyDescent="0.3">
      <c r="A54" s="15" t="s">
        <v>31</v>
      </c>
      <c r="B54" s="18">
        <v>0.83199999999999996</v>
      </c>
      <c r="C54" s="15" t="s">
        <v>32</v>
      </c>
      <c r="D54" s="18">
        <v>0.46500000000000002</v>
      </c>
      <c r="I54" s="2" t="str">
        <f t="shared" ca="1" si="9"/>
        <v>.HSCI</v>
      </c>
      <c r="J54" s="1">
        <f t="shared" ca="1" si="5"/>
        <v>-1.7399999999999999E-2</v>
      </c>
      <c r="K54" s="1">
        <f t="shared" ca="1" si="6"/>
        <v>-5.1219999999999999</v>
      </c>
      <c r="L54" s="1">
        <f t="shared" ca="1" si="7"/>
        <v>1E-3</v>
      </c>
      <c r="M54" s="1">
        <f t="shared" ca="1" si="8"/>
        <v>0.745</v>
      </c>
      <c r="P54" s="2" t="s">
        <v>232</v>
      </c>
      <c r="Q54" s="2">
        <v>-1.7399999999999999E-2</v>
      </c>
      <c r="R54" s="2">
        <v>-5.1219999999999999</v>
      </c>
      <c r="S54" s="2">
        <v>1E-3</v>
      </c>
      <c r="T54" s="2">
        <v>0.745</v>
      </c>
      <c r="U54" s="2">
        <v>4</v>
      </c>
      <c r="AD54" s="34">
        <f>AVERAGE(AD47:AD53)</f>
        <v>-1.9457142857142857E-2</v>
      </c>
    </row>
    <row r="55" spans="1:33" x14ac:dyDescent="0.3">
      <c r="A55" s="15" t="s">
        <v>33</v>
      </c>
      <c r="B55" s="18">
        <v>-0.29199999999999998</v>
      </c>
      <c r="C55" s="15" t="s">
        <v>34</v>
      </c>
      <c r="D55" s="18">
        <v>0.79200000000000004</v>
      </c>
      <c r="I55" s="2" t="str">
        <f t="shared" ca="1" si="9"/>
        <v>.HSCI</v>
      </c>
      <c r="J55" s="1">
        <f t="shared" ca="1" si="5"/>
        <v>-1.8599999999999998E-2</v>
      </c>
      <c r="K55" s="1">
        <f t="shared" ca="1" si="6"/>
        <v>-1.4950000000000001</v>
      </c>
      <c r="L55" s="1">
        <f t="shared" ca="1" si="7"/>
        <v>0.16900000000000001</v>
      </c>
      <c r="M55" s="1">
        <f t="shared" ca="1" si="8"/>
        <v>0.19900000000000001</v>
      </c>
      <c r="P55" s="2" t="s">
        <v>233</v>
      </c>
      <c r="Q55" s="2">
        <v>-1.8599999999999998E-2</v>
      </c>
      <c r="R55" s="2">
        <v>-1.4950000000000001</v>
      </c>
      <c r="S55" s="2">
        <v>0.16900000000000001</v>
      </c>
      <c r="T55" s="2">
        <v>0.19900000000000001</v>
      </c>
      <c r="U55" s="2">
        <v>5</v>
      </c>
      <c r="AC55" s="39" t="s">
        <v>65</v>
      </c>
      <c r="AD55" s="35" t="s">
        <v>51</v>
      </c>
      <c r="AE55" s="35" t="s">
        <v>24</v>
      </c>
      <c r="AF55" s="35" t="s">
        <v>52</v>
      </c>
      <c r="AG55" s="40" t="s">
        <v>53</v>
      </c>
    </row>
    <row r="56" spans="1:33" x14ac:dyDescent="0.3">
      <c r="A56" s="16" t="s">
        <v>35</v>
      </c>
      <c r="B56" s="21">
        <v>2.1779999999999999</v>
      </c>
      <c r="C56" s="16" t="s">
        <v>36</v>
      </c>
      <c r="D56" s="21">
        <v>3.16</v>
      </c>
      <c r="I56" s="2" t="str">
        <f t="shared" ca="1" si="9"/>
        <v>.HSCI</v>
      </c>
      <c r="J56" s="1">
        <f t="shared" ca="1" si="5"/>
        <v>-2.5000000000000001E-3</v>
      </c>
      <c r="K56" s="1">
        <f t="shared" ca="1" si="6"/>
        <v>-0.28199999999999997</v>
      </c>
      <c r="L56" s="1">
        <f t="shared" ca="1" si="7"/>
        <v>0.78400000000000003</v>
      </c>
      <c r="M56" s="1">
        <f t="shared" ca="1" si="8"/>
        <v>8.9999999999999993E-3</v>
      </c>
      <c r="P56" s="2" t="s">
        <v>234</v>
      </c>
      <c r="Q56" s="2">
        <v>-2.5000000000000001E-3</v>
      </c>
      <c r="R56" s="2">
        <v>-0.28199999999999997</v>
      </c>
      <c r="S56" s="2">
        <v>0.78400000000000003</v>
      </c>
      <c r="T56" s="2">
        <v>8.9999999999999993E-3</v>
      </c>
      <c r="U56" s="2">
        <v>6</v>
      </c>
      <c r="AC56" s="45" t="s">
        <v>222</v>
      </c>
      <c r="AD56" s="46">
        <f t="shared" ref="AD56:AD62" si="15">IF(OR(U44=1,U44=3,U44=4,U44=7),Q44*2,Q44)</f>
        <v>-3.5999999999999999E-3</v>
      </c>
      <c r="AE56" s="47">
        <v>-0.44500000000000001</v>
      </c>
      <c r="AF56" s="47">
        <v>0.66700000000000004</v>
      </c>
      <c r="AG56" s="48">
        <v>2.1999999999999999E-2</v>
      </c>
    </row>
    <row r="57" spans="1:33" x14ac:dyDescent="0.3">
      <c r="I57" s="2" t="str">
        <f t="shared" ca="1" si="9"/>
        <v>.HSCI</v>
      </c>
      <c r="J57" s="1">
        <f t="shared" ca="1" si="5"/>
        <v>0.01</v>
      </c>
      <c r="K57" s="1">
        <f t="shared" ca="1" si="6"/>
        <v>1.8620000000000001</v>
      </c>
      <c r="L57" s="1">
        <f t="shared" ca="1" si="7"/>
        <v>9.5000000000000001E-2</v>
      </c>
      <c r="M57" s="1">
        <f t="shared" ca="1" si="8"/>
        <v>0.27800000000000002</v>
      </c>
      <c r="P57" s="2" t="s">
        <v>235</v>
      </c>
      <c r="Q57" s="2">
        <v>0.01</v>
      </c>
      <c r="R57" s="2">
        <v>1.8620000000000001</v>
      </c>
      <c r="S57" s="2">
        <v>9.5000000000000001E-2</v>
      </c>
      <c r="T57" s="2">
        <v>0.27800000000000002</v>
      </c>
      <c r="U57" s="2">
        <v>7</v>
      </c>
      <c r="AC57" s="41" t="s">
        <v>223</v>
      </c>
      <c r="AD57" s="37">
        <f t="shared" si="15"/>
        <v>-8.2000000000000007E-3</v>
      </c>
      <c r="AE57" s="36">
        <v>-0.753</v>
      </c>
      <c r="AF57" s="36">
        <v>0.47099999999999997</v>
      </c>
      <c r="AG57" s="42">
        <v>5.8999999999999997E-2</v>
      </c>
    </row>
    <row r="58" spans="1:33" x14ac:dyDescent="0.3">
      <c r="A58" s="43" t="s">
        <v>0</v>
      </c>
      <c r="B58" s="44"/>
      <c r="C58" s="44"/>
      <c r="D58" s="44"/>
      <c r="I58" s="2" t="str">
        <f t="shared" ca="1" si="9"/>
        <v>GB 10Y GILT</v>
      </c>
      <c r="J58" s="1">
        <f t="shared" ca="1" si="5"/>
        <v>-9.1999999999999998E-3</v>
      </c>
      <c r="K58" s="1">
        <f t="shared" ca="1" si="6"/>
        <v>-0.56399999999999995</v>
      </c>
      <c r="L58" s="1">
        <f t="shared" ca="1" si="7"/>
        <v>0.58599999999999997</v>
      </c>
      <c r="M58" s="1">
        <f t="shared" ca="1" si="8"/>
        <v>3.4000000000000002E-2</v>
      </c>
      <c r="P58" s="2" t="s">
        <v>236</v>
      </c>
      <c r="Q58" s="2">
        <v>-9.1999999999999998E-3</v>
      </c>
      <c r="R58" s="2">
        <v>-0.56399999999999995</v>
      </c>
      <c r="S58" s="2">
        <v>0.58599999999999997</v>
      </c>
      <c r="T58" s="2">
        <v>3.4000000000000002E-2</v>
      </c>
      <c r="U58" s="2">
        <v>1</v>
      </c>
      <c r="AC58" s="45" t="s">
        <v>224</v>
      </c>
      <c r="AD58" s="46">
        <f t="shared" si="15"/>
        <v>5.4000000000000003E-3</v>
      </c>
      <c r="AE58" s="47">
        <v>0.71399999999999997</v>
      </c>
      <c r="AF58" s="47">
        <v>0.49299999999999999</v>
      </c>
      <c r="AG58" s="48">
        <v>5.3999999999999999E-2</v>
      </c>
    </row>
    <row r="59" spans="1:33" x14ac:dyDescent="0.3">
      <c r="A59" s="15" t="s">
        <v>1</v>
      </c>
      <c r="B59" s="5" t="s">
        <v>2</v>
      </c>
      <c r="C59" s="15" t="s">
        <v>3</v>
      </c>
      <c r="D59" s="6">
        <v>0.40799999999999997</v>
      </c>
      <c r="I59" s="2" t="str">
        <f t="shared" ca="1" si="9"/>
        <v>GB 10Y GILT</v>
      </c>
      <c r="J59" s="1">
        <f t="shared" ca="1" si="5"/>
        <v>-6.8199999999999997E-2</v>
      </c>
      <c r="K59" s="1">
        <f t="shared" ca="1" si="6"/>
        <v>-1.5</v>
      </c>
      <c r="L59" s="1">
        <f t="shared" ca="1" si="7"/>
        <v>0.16800000000000001</v>
      </c>
      <c r="M59" s="1">
        <f t="shared" ca="1" si="8"/>
        <v>0.2</v>
      </c>
      <c r="P59" s="2" t="s">
        <v>237</v>
      </c>
      <c r="Q59" s="2">
        <v>-6.8199999999999997E-2</v>
      </c>
      <c r="R59" s="2">
        <v>-1.5</v>
      </c>
      <c r="S59" s="2">
        <v>0.16800000000000001</v>
      </c>
      <c r="T59" s="2">
        <v>0.2</v>
      </c>
      <c r="U59" s="2">
        <v>2</v>
      </c>
      <c r="AC59" s="45" t="s">
        <v>225</v>
      </c>
      <c r="AD59" s="46">
        <f t="shared" si="15"/>
        <v>-2.1600000000000001E-2</v>
      </c>
      <c r="AE59" s="47">
        <v>-1.84</v>
      </c>
      <c r="AF59" s="47">
        <v>9.9000000000000005E-2</v>
      </c>
      <c r="AG59" s="48">
        <v>0.27300000000000002</v>
      </c>
    </row>
    <row r="60" spans="1:33" x14ac:dyDescent="0.3">
      <c r="A60" s="15" t="s">
        <v>4</v>
      </c>
      <c r="B60" s="5" t="s">
        <v>5</v>
      </c>
      <c r="C60" s="15" t="s">
        <v>6</v>
      </c>
      <c r="D60" s="6">
        <v>0.34200000000000003</v>
      </c>
      <c r="I60" s="2" t="str">
        <f t="shared" ca="1" si="9"/>
        <v>GB 10Y GILT</v>
      </c>
      <c r="J60" s="1">
        <f t="shared" ca="1" si="5"/>
        <v>-3.7900000000000003E-2</v>
      </c>
      <c r="K60" s="1">
        <f t="shared" ca="1" si="6"/>
        <v>-1.4570000000000001</v>
      </c>
      <c r="L60" s="1">
        <f t="shared" ca="1" si="7"/>
        <v>0.17899999999999999</v>
      </c>
      <c r="M60" s="1">
        <f t="shared" ca="1" si="8"/>
        <v>0.191</v>
      </c>
      <c r="P60" s="2" t="s">
        <v>238</v>
      </c>
      <c r="Q60" s="2">
        <v>-3.7900000000000003E-2</v>
      </c>
      <c r="R60" s="2">
        <v>-1.4570000000000001</v>
      </c>
      <c r="S60" s="2">
        <v>0.17899999999999999</v>
      </c>
      <c r="T60" s="2">
        <v>0.191</v>
      </c>
      <c r="U60" s="2">
        <v>3</v>
      </c>
      <c r="AC60" s="41" t="s">
        <v>226</v>
      </c>
      <c r="AD60" s="37">
        <f t="shared" si="15"/>
        <v>-0.01</v>
      </c>
      <c r="AE60" s="36">
        <v>-1.0249999999999999</v>
      </c>
      <c r="AF60" s="36">
        <v>0.33200000000000002</v>
      </c>
      <c r="AG60" s="42">
        <v>0.105</v>
      </c>
    </row>
    <row r="61" spans="1:33" x14ac:dyDescent="0.3">
      <c r="A61" s="15" t="s">
        <v>7</v>
      </c>
      <c r="B61" s="5" t="s">
        <v>8</v>
      </c>
      <c r="C61" s="15" t="s">
        <v>9</v>
      </c>
      <c r="D61" s="6">
        <v>6.2039999999999997</v>
      </c>
      <c r="I61" s="2" t="str">
        <f t="shared" ca="1" si="9"/>
        <v>GB 10Y GILT</v>
      </c>
      <c r="J61" s="1">
        <f t="shared" ca="1" si="5"/>
        <v>-0.11559999999999999</v>
      </c>
      <c r="K61" s="1">
        <f t="shared" ca="1" si="6"/>
        <v>-3.4460000000000002</v>
      </c>
      <c r="L61" s="1">
        <f t="shared" ca="1" si="7"/>
        <v>7.0000000000000001E-3</v>
      </c>
      <c r="M61" s="1">
        <f t="shared" ca="1" si="8"/>
        <v>0.56899999999999995</v>
      </c>
      <c r="P61" s="2" t="s">
        <v>239</v>
      </c>
      <c r="Q61" s="2">
        <v>-0.11559999999999999</v>
      </c>
      <c r="R61" s="2">
        <v>-3.4460000000000002</v>
      </c>
      <c r="S61" s="2">
        <v>7.0000000000000001E-3</v>
      </c>
      <c r="T61" s="2">
        <v>0.56899999999999995</v>
      </c>
      <c r="U61" s="2">
        <v>4</v>
      </c>
      <c r="AC61" s="41" t="s">
        <v>227</v>
      </c>
      <c r="AD61" s="37">
        <f t="shared" si="15"/>
        <v>-6.8999999999999999E-3</v>
      </c>
      <c r="AE61" s="36">
        <v>-1.3240000000000001</v>
      </c>
      <c r="AF61" s="36">
        <v>0.218</v>
      </c>
      <c r="AG61" s="42">
        <v>0.16300000000000001</v>
      </c>
    </row>
    <row r="62" spans="1:33" x14ac:dyDescent="0.3">
      <c r="A62" s="15" t="s">
        <v>10</v>
      </c>
      <c r="B62" s="5" t="s">
        <v>11</v>
      </c>
      <c r="C62" s="15" t="s">
        <v>12</v>
      </c>
      <c r="D62" s="6">
        <v>3.44E-2</v>
      </c>
      <c r="I62" s="2" t="str">
        <f t="shared" ca="1" si="9"/>
        <v>GB 10Y GILT</v>
      </c>
      <c r="J62" s="1">
        <f t="shared" ca="1" si="5"/>
        <v>-1.11E-2</v>
      </c>
      <c r="K62" s="1">
        <f t="shared" ca="1" si="6"/>
        <v>-0.24399999999999999</v>
      </c>
      <c r="L62" s="1">
        <f t="shared" ca="1" si="7"/>
        <v>0.81299999999999994</v>
      </c>
      <c r="M62" s="1">
        <f t="shared" ca="1" si="8"/>
        <v>7.0000000000000001E-3</v>
      </c>
      <c r="P62" s="2" t="s">
        <v>240</v>
      </c>
      <c r="Q62" s="2">
        <v>-1.11E-2</v>
      </c>
      <c r="R62" s="2">
        <v>-0.24399999999999999</v>
      </c>
      <c r="S62" s="2">
        <v>0.81299999999999994</v>
      </c>
      <c r="T62" s="2">
        <v>7.0000000000000001E-3</v>
      </c>
      <c r="U62" s="2">
        <v>5</v>
      </c>
      <c r="AC62" s="49" t="s">
        <v>228</v>
      </c>
      <c r="AD62" s="50">
        <f t="shared" si="15"/>
        <v>1.38E-2</v>
      </c>
      <c r="AE62" s="51">
        <v>1.3089999999999999</v>
      </c>
      <c r="AF62" s="51">
        <v>0.223</v>
      </c>
      <c r="AG62" s="52">
        <v>0.16</v>
      </c>
    </row>
    <row r="63" spans="1:33" x14ac:dyDescent="0.3">
      <c r="A63" s="15" t="s">
        <v>13</v>
      </c>
      <c r="B63" s="7">
        <v>0.42527777777777781</v>
      </c>
      <c r="C63" s="15" t="s">
        <v>14</v>
      </c>
      <c r="D63" s="8">
        <v>30.123999999999999</v>
      </c>
      <c r="I63" s="2" t="str">
        <f t="shared" ca="1" si="9"/>
        <v>GB 10Y GILT</v>
      </c>
      <c r="J63" s="1">
        <f t="shared" ca="1" si="5"/>
        <v>-1.26E-2</v>
      </c>
      <c r="K63" s="1">
        <f t="shared" ca="1" si="6"/>
        <v>-0.54800000000000004</v>
      </c>
      <c r="L63" s="1">
        <f t="shared" ca="1" si="7"/>
        <v>0.59699999999999998</v>
      </c>
      <c r="M63" s="1">
        <f t="shared" ca="1" si="8"/>
        <v>3.2000000000000001E-2</v>
      </c>
      <c r="P63" s="2" t="s">
        <v>241</v>
      </c>
      <c r="Q63" s="2">
        <v>-1.26E-2</v>
      </c>
      <c r="R63" s="2">
        <v>-0.54800000000000004</v>
      </c>
      <c r="S63" s="2">
        <v>0.59699999999999998</v>
      </c>
      <c r="T63" s="2">
        <v>3.2000000000000001E-2</v>
      </c>
      <c r="U63" s="2">
        <v>6</v>
      </c>
      <c r="AD63" s="34">
        <f>AVERAGE(AD56:AD62)</f>
        <v>-4.4428571428571442E-3</v>
      </c>
    </row>
    <row r="64" spans="1:33" x14ac:dyDescent="0.3">
      <c r="A64" s="15" t="s">
        <v>15</v>
      </c>
      <c r="B64" s="9">
        <v>11</v>
      </c>
      <c r="C64" s="15" t="s">
        <v>16</v>
      </c>
      <c r="D64" s="8">
        <v>-56.25</v>
      </c>
      <c r="I64" s="2" t="str">
        <f t="shared" ca="1" si="9"/>
        <v>GB 10Y GILT</v>
      </c>
      <c r="J64" s="1">
        <f t="shared" ca="1" si="5"/>
        <v>-1.77E-2</v>
      </c>
      <c r="K64" s="1">
        <f t="shared" ca="1" si="6"/>
        <v>-1.054</v>
      </c>
      <c r="L64" s="1">
        <f t="shared" ca="1" si="7"/>
        <v>0.31900000000000001</v>
      </c>
      <c r="M64" s="1">
        <f t="shared" ca="1" si="8"/>
        <v>0.11</v>
      </c>
      <c r="P64" s="2" t="s">
        <v>242</v>
      </c>
      <c r="Q64" s="2">
        <v>-1.77E-2</v>
      </c>
      <c r="R64" s="2">
        <v>-1.054</v>
      </c>
      <c r="S64" s="2">
        <v>0.31900000000000001</v>
      </c>
      <c r="T64" s="2">
        <v>0.11</v>
      </c>
      <c r="U64" s="2">
        <v>7</v>
      </c>
      <c r="AC64" s="39" t="s">
        <v>65</v>
      </c>
      <c r="AD64" s="35" t="s">
        <v>51</v>
      </c>
      <c r="AE64" s="35" t="s">
        <v>24</v>
      </c>
      <c r="AF64" s="35" t="s">
        <v>52</v>
      </c>
      <c r="AG64" s="40" t="s">
        <v>53</v>
      </c>
    </row>
    <row r="65" spans="1:33" x14ac:dyDescent="0.3">
      <c r="A65" s="15" t="s">
        <v>17</v>
      </c>
      <c r="B65" s="9">
        <v>9</v>
      </c>
      <c r="C65" s="15" t="s">
        <v>18</v>
      </c>
      <c r="D65" s="8">
        <v>-55.45</v>
      </c>
      <c r="I65" s="2" t="str">
        <f t="shared" ca="1" si="9"/>
        <v>GBPUSD</v>
      </c>
      <c r="J65" s="1">
        <f t="shared" ca="1" si="5"/>
        <v>1.52E-2</v>
      </c>
      <c r="K65" s="1">
        <f t="shared" ca="1" si="6"/>
        <v>3.8010000000000002</v>
      </c>
      <c r="L65" s="1">
        <f t="shared" ca="1" si="7"/>
        <v>4.0000000000000001E-3</v>
      </c>
      <c r="M65" s="1">
        <f t="shared" ca="1" si="8"/>
        <v>0.61599999999999999</v>
      </c>
      <c r="P65" s="2" t="s">
        <v>243</v>
      </c>
      <c r="Q65" s="2">
        <v>1.52E-2</v>
      </c>
      <c r="R65" s="2">
        <v>3.8010000000000002</v>
      </c>
      <c r="S65" s="2">
        <v>4.0000000000000001E-3</v>
      </c>
      <c r="T65" s="2">
        <v>0.61599999999999999</v>
      </c>
      <c r="U65" s="2">
        <v>1</v>
      </c>
      <c r="AC65" s="45" t="s">
        <v>229</v>
      </c>
      <c r="AD65" s="46">
        <f t="shared" ref="AD65:AD71" si="16">IF(OR(U51=1,U51=3,U51=4,U51=7),Q51*2,Q51)</f>
        <v>5.5999999999999999E-3</v>
      </c>
      <c r="AE65" s="47">
        <v>0.78400000000000003</v>
      </c>
      <c r="AF65" s="47">
        <v>0.45300000000000001</v>
      </c>
      <c r="AG65" s="48">
        <v>6.4000000000000001E-2</v>
      </c>
    </row>
    <row r="66" spans="1:33" x14ac:dyDescent="0.3">
      <c r="A66" s="15" t="s">
        <v>19</v>
      </c>
      <c r="B66" s="5">
        <v>1</v>
      </c>
      <c r="C66" s="15"/>
      <c r="D66" s="6"/>
      <c r="I66" s="2" t="str">
        <f t="shared" ca="1" si="9"/>
        <v>GBPUSD</v>
      </c>
      <c r="J66" s="1">
        <f t="shared" ca="1" si="5"/>
        <v>1.5E-3</v>
      </c>
      <c r="K66" s="1">
        <f t="shared" ca="1" si="6"/>
        <v>0.216</v>
      </c>
      <c r="L66" s="1">
        <f t="shared" ca="1" si="7"/>
        <v>0.83399999999999996</v>
      </c>
      <c r="M66" s="1">
        <f t="shared" ca="1" si="8"/>
        <v>5.0000000000000001E-3</v>
      </c>
      <c r="P66" s="2" t="s">
        <v>244</v>
      </c>
      <c r="Q66" s="2">
        <v>1.5E-3</v>
      </c>
      <c r="R66" s="2">
        <v>0.216</v>
      </c>
      <c r="S66" s="2">
        <v>0.83399999999999996</v>
      </c>
      <c r="T66" s="2">
        <v>5.0000000000000001E-3</v>
      </c>
      <c r="U66" s="2">
        <v>2</v>
      </c>
      <c r="AC66" s="41" t="s">
        <v>230</v>
      </c>
      <c r="AD66" s="37">
        <f t="shared" si="16"/>
        <v>4.0000000000000002E-4</v>
      </c>
      <c r="AE66" s="36">
        <v>3.2000000000000001E-2</v>
      </c>
      <c r="AF66" s="36">
        <v>0.97499999999999998</v>
      </c>
      <c r="AG66" s="42">
        <v>0</v>
      </c>
    </row>
    <row r="67" spans="1:33" x14ac:dyDescent="0.3">
      <c r="A67" s="15" t="s">
        <v>20</v>
      </c>
      <c r="B67" s="5" t="s">
        <v>21</v>
      </c>
      <c r="C67" s="15"/>
      <c r="D67" s="6"/>
      <c r="I67" s="2" t="str">
        <f t="shared" ca="1" si="9"/>
        <v>GBPUSD</v>
      </c>
      <c r="J67" s="1">
        <f t="shared" ca="1" si="5"/>
        <v>-3.3E-3</v>
      </c>
      <c r="K67" s="1">
        <f t="shared" ca="1" si="6"/>
        <v>-1.0429999999999999</v>
      </c>
      <c r="L67" s="1">
        <f t="shared" ca="1" si="7"/>
        <v>0.32400000000000001</v>
      </c>
      <c r="M67" s="1">
        <f t="shared" ca="1" si="8"/>
        <v>0.108</v>
      </c>
      <c r="P67" s="2" t="s">
        <v>245</v>
      </c>
      <c r="Q67" s="2">
        <v>-3.3E-3</v>
      </c>
      <c r="R67" s="2">
        <v>-1.0429999999999999</v>
      </c>
      <c r="S67" s="2">
        <v>0.32400000000000001</v>
      </c>
      <c r="T67" s="2">
        <v>0.108</v>
      </c>
      <c r="U67" s="2">
        <v>3</v>
      </c>
      <c r="AC67" s="45" t="s">
        <v>231</v>
      </c>
      <c r="AD67" s="46">
        <f t="shared" si="16"/>
        <v>1.38E-2</v>
      </c>
      <c r="AE67" s="47">
        <v>1.3340000000000001</v>
      </c>
      <c r="AF67" s="47">
        <v>0.215</v>
      </c>
      <c r="AG67" s="48">
        <v>0.16500000000000001</v>
      </c>
    </row>
    <row r="68" spans="1:33" x14ac:dyDescent="0.3">
      <c r="A68" s="17"/>
      <c r="B68" s="10" t="s">
        <v>22</v>
      </c>
      <c r="C68" s="10" t="s">
        <v>23</v>
      </c>
      <c r="D68" s="10" t="s">
        <v>24</v>
      </c>
      <c r="E68" s="10" t="s">
        <v>25</v>
      </c>
      <c r="F68" s="10" t="s">
        <v>26</v>
      </c>
      <c r="I68" s="2" t="str">
        <f t="shared" ca="1" si="9"/>
        <v>GBPUSD</v>
      </c>
      <c r="J68" s="1">
        <f t="shared" ca="1" si="5"/>
        <v>-4.2799999999999998E-2</v>
      </c>
      <c r="K68" s="1">
        <f t="shared" ca="1" si="6"/>
        <v>-5.2409999999999997</v>
      </c>
      <c r="L68" s="1">
        <f t="shared" ca="1" si="7"/>
        <v>1E-3</v>
      </c>
      <c r="M68" s="1">
        <f t="shared" ca="1" si="8"/>
        <v>0.753</v>
      </c>
      <c r="P68" s="2" t="s">
        <v>246</v>
      </c>
      <c r="Q68" s="2">
        <v>-4.2799999999999998E-2</v>
      </c>
      <c r="R68" s="2">
        <v>-5.2409999999999997</v>
      </c>
      <c r="S68" s="2">
        <v>1E-3</v>
      </c>
      <c r="T68" s="2">
        <v>0.753</v>
      </c>
      <c r="U68" s="2">
        <v>4</v>
      </c>
      <c r="AC68" s="45" t="s">
        <v>232</v>
      </c>
      <c r="AD68" s="46">
        <f t="shared" si="16"/>
        <v>-3.4799999999999998E-2</v>
      </c>
      <c r="AE68" s="47">
        <v>-5.1219999999999999</v>
      </c>
      <c r="AF68" s="47">
        <v>1E-3</v>
      </c>
      <c r="AG68" s="48">
        <v>0.745</v>
      </c>
    </row>
    <row r="69" spans="1:33" x14ac:dyDescent="0.3">
      <c r="A69" s="19" t="s">
        <v>27</v>
      </c>
      <c r="B69" s="22">
        <v>-9.4000000000000004E-3</v>
      </c>
      <c r="C69" s="22">
        <v>8.9999999999999993E-3</v>
      </c>
      <c r="D69" s="22">
        <v>-1.0329999999999999</v>
      </c>
      <c r="E69" s="22">
        <v>0.32800000000000001</v>
      </c>
      <c r="F69" s="12" t="s">
        <v>44</v>
      </c>
      <c r="I69" s="2" t="str">
        <f t="shared" ca="1" si="9"/>
        <v>GBPUSD</v>
      </c>
      <c r="J69" s="1">
        <f t="shared" ref="J69:J78" ca="1" si="17">OFFSET(B$13,ROW(B67)*19,0)</f>
        <v>-2.5999999999999999E-3</v>
      </c>
      <c r="K69" s="1">
        <f t="shared" ref="K69:L78" ca="1" si="18">OFFSET(D$13,ROW(C67)*19,0)</f>
        <v>-0.22500000000000001</v>
      </c>
      <c r="L69" s="1">
        <f t="shared" ca="1" si="18"/>
        <v>0.82699999999999996</v>
      </c>
      <c r="M69" s="1">
        <f t="shared" ref="M69:M78" ca="1" si="19">OFFSET(D$2,ROW(A67)*19,0)</f>
        <v>6.0000000000000001E-3</v>
      </c>
      <c r="P69" s="2" t="s">
        <v>247</v>
      </c>
      <c r="Q69" s="2">
        <v>-2.5999999999999999E-3</v>
      </c>
      <c r="R69" s="2">
        <v>-0.22500000000000001</v>
      </c>
      <c r="S69" s="2">
        <v>0.82699999999999996</v>
      </c>
      <c r="T69" s="2">
        <v>6.0000000000000001E-3</v>
      </c>
      <c r="U69" s="2">
        <v>5</v>
      </c>
      <c r="AC69" s="41" t="s">
        <v>233</v>
      </c>
      <c r="AD69" s="37">
        <f t="shared" si="16"/>
        <v>-1.8599999999999998E-2</v>
      </c>
      <c r="AE69" s="36">
        <v>-1.4950000000000001</v>
      </c>
      <c r="AF69" s="36">
        <v>0.16900000000000001</v>
      </c>
      <c r="AG69" s="42">
        <v>0.19900000000000001</v>
      </c>
    </row>
    <row r="70" spans="1:33" x14ac:dyDescent="0.3">
      <c r="A70" s="16" t="s">
        <v>28</v>
      </c>
      <c r="B70" s="23">
        <v>-2.2599999999999999E-2</v>
      </c>
      <c r="C70" s="23">
        <v>8.9999999999999993E-3</v>
      </c>
      <c r="D70" s="23">
        <v>-2.4910000000000001</v>
      </c>
      <c r="E70" s="23">
        <v>3.4000000000000002E-2</v>
      </c>
      <c r="F70" s="13">
        <f>-0.043 -0.002</f>
        <v>-4.4999999999999998E-2</v>
      </c>
      <c r="I70" s="2" t="str">
        <f t="shared" ca="1" si="9"/>
        <v>GBPUSD</v>
      </c>
      <c r="J70" s="1">
        <f t="shared" ca="1" si="17"/>
        <v>4.5999999999999999E-3</v>
      </c>
      <c r="K70" s="1">
        <f t="shared" ca="1" si="18"/>
        <v>1.3089999999999999</v>
      </c>
      <c r="L70" s="1">
        <f t="shared" ca="1" si="18"/>
        <v>0.223</v>
      </c>
      <c r="M70" s="1">
        <f t="shared" ca="1" si="19"/>
        <v>0.16</v>
      </c>
      <c r="P70" s="2" t="s">
        <v>248</v>
      </c>
      <c r="Q70" s="2">
        <v>4.5999999999999999E-3</v>
      </c>
      <c r="R70" s="2">
        <v>1.3089999999999999</v>
      </c>
      <c r="S70" s="2">
        <v>0.223</v>
      </c>
      <c r="T70" s="2">
        <v>0.16</v>
      </c>
      <c r="U70" s="2">
        <v>6</v>
      </c>
      <c r="AC70" s="41" t="s">
        <v>234</v>
      </c>
      <c r="AD70" s="37">
        <f t="shared" si="16"/>
        <v>-2.5000000000000001E-3</v>
      </c>
      <c r="AE70" s="36">
        <v>-0.28199999999999997</v>
      </c>
      <c r="AF70" s="36">
        <v>0.78400000000000003</v>
      </c>
      <c r="AG70" s="42">
        <v>8.9999999999999993E-3</v>
      </c>
    </row>
    <row r="71" spans="1:33" x14ac:dyDescent="0.3">
      <c r="A71" s="3"/>
      <c r="B71" s="4"/>
      <c r="C71" s="4"/>
      <c r="D71" s="4"/>
      <c r="E71" s="4"/>
      <c r="F71" s="4"/>
      <c r="I71" s="2" t="str">
        <f t="shared" ca="1" si="9"/>
        <v>GBPUSD</v>
      </c>
      <c r="J71" s="1">
        <f t="shared" ca="1" si="17"/>
        <v>6.4000000000000003E-3</v>
      </c>
      <c r="K71" s="1">
        <f t="shared" ca="1" si="18"/>
        <v>1.94</v>
      </c>
      <c r="L71" s="1">
        <f t="shared" ca="1" si="18"/>
        <v>8.4000000000000005E-2</v>
      </c>
      <c r="M71" s="1">
        <f t="shared" ca="1" si="19"/>
        <v>0.29499999999999998</v>
      </c>
      <c r="P71" s="2" t="s">
        <v>249</v>
      </c>
      <c r="Q71" s="2">
        <v>6.4000000000000003E-3</v>
      </c>
      <c r="R71" s="2">
        <v>1.94</v>
      </c>
      <c r="S71" s="2">
        <v>8.4000000000000005E-2</v>
      </c>
      <c r="T71" s="2">
        <v>0.29499999999999998</v>
      </c>
      <c r="U71" s="2">
        <v>7</v>
      </c>
      <c r="AC71" s="49" t="s">
        <v>235</v>
      </c>
      <c r="AD71" s="50">
        <f t="shared" si="16"/>
        <v>0.02</v>
      </c>
      <c r="AE71" s="51">
        <v>1.8620000000000001</v>
      </c>
      <c r="AF71" s="51">
        <v>9.5000000000000001E-2</v>
      </c>
      <c r="AG71" s="52">
        <v>0.27800000000000002</v>
      </c>
    </row>
    <row r="72" spans="1:33" x14ac:dyDescent="0.3">
      <c r="A72" s="19" t="s">
        <v>29</v>
      </c>
      <c r="B72" s="20">
        <v>6.22</v>
      </c>
      <c r="C72" s="19" t="s">
        <v>30</v>
      </c>
      <c r="D72" s="20">
        <v>2.101</v>
      </c>
      <c r="I72" s="2" t="str">
        <f t="shared" ca="1" si="9"/>
        <v>GBPEUR</v>
      </c>
      <c r="J72" s="1">
        <f t="shared" ca="1" si="17"/>
        <v>9.9000000000000008E-3</v>
      </c>
      <c r="K72" s="1">
        <f t="shared" ca="1" si="18"/>
        <v>3.835</v>
      </c>
      <c r="L72" s="1">
        <f t="shared" ca="1" si="18"/>
        <v>4.0000000000000001E-3</v>
      </c>
      <c r="M72" s="1">
        <f t="shared" ca="1" si="19"/>
        <v>0.62</v>
      </c>
      <c r="P72" s="2" t="s">
        <v>250</v>
      </c>
      <c r="Q72" s="2">
        <v>9.9000000000000008E-3</v>
      </c>
      <c r="R72" s="2">
        <v>3.835</v>
      </c>
      <c r="S72" s="2">
        <v>4.0000000000000001E-3</v>
      </c>
      <c r="T72" s="2">
        <v>0.62</v>
      </c>
      <c r="U72" s="2">
        <v>1</v>
      </c>
      <c r="AD72" s="34">
        <f>AVERAGE(AD65:AD71)</f>
        <v>-2.3E-3</v>
      </c>
    </row>
    <row r="73" spans="1:33" x14ac:dyDescent="0.3">
      <c r="A73" s="15" t="s">
        <v>31</v>
      </c>
      <c r="B73" s="18">
        <v>4.4999999999999998E-2</v>
      </c>
      <c r="C73" s="15" t="s">
        <v>32</v>
      </c>
      <c r="D73" s="18">
        <v>2.4049999999999998</v>
      </c>
      <c r="I73" s="2" t="str">
        <f t="shared" ca="1" si="9"/>
        <v>GBPEUR</v>
      </c>
      <c r="J73" s="1">
        <f t="shared" ca="1" si="17"/>
        <v>-2.5000000000000001E-3</v>
      </c>
      <c r="K73" s="1">
        <f t="shared" ca="1" si="18"/>
        <v>-0.315</v>
      </c>
      <c r="L73" s="1">
        <f t="shared" ca="1" si="18"/>
        <v>0.76</v>
      </c>
      <c r="M73" s="1">
        <f t="shared" ca="1" si="19"/>
        <v>1.0999999999999999E-2</v>
      </c>
      <c r="P73" s="2" t="s">
        <v>251</v>
      </c>
      <c r="Q73" s="2">
        <v>-2.5000000000000001E-3</v>
      </c>
      <c r="R73" s="2">
        <v>-0.315</v>
      </c>
      <c r="S73" s="2">
        <v>0.76</v>
      </c>
      <c r="T73" s="2">
        <v>1.0999999999999999E-2</v>
      </c>
      <c r="U73" s="2">
        <v>2</v>
      </c>
      <c r="AC73" s="39" t="s">
        <v>65</v>
      </c>
      <c r="AD73" s="35" t="s">
        <v>51</v>
      </c>
      <c r="AE73" s="35" t="s">
        <v>24</v>
      </c>
      <c r="AF73" s="35" t="s">
        <v>52</v>
      </c>
      <c r="AG73" s="40" t="s">
        <v>53</v>
      </c>
    </row>
    <row r="74" spans="1:33" x14ac:dyDescent="0.3">
      <c r="A74" s="15" t="s">
        <v>33</v>
      </c>
      <c r="B74" s="18">
        <v>-1.014</v>
      </c>
      <c r="C74" s="15" t="s">
        <v>34</v>
      </c>
      <c r="D74" s="18">
        <v>0.3</v>
      </c>
      <c r="I74" s="2" t="str">
        <f t="shared" ref="I74:I78" ca="1" si="20">OFFSET(B$2,ROW(A72)*19,0)</f>
        <v>GBPEUR</v>
      </c>
      <c r="J74" s="1">
        <f t="shared" ca="1" si="17"/>
        <v>-2.3999999999999998E-3</v>
      </c>
      <c r="K74" s="1">
        <f t="shared" ca="1" si="18"/>
        <v>-0.65400000000000003</v>
      </c>
      <c r="L74" s="1">
        <f t="shared" ca="1" si="18"/>
        <v>0.53</v>
      </c>
      <c r="M74" s="1">
        <f t="shared" ca="1" si="19"/>
        <v>4.4999999999999998E-2</v>
      </c>
      <c r="P74" s="2" t="s">
        <v>252</v>
      </c>
      <c r="Q74" s="2">
        <v>-2.3999999999999998E-3</v>
      </c>
      <c r="R74" s="2">
        <v>-0.65400000000000003</v>
      </c>
      <c r="S74" s="2">
        <v>0.53</v>
      </c>
      <c r="T74" s="2">
        <v>4.4999999999999998E-2</v>
      </c>
      <c r="U74" s="2">
        <v>3</v>
      </c>
      <c r="AC74" s="45" t="s">
        <v>236</v>
      </c>
      <c r="AD74" s="46">
        <f t="shared" ref="AD74:AD80" si="21">IF(OR(U58=1,U58=3,U58=4,U58=7),Q58*2,Q58)</f>
        <v>-1.84E-2</v>
      </c>
      <c r="AE74" s="47">
        <v>-0.56399999999999995</v>
      </c>
      <c r="AF74" s="47">
        <v>0.58599999999999997</v>
      </c>
      <c r="AG74" s="48">
        <v>3.4000000000000002E-2</v>
      </c>
    </row>
    <row r="75" spans="1:33" x14ac:dyDescent="0.3">
      <c r="A75" s="16" t="s">
        <v>35</v>
      </c>
      <c r="B75" s="21">
        <v>4.0640000000000001</v>
      </c>
      <c r="C75" s="16" t="s">
        <v>36</v>
      </c>
      <c r="D75" s="21">
        <v>3.16</v>
      </c>
      <c r="I75" s="2" t="str">
        <f t="shared" ca="1" si="20"/>
        <v>GBPEUR</v>
      </c>
      <c r="J75" s="1">
        <f t="shared" ca="1" si="17"/>
        <v>-3.1E-2</v>
      </c>
      <c r="K75" s="1">
        <f t="shared" ca="1" si="18"/>
        <v>-5.2210000000000001</v>
      </c>
      <c r="L75" s="1">
        <f t="shared" ca="1" si="18"/>
        <v>1E-3</v>
      </c>
      <c r="M75" s="1">
        <f t="shared" ca="1" si="19"/>
        <v>0.752</v>
      </c>
      <c r="P75" s="2" t="s">
        <v>253</v>
      </c>
      <c r="Q75" s="2">
        <v>-3.1E-2</v>
      </c>
      <c r="R75" s="2">
        <v>-5.2210000000000001</v>
      </c>
      <c r="S75" s="2">
        <v>1E-3</v>
      </c>
      <c r="T75" s="2">
        <v>0.752</v>
      </c>
      <c r="U75" s="2">
        <v>4</v>
      </c>
      <c r="AC75" s="41" t="s">
        <v>237</v>
      </c>
      <c r="AD75" s="37">
        <f t="shared" si="21"/>
        <v>-6.8199999999999997E-2</v>
      </c>
      <c r="AE75" s="36">
        <v>-1.5</v>
      </c>
      <c r="AF75" s="36">
        <v>0.16800000000000001</v>
      </c>
      <c r="AG75" s="42">
        <v>0.2</v>
      </c>
    </row>
    <row r="76" spans="1:33" x14ac:dyDescent="0.3">
      <c r="I76" s="2" t="str">
        <f t="shared" ca="1" si="20"/>
        <v>GBPEUR</v>
      </c>
      <c r="J76" s="1">
        <f t="shared" ca="1" si="17"/>
        <v>5.9999999999999995E-4</v>
      </c>
      <c r="K76" s="1">
        <f t="shared" ca="1" si="18"/>
        <v>7.1999999999999995E-2</v>
      </c>
      <c r="L76" s="1">
        <f t="shared" ca="1" si="18"/>
        <v>0.94499999999999995</v>
      </c>
      <c r="M76" s="1">
        <f t="shared" ca="1" si="19"/>
        <v>1E-3</v>
      </c>
      <c r="P76" s="2" t="s">
        <v>254</v>
      </c>
      <c r="Q76" s="2">
        <v>5.9999999999999995E-4</v>
      </c>
      <c r="R76" s="2">
        <v>7.1999999999999995E-2</v>
      </c>
      <c r="S76" s="2">
        <v>0.94499999999999995</v>
      </c>
      <c r="T76" s="2">
        <v>1E-3</v>
      </c>
      <c r="U76" s="2">
        <v>5</v>
      </c>
      <c r="AC76" s="45" t="s">
        <v>238</v>
      </c>
      <c r="AD76" s="46">
        <f t="shared" si="21"/>
        <v>-7.5800000000000006E-2</v>
      </c>
      <c r="AE76" s="47">
        <v>-1.4570000000000001</v>
      </c>
      <c r="AF76" s="47">
        <v>0.17899999999999999</v>
      </c>
      <c r="AG76" s="48">
        <v>0.191</v>
      </c>
    </row>
    <row r="77" spans="1:33" x14ac:dyDescent="0.3">
      <c r="A77" s="43" t="s">
        <v>0</v>
      </c>
      <c r="B77" s="43"/>
      <c r="C77" s="43"/>
      <c r="D77" s="43"/>
      <c r="I77" s="2" t="str">
        <f t="shared" ca="1" si="20"/>
        <v>GBPEUR</v>
      </c>
      <c r="J77" s="1">
        <f t="shared" ca="1" si="17"/>
        <v>2.0000000000000001E-4</v>
      </c>
      <c r="K77" s="1">
        <f t="shared" ca="1" si="18"/>
        <v>6.3E-2</v>
      </c>
      <c r="L77" s="1">
        <f t="shared" ca="1" si="18"/>
        <v>0.95099999999999996</v>
      </c>
      <c r="M77" s="1">
        <f t="shared" ca="1" si="19"/>
        <v>0</v>
      </c>
      <c r="P77" s="2" t="s">
        <v>255</v>
      </c>
      <c r="Q77" s="2">
        <v>2.0000000000000001E-4</v>
      </c>
      <c r="R77" s="2">
        <v>6.3E-2</v>
      </c>
      <c r="S77" s="2">
        <v>0.95099999999999996</v>
      </c>
      <c r="T77" s="2">
        <v>0</v>
      </c>
      <c r="U77" s="2">
        <v>6</v>
      </c>
      <c r="AC77" s="45" t="s">
        <v>239</v>
      </c>
      <c r="AD77" s="46">
        <f t="shared" si="21"/>
        <v>-0.23119999999999999</v>
      </c>
      <c r="AE77" s="47">
        <v>-3.4460000000000002</v>
      </c>
      <c r="AF77" s="47">
        <v>7.0000000000000001E-3</v>
      </c>
      <c r="AG77" s="48">
        <v>0.56899999999999995</v>
      </c>
    </row>
    <row r="78" spans="1:33" x14ac:dyDescent="0.3">
      <c r="A78" s="15" t="s">
        <v>1</v>
      </c>
      <c r="B78" s="5" t="s">
        <v>2</v>
      </c>
      <c r="C78" s="15" t="s">
        <v>3</v>
      </c>
      <c r="D78" s="6">
        <v>5.0000000000000001E-3</v>
      </c>
      <c r="I78" s="2" t="str">
        <f t="shared" ca="1" si="20"/>
        <v>GBPEUR</v>
      </c>
      <c r="J78" s="1">
        <f t="shared" ca="1" si="17"/>
        <v>9.7999999999999997E-3</v>
      </c>
      <c r="K78" s="1">
        <f t="shared" ca="1" si="18"/>
        <v>2.3359999999999999</v>
      </c>
      <c r="L78" s="1">
        <f t="shared" ca="1" si="18"/>
        <v>4.3999999999999997E-2</v>
      </c>
      <c r="M78" s="1">
        <f t="shared" ca="1" si="19"/>
        <v>0.378</v>
      </c>
      <c r="P78" s="2" t="s">
        <v>256</v>
      </c>
      <c r="Q78" s="2">
        <v>9.7999999999999997E-3</v>
      </c>
      <c r="R78" s="2">
        <v>2.3359999999999999</v>
      </c>
      <c r="S78" s="2">
        <v>4.3999999999999997E-2</v>
      </c>
      <c r="T78" s="2">
        <v>0.378</v>
      </c>
      <c r="U78" s="2">
        <v>7</v>
      </c>
      <c r="AC78" s="41" t="s">
        <v>240</v>
      </c>
      <c r="AD78" s="37">
        <f t="shared" si="21"/>
        <v>-1.11E-2</v>
      </c>
      <c r="AE78" s="36">
        <v>-0.24399999999999999</v>
      </c>
      <c r="AF78" s="36">
        <v>0.81299999999999994</v>
      </c>
      <c r="AG78" s="42">
        <v>7.0000000000000001E-3</v>
      </c>
    </row>
    <row r="79" spans="1:33" x14ac:dyDescent="0.3">
      <c r="A79" s="15" t="s">
        <v>4</v>
      </c>
      <c r="B79" s="5" t="s">
        <v>5</v>
      </c>
      <c r="C79" s="15" t="s">
        <v>6</v>
      </c>
      <c r="D79" s="6">
        <v>-0.105</v>
      </c>
      <c r="J79" s="1"/>
      <c r="K79" s="1"/>
      <c r="L79" s="1"/>
      <c r="M79" s="1"/>
      <c r="AC79" s="41" t="s">
        <v>241</v>
      </c>
      <c r="AD79" s="37">
        <f t="shared" si="21"/>
        <v>-1.26E-2</v>
      </c>
      <c r="AE79" s="36">
        <v>-0.54800000000000004</v>
      </c>
      <c r="AF79" s="36">
        <v>0.59699999999999998</v>
      </c>
      <c r="AG79" s="42">
        <v>3.2000000000000001E-2</v>
      </c>
    </row>
    <row r="80" spans="1:33" x14ac:dyDescent="0.3">
      <c r="A80" s="15" t="s">
        <v>7</v>
      </c>
      <c r="B80" s="5" t="s">
        <v>8</v>
      </c>
      <c r="C80" s="15" t="s">
        <v>9</v>
      </c>
      <c r="D80" s="6">
        <v>4.5929999999999999E-2</v>
      </c>
      <c r="J80" s="1"/>
      <c r="K80" s="1"/>
      <c r="L80" s="1"/>
      <c r="M80" s="1"/>
      <c r="AC80" s="49" t="s">
        <v>242</v>
      </c>
      <c r="AD80" s="50">
        <f t="shared" si="21"/>
        <v>-3.5400000000000001E-2</v>
      </c>
      <c r="AE80" s="51">
        <v>-1.054</v>
      </c>
      <c r="AF80" s="51">
        <v>0.31900000000000001</v>
      </c>
      <c r="AG80" s="52">
        <v>0.11</v>
      </c>
    </row>
    <row r="81" spans="1:33" x14ac:dyDescent="0.3">
      <c r="A81" s="15" t="s">
        <v>10</v>
      </c>
      <c r="B81" s="5" t="s">
        <v>11</v>
      </c>
      <c r="C81" s="15" t="s">
        <v>12</v>
      </c>
      <c r="D81" s="6">
        <v>0.83499999999999996</v>
      </c>
      <c r="J81" s="1"/>
      <c r="K81" s="1"/>
      <c r="L81" s="1"/>
      <c r="M81" s="1"/>
      <c r="AD81" s="34">
        <f>AVERAGE(AD74:AD80)</f>
        <v>-6.467142857142856E-2</v>
      </c>
    </row>
    <row r="82" spans="1:33" x14ac:dyDescent="0.3">
      <c r="A82" s="15" t="s">
        <v>13</v>
      </c>
      <c r="B82" s="7">
        <v>0.42557870370370371</v>
      </c>
      <c r="C82" s="15" t="s">
        <v>14</v>
      </c>
      <c r="D82" s="8">
        <v>30.995999999999999</v>
      </c>
      <c r="J82" s="1"/>
      <c r="K82" s="1"/>
      <c r="L82" s="1"/>
      <c r="M82" s="1"/>
      <c r="AC82" s="39" t="s">
        <v>65</v>
      </c>
      <c r="AD82" s="35" t="s">
        <v>51</v>
      </c>
      <c r="AE82" s="35" t="s">
        <v>24</v>
      </c>
      <c r="AF82" s="35" t="s">
        <v>52</v>
      </c>
      <c r="AG82" s="40" t="s">
        <v>53</v>
      </c>
    </row>
    <row r="83" spans="1:33" x14ac:dyDescent="0.3">
      <c r="A83" s="15" t="s">
        <v>15</v>
      </c>
      <c r="B83" s="9">
        <v>11</v>
      </c>
      <c r="C83" s="15" t="s">
        <v>16</v>
      </c>
      <c r="D83" s="8">
        <v>-57.99</v>
      </c>
      <c r="J83" s="1"/>
      <c r="K83" s="1"/>
      <c r="L83" s="1"/>
      <c r="M83" s="1"/>
      <c r="AC83" s="45" t="s">
        <v>243</v>
      </c>
      <c r="AD83" s="46">
        <f t="shared" ref="AD83:AD89" si="22">IF(OR(U65=1,U65=3,U65=4,U65=7),Q65*2,Q65)</f>
        <v>3.04E-2</v>
      </c>
      <c r="AE83" s="47">
        <v>3.8010000000000002</v>
      </c>
      <c r="AF83" s="47">
        <v>4.0000000000000001E-3</v>
      </c>
      <c r="AG83" s="48">
        <v>0.61599999999999999</v>
      </c>
    </row>
    <row r="84" spans="1:33" x14ac:dyDescent="0.3">
      <c r="A84" s="15" t="s">
        <v>17</v>
      </c>
      <c r="B84" s="9">
        <v>9</v>
      </c>
      <c r="C84" s="15" t="s">
        <v>18</v>
      </c>
      <c r="D84" s="8">
        <v>-57.2</v>
      </c>
      <c r="J84" s="1"/>
      <c r="K84" s="1"/>
      <c r="L84" s="1"/>
      <c r="M84" s="1"/>
      <c r="AC84" s="41" t="s">
        <v>244</v>
      </c>
      <c r="AD84" s="37">
        <f t="shared" si="22"/>
        <v>1.5E-3</v>
      </c>
      <c r="AE84" s="36">
        <v>0.216</v>
      </c>
      <c r="AF84" s="36">
        <v>0.83399999999999996</v>
      </c>
      <c r="AG84" s="42">
        <v>5.0000000000000001E-3</v>
      </c>
    </row>
    <row r="85" spans="1:33" x14ac:dyDescent="0.3">
      <c r="A85" s="15" t="s">
        <v>19</v>
      </c>
      <c r="B85" s="5">
        <v>1</v>
      </c>
      <c r="C85" s="15"/>
      <c r="D85" s="6"/>
      <c r="J85" s="1"/>
      <c r="K85" s="1"/>
      <c r="L85" s="1"/>
      <c r="M85" s="1"/>
      <c r="AC85" s="45" t="s">
        <v>245</v>
      </c>
      <c r="AD85" s="46">
        <f t="shared" si="22"/>
        <v>-6.6E-3</v>
      </c>
      <c r="AE85" s="47">
        <v>-1.0429999999999999</v>
      </c>
      <c r="AF85" s="47">
        <v>0.32400000000000001</v>
      </c>
      <c r="AG85" s="48">
        <v>0.108</v>
      </c>
    </row>
    <row r="86" spans="1:33" x14ac:dyDescent="0.3">
      <c r="A86" s="15" t="s">
        <v>20</v>
      </c>
      <c r="B86" s="5" t="s">
        <v>21</v>
      </c>
      <c r="C86" s="15"/>
      <c r="D86" s="6"/>
      <c r="J86" s="1"/>
      <c r="K86" s="1"/>
      <c r="L86" s="1"/>
      <c r="M86" s="1"/>
      <c r="AC86" s="45" t="s">
        <v>246</v>
      </c>
      <c r="AD86" s="46">
        <f t="shared" si="22"/>
        <v>-8.5599999999999996E-2</v>
      </c>
      <c r="AE86" s="47">
        <v>-5.2409999999999997</v>
      </c>
      <c r="AF86" s="47">
        <v>1E-3</v>
      </c>
      <c r="AG86" s="48">
        <v>0.753</v>
      </c>
    </row>
    <row r="87" spans="1:33" x14ac:dyDescent="0.3">
      <c r="A87" s="17"/>
      <c r="B87" s="10" t="s">
        <v>22</v>
      </c>
      <c r="C87" s="10" t="s">
        <v>23</v>
      </c>
      <c r="D87" s="10" t="s">
        <v>24</v>
      </c>
      <c r="E87" s="10" t="s">
        <v>25</v>
      </c>
      <c r="F87" s="10" t="s">
        <v>26</v>
      </c>
      <c r="J87" s="1"/>
      <c r="K87" s="1"/>
      <c r="L87" s="1"/>
      <c r="M87" s="1"/>
      <c r="AC87" s="41" t="s">
        <v>247</v>
      </c>
      <c r="AD87" s="37">
        <f t="shared" si="22"/>
        <v>-2.5999999999999999E-3</v>
      </c>
      <c r="AE87" s="36">
        <v>-0.22500000000000001</v>
      </c>
      <c r="AF87" s="36">
        <v>0.82699999999999996</v>
      </c>
      <c r="AG87" s="42">
        <v>6.0000000000000001E-3</v>
      </c>
    </row>
    <row r="88" spans="1:33" x14ac:dyDescent="0.3">
      <c r="A88" s="19" t="s">
        <v>27</v>
      </c>
      <c r="B88" s="22">
        <v>-2.7000000000000001E-3</v>
      </c>
      <c r="C88" s="22">
        <v>1.6E-2</v>
      </c>
      <c r="D88" s="22">
        <v>-0.17100000000000001</v>
      </c>
      <c r="E88" s="22">
        <v>0.86799999999999999</v>
      </c>
      <c r="F88" s="12" t="s">
        <v>45</v>
      </c>
      <c r="J88" s="1"/>
      <c r="K88" s="1"/>
      <c r="L88" s="1"/>
      <c r="M88" s="1"/>
      <c r="AC88" s="41" t="s">
        <v>248</v>
      </c>
      <c r="AD88" s="37">
        <f t="shared" si="22"/>
        <v>4.5999999999999999E-3</v>
      </c>
      <c r="AE88" s="36">
        <v>1.3089999999999999</v>
      </c>
      <c r="AF88" s="36">
        <v>0.223</v>
      </c>
      <c r="AG88" s="42">
        <v>0.16</v>
      </c>
    </row>
    <row r="89" spans="1:33" x14ac:dyDescent="0.3">
      <c r="A89" s="16" t="s">
        <v>28</v>
      </c>
      <c r="B89" s="23">
        <v>-3.5999999999999999E-3</v>
      </c>
      <c r="C89" s="23">
        <v>1.7000000000000001E-2</v>
      </c>
      <c r="D89" s="23">
        <v>-0.214</v>
      </c>
      <c r="E89" s="23">
        <v>0.83499999999999996</v>
      </c>
      <c r="F89" s="13" t="s">
        <v>46</v>
      </c>
      <c r="J89" s="1"/>
      <c r="K89" s="1"/>
      <c r="L89" s="1"/>
      <c r="M89" s="1"/>
      <c r="AC89" s="49" t="s">
        <v>249</v>
      </c>
      <c r="AD89" s="50">
        <f t="shared" si="22"/>
        <v>1.2800000000000001E-2</v>
      </c>
      <c r="AE89" s="51">
        <v>1.94</v>
      </c>
      <c r="AF89" s="51">
        <v>8.4000000000000005E-2</v>
      </c>
      <c r="AG89" s="52">
        <v>0.29499999999999998</v>
      </c>
    </row>
    <row r="90" spans="1:33" x14ac:dyDescent="0.3">
      <c r="A90" s="3"/>
      <c r="B90" s="4"/>
      <c r="C90" s="4"/>
      <c r="D90" s="4"/>
      <c r="E90" s="4"/>
      <c r="F90" s="4"/>
      <c r="J90" s="1"/>
      <c r="K90" s="1"/>
      <c r="L90" s="1"/>
      <c r="M90" s="1"/>
      <c r="N90" s="2" t="s">
        <v>78</v>
      </c>
      <c r="O90" s="2" t="s">
        <v>78</v>
      </c>
      <c r="AD90" s="34">
        <f>AVERAGE(AD83:AD89)</f>
        <v>-6.4999999999999997E-3</v>
      </c>
    </row>
    <row r="91" spans="1:33" x14ac:dyDescent="0.3">
      <c r="A91" s="19" t="s">
        <v>29</v>
      </c>
      <c r="B91" s="20">
        <v>0.152</v>
      </c>
      <c r="C91" s="19" t="s">
        <v>30</v>
      </c>
      <c r="D91" s="20">
        <v>0.94599999999999995</v>
      </c>
      <c r="AC91" s="39" t="s">
        <v>65</v>
      </c>
      <c r="AD91" s="35" t="s">
        <v>51</v>
      </c>
      <c r="AE91" s="35" t="s">
        <v>24</v>
      </c>
      <c r="AF91" s="35" t="s">
        <v>52</v>
      </c>
      <c r="AG91" s="40" t="s">
        <v>53</v>
      </c>
    </row>
    <row r="92" spans="1:33" x14ac:dyDescent="0.3">
      <c r="A92" s="15" t="s">
        <v>31</v>
      </c>
      <c r="B92" s="18">
        <v>0.92700000000000005</v>
      </c>
      <c r="C92" s="15" t="s">
        <v>32</v>
      </c>
      <c r="D92" s="18">
        <v>0.25900000000000001</v>
      </c>
      <c r="AC92" s="45" t="s">
        <v>250</v>
      </c>
      <c r="AD92" s="46">
        <f t="shared" ref="AD92:AD98" si="23">IF(OR(U72=1,U72=3,U72=4,U72=7),Q72*2,Q72)</f>
        <v>1.9800000000000002E-2</v>
      </c>
      <c r="AE92" s="47">
        <v>3.835</v>
      </c>
      <c r="AF92" s="47">
        <v>4.0000000000000001E-3</v>
      </c>
      <c r="AG92" s="48">
        <v>0.62</v>
      </c>
    </row>
    <row r="93" spans="1:33" x14ac:dyDescent="0.3">
      <c r="A93" s="15" t="s">
        <v>33</v>
      </c>
      <c r="B93" s="18">
        <v>0.21099999999999999</v>
      </c>
      <c r="C93" s="15" t="s">
        <v>34</v>
      </c>
      <c r="D93" s="18">
        <v>0.879</v>
      </c>
      <c r="AC93" s="41" t="s">
        <v>251</v>
      </c>
      <c r="AD93" s="37">
        <f t="shared" si="23"/>
        <v>-2.5000000000000001E-3</v>
      </c>
      <c r="AE93" s="36">
        <v>-0.315</v>
      </c>
      <c r="AF93" s="36">
        <v>0.76</v>
      </c>
      <c r="AG93" s="42">
        <v>1.0999999999999999E-2</v>
      </c>
    </row>
    <row r="94" spans="1:33" x14ac:dyDescent="0.3">
      <c r="A94" s="16" t="s">
        <v>35</v>
      </c>
      <c r="B94" s="21">
        <v>2.379</v>
      </c>
      <c r="C94" s="16" t="s">
        <v>36</v>
      </c>
      <c r="D94" s="21">
        <v>6.49</v>
      </c>
      <c r="AC94" s="45" t="s">
        <v>252</v>
      </c>
      <c r="AD94" s="46">
        <f t="shared" si="23"/>
        <v>-4.7999999999999996E-3</v>
      </c>
      <c r="AE94" s="47">
        <v>-0.65400000000000003</v>
      </c>
      <c r="AF94" s="47">
        <v>0.53</v>
      </c>
      <c r="AG94" s="48">
        <v>4.4999999999999998E-2</v>
      </c>
    </row>
    <row r="95" spans="1:33" x14ac:dyDescent="0.3">
      <c r="AC95" s="45" t="s">
        <v>253</v>
      </c>
      <c r="AD95" s="46">
        <f t="shared" si="23"/>
        <v>-6.2E-2</v>
      </c>
      <c r="AE95" s="47">
        <v>-5.2210000000000001</v>
      </c>
      <c r="AF95" s="47">
        <v>1E-3</v>
      </c>
      <c r="AG95" s="48">
        <v>0.752</v>
      </c>
    </row>
    <row r="96" spans="1:33" x14ac:dyDescent="0.3">
      <c r="A96" s="43" t="s">
        <v>0</v>
      </c>
      <c r="B96" s="44"/>
      <c r="C96" s="44"/>
      <c r="D96" s="44"/>
      <c r="AC96" s="41" t="s">
        <v>254</v>
      </c>
      <c r="AD96" s="37">
        <f t="shared" si="23"/>
        <v>5.9999999999999995E-4</v>
      </c>
      <c r="AE96" s="36">
        <v>7.1999999999999995E-2</v>
      </c>
      <c r="AF96" s="36">
        <v>0.94499999999999995</v>
      </c>
      <c r="AG96" s="42">
        <v>1E-3</v>
      </c>
    </row>
    <row r="97" spans="1:33" x14ac:dyDescent="0.3">
      <c r="A97" s="15" t="s">
        <v>1</v>
      </c>
      <c r="B97" s="5" t="s">
        <v>2</v>
      </c>
      <c r="C97" s="15" t="s">
        <v>3</v>
      </c>
      <c r="D97" s="6">
        <v>4.7E-2</v>
      </c>
      <c r="AC97" s="41" t="s">
        <v>255</v>
      </c>
      <c r="AD97" s="37">
        <f t="shared" si="23"/>
        <v>2.0000000000000001E-4</v>
      </c>
      <c r="AE97" s="36">
        <v>6.3E-2</v>
      </c>
      <c r="AF97" s="36">
        <v>0.95099999999999996</v>
      </c>
      <c r="AG97" s="42">
        <v>0</v>
      </c>
    </row>
    <row r="98" spans="1:33" x14ac:dyDescent="0.3">
      <c r="A98" s="15" t="s">
        <v>4</v>
      </c>
      <c r="B98" s="5" t="s">
        <v>5</v>
      </c>
      <c r="C98" s="15" t="s">
        <v>6</v>
      </c>
      <c r="D98" s="6">
        <v>-5.8999999999999997E-2</v>
      </c>
      <c r="AC98" s="49" t="s">
        <v>256</v>
      </c>
      <c r="AD98" s="50">
        <f t="shared" si="23"/>
        <v>1.9599999999999999E-2</v>
      </c>
      <c r="AE98" s="51">
        <v>2.3359999999999999</v>
      </c>
      <c r="AF98" s="51">
        <v>4.3999999999999997E-2</v>
      </c>
      <c r="AG98" s="52">
        <v>0.378</v>
      </c>
    </row>
    <row r="99" spans="1:33" x14ac:dyDescent="0.3">
      <c r="A99" s="15" t="s">
        <v>7</v>
      </c>
      <c r="B99" s="5" t="s">
        <v>8</v>
      </c>
      <c r="C99" s="15" t="s">
        <v>9</v>
      </c>
      <c r="D99" s="6">
        <v>0.44550000000000001</v>
      </c>
      <c r="AD99" s="34">
        <f>AVERAGE(AD92:AD98)</f>
        <v>-4.1571428571428566E-3</v>
      </c>
    </row>
    <row r="100" spans="1:33" x14ac:dyDescent="0.3">
      <c r="A100" s="15" t="s">
        <v>10</v>
      </c>
      <c r="B100" s="5" t="s">
        <v>11</v>
      </c>
      <c r="C100" s="15" t="s">
        <v>12</v>
      </c>
      <c r="D100" s="6">
        <v>0.52100000000000002</v>
      </c>
    </row>
    <row r="101" spans="1:33" x14ac:dyDescent="0.3">
      <c r="A101" s="15" t="s">
        <v>13</v>
      </c>
      <c r="B101" s="7">
        <v>0.42592592592592587</v>
      </c>
      <c r="C101" s="15" t="s">
        <v>14</v>
      </c>
      <c r="D101" s="8">
        <v>29.995000000000001</v>
      </c>
    </row>
    <row r="102" spans="1:33" x14ac:dyDescent="0.3">
      <c r="A102" s="15" t="s">
        <v>15</v>
      </c>
      <c r="B102" s="9">
        <v>11</v>
      </c>
      <c r="C102" s="15" t="s">
        <v>16</v>
      </c>
      <c r="D102" s="8">
        <v>-55.99</v>
      </c>
    </row>
    <row r="103" spans="1:33" x14ac:dyDescent="0.3">
      <c r="A103" s="15" t="s">
        <v>17</v>
      </c>
      <c r="B103" s="9">
        <v>9</v>
      </c>
      <c r="C103" s="15" t="s">
        <v>18</v>
      </c>
      <c r="D103" s="8">
        <v>-55.19</v>
      </c>
    </row>
    <row r="104" spans="1:33" x14ac:dyDescent="0.3">
      <c r="A104" s="15" t="s">
        <v>19</v>
      </c>
      <c r="B104" s="5">
        <v>1</v>
      </c>
      <c r="C104" s="15"/>
      <c r="D104" s="6"/>
    </row>
    <row r="105" spans="1:33" x14ac:dyDescent="0.3">
      <c r="A105" s="15" t="s">
        <v>20</v>
      </c>
      <c r="B105" s="5" t="s">
        <v>21</v>
      </c>
      <c r="C105" s="15"/>
      <c r="D105" s="6"/>
    </row>
    <row r="106" spans="1:33" x14ac:dyDescent="0.3">
      <c r="A106" s="17"/>
      <c r="B106" s="10" t="s">
        <v>22</v>
      </c>
      <c r="C106" s="10" t="s">
        <v>23</v>
      </c>
      <c r="D106" s="10" t="s">
        <v>24</v>
      </c>
      <c r="E106" s="10" t="s">
        <v>25</v>
      </c>
      <c r="F106" s="10" t="s">
        <v>26</v>
      </c>
    </row>
    <row r="107" spans="1:33" x14ac:dyDescent="0.3">
      <c r="A107" s="19" t="s">
        <v>27</v>
      </c>
      <c r="B107" s="22">
        <v>2.5000000000000001E-3</v>
      </c>
      <c r="C107" s="22">
        <v>8.9999999999999993E-3</v>
      </c>
      <c r="D107" s="22">
        <v>0.27</v>
      </c>
      <c r="E107" s="22">
        <v>0.79300000000000004</v>
      </c>
      <c r="F107" s="12" t="s">
        <v>47</v>
      </c>
    </row>
    <row r="108" spans="1:33" x14ac:dyDescent="0.3">
      <c r="A108" s="16" t="s">
        <v>28</v>
      </c>
      <c r="B108" s="23">
        <v>-6.1000000000000004E-3</v>
      </c>
      <c r="C108" s="23">
        <v>8.9999999999999993E-3</v>
      </c>
      <c r="D108" s="23">
        <v>-0.66700000000000004</v>
      </c>
      <c r="E108" s="23">
        <v>0.52100000000000002</v>
      </c>
      <c r="F108" s="13" t="s">
        <v>48</v>
      </c>
    </row>
    <row r="109" spans="1:33" x14ac:dyDescent="0.3">
      <c r="A109" s="3"/>
      <c r="B109" s="4"/>
      <c r="C109" s="4"/>
      <c r="D109" s="4"/>
      <c r="E109" s="4"/>
      <c r="F109" s="4"/>
    </row>
    <row r="110" spans="1:33" x14ac:dyDescent="0.3">
      <c r="A110" s="19" t="s">
        <v>29</v>
      </c>
      <c r="B110" s="20">
        <v>1.93</v>
      </c>
      <c r="C110" s="19" t="s">
        <v>30</v>
      </c>
      <c r="D110" s="20">
        <v>1.6739999999999999</v>
      </c>
    </row>
    <row r="111" spans="1:33" x14ac:dyDescent="0.3">
      <c r="A111" s="15" t="s">
        <v>31</v>
      </c>
      <c r="B111" s="18">
        <v>0.38100000000000001</v>
      </c>
      <c r="C111" s="15" t="s">
        <v>32</v>
      </c>
      <c r="D111" s="18">
        <v>0.877</v>
      </c>
    </row>
    <row r="112" spans="1:33" x14ac:dyDescent="0.3">
      <c r="A112" s="15" t="s">
        <v>33</v>
      </c>
      <c r="B112" s="18">
        <v>-0.17599999999999999</v>
      </c>
      <c r="C112" s="15" t="s">
        <v>34</v>
      </c>
      <c r="D112" s="18">
        <v>0.64500000000000002</v>
      </c>
    </row>
    <row r="113" spans="1:6" x14ac:dyDescent="0.3">
      <c r="A113" s="16" t="s">
        <v>35</v>
      </c>
      <c r="B113" s="21">
        <v>1.6619999999999999</v>
      </c>
      <c r="C113" s="16" t="s">
        <v>36</v>
      </c>
      <c r="D113" s="21">
        <v>3.16</v>
      </c>
    </row>
    <row r="115" spans="1:6" x14ac:dyDescent="0.3">
      <c r="A115" s="43" t="s">
        <v>0</v>
      </c>
      <c r="B115" s="44"/>
      <c r="C115" s="44"/>
      <c r="D115" s="44"/>
    </row>
    <row r="116" spans="1:6" x14ac:dyDescent="0.3">
      <c r="A116" s="15" t="s">
        <v>1</v>
      </c>
      <c r="B116" s="5" t="s">
        <v>2</v>
      </c>
      <c r="C116" s="15" t="s">
        <v>3</v>
      </c>
      <c r="D116" s="6">
        <v>0.66500000000000004</v>
      </c>
    </row>
    <row r="117" spans="1:6" x14ac:dyDescent="0.3">
      <c r="A117" s="15" t="s">
        <v>4</v>
      </c>
      <c r="B117" s="5" t="s">
        <v>5</v>
      </c>
      <c r="C117" s="15" t="s">
        <v>6</v>
      </c>
      <c r="D117" s="6">
        <v>0.627</v>
      </c>
    </row>
    <row r="118" spans="1:6" x14ac:dyDescent="0.3">
      <c r="A118" s="15" t="s">
        <v>7</v>
      </c>
      <c r="B118" s="5" t="s">
        <v>8</v>
      </c>
      <c r="C118" s="15" t="s">
        <v>9</v>
      </c>
      <c r="D118" s="6">
        <v>17.84</v>
      </c>
    </row>
    <row r="119" spans="1:6" x14ac:dyDescent="0.3">
      <c r="A119" s="15" t="s">
        <v>10</v>
      </c>
      <c r="B119" s="5" t="s">
        <v>11</v>
      </c>
      <c r="C119" s="15" t="s">
        <v>12</v>
      </c>
      <c r="D119" s="6">
        <v>2.2300000000000002E-3</v>
      </c>
    </row>
    <row r="120" spans="1:6" x14ac:dyDescent="0.3">
      <c r="A120" s="15" t="s">
        <v>13</v>
      </c>
      <c r="B120" s="7">
        <v>0.42613425925925924</v>
      </c>
      <c r="C120" s="15" t="s">
        <v>14</v>
      </c>
      <c r="D120" s="8">
        <v>42.338000000000001</v>
      </c>
    </row>
    <row r="121" spans="1:6" x14ac:dyDescent="0.3">
      <c r="A121" s="15" t="s">
        <v>15</v>
      </c>
      <c r="B121" s="9">
        <v>11</v>
      </c>
      <c r="C121" s="15" t="s">
        <v>16</v>
      </c>
      <c r="D121" s="8">
        <v>-80.680000000000007</v>
      </c>
    </row>
    <row r="122" spans="1:6" x14ac:dyDescent="0.3">
      <c r="A122" s="15" t="s">
        <v>17</v>
      </c>
      <c r="B122" s="9">
        <v>9</v>
      </c>
      <c r="C122" s="15" t="s">
        <v>18</v>
      </c>
      <c r="D122" s="8">
        <v>-79.88</v>
      </c>
    </row>
    <row r="123" spans="1:6" x14ac:dyDescent="0.3">
      <c r="A123" s="15" t="s">
        <v>19</v>
      </c>
      <c r="B123" s="5">
        <v>1</v>
      </c>
      <c r="C123" s="15"/>
      <c r="D123" s="6"/>
    </row>
    <row r="124" spans="1:6" x14ac:dyDescent="0.3">
      <c r="A124" s="15" t="s">
        <v>20</v>
      </c>
      <c r="B124" s="5" t="s">
        <v>21</v>
      </c>
      <c r="C124" s="15"/>
      <c r="D124" s="6"/>
    </row>
    <row r="125" spans="1:6" x14ac:dyDescent="0.3">
      <c r="A125" s="17"/>
      <c r="B125" s="10" t="s">
        <v>22</v>
      </c>
      <c r="C125" s="10" t="s">
        <v>23</v>
      </c>
      <c r="D125" s="10" t="s">
        <v>24</v>
      </c>
      <c r="E125" s="10" t="s">
        <v>25</v>
      </c>
      <c r="F125" s="10" t="s">
        <v>26</v>
      </c>
    </row>
    <row r="126" spans="1:6" x14ac:dyDescent="0.3">
      <c r="A126" s="19" t="s">
        <v>27</v>
      </c>
      <c r="B126" s="22">
        <v>1.03E-2</v>
      </c>
      <c r="C126" s="22">
        <v>3.0000000000000001E-3</v>
      </c>
      <c r="D126" s="22">
        <v>3.4550000000000001</v>
      </c>
      <c r="E126" s="22">
        <v>7.0000000000000001E-3</v>
      </c>
      <c r="F126" s="12" t="s">
        <v>49</v>
      </c>
    </row>
    <row r="127" spans="1:6" x14ac:dyDescent="0.3">
      <c r="A127" s="16" t="s">
        <v>28</v>
      </c>
      <c r="B127" s="23">
        <v>1.26E-2</v>
      </c>
      <c r="C127" s="23">
        <v>3.0000000000000001E-3</v>
      </c>
      <c r="D127" s="23">
        <v>4.2240000000000002</v>
      </c>
      <c r="E127" s="23">
        <v>2E-3</v>
      </c>
      <c r="F127" s="13" t="s">
        <v>50</v>
      </c>
    </row>
    <row r="128" spans="1:6" x14ac:dyDescent="0.3">
      <c r="A128" s="3"/>
      <c r="B128" s="4"/>
      <c r="C128" s="4"/>
      <c r="D128" s="4"/>
      <c r="E128" s="4"/>
      <c r="F128" s="4"/>
    </row>
    <row r="129" spans="1:6" x14ac:dyDescent="0.3">
      <c r="A129" s="19" t="s">
        <v>29</v>
      </c>
      <c r="B129" s="20">
        <v>2.7040000000000002</v>
      </c>
      <c r="C129" s="19" t="s">
        <v>30</v>
      </c>
      <c r="D129" s="20">
        <v>2.423</v>
      </c>
    </row>
    <row r="130" spans="1:6" x14ac:dyDescent="0.3">
      <c r="A130" s="15" t="s">
        <v>31</v>
      </c>
      <c r="B130" s="18">
        <v>0.25900000000000001</v>
      </c>
      <c r="C130" s="15" t="s">
        <v>32</v>
      </c>
      <c r="D130" s="18">
        <v>1.3620000000000001</v>
      </c>
    </row>
    <row r="131" spans="1:6" x14ac:dyDescent="0.3">
      <c r="A131" s="15" t="s">
        <v>33</v>
      </c>
      <c r="B131" s="18">
        <v>-0.85699999999999998</v>
      </c>
      <c r="C131" s="15" t="s">
        <v>34</v>
      </c>
      <c r="D131" s="18">
        <v>0.50600000000000001</v>
      </c>
    </row>
    <row r="132" spans="1:6" x14ac:dyDescent="0.3">
      <c r="A132" s="16" t="s">
        <v>35</v>
      </c>
      <c r="B132" s="21">
        <v>2.8149999999999999</v>
      </c>
      <c r="C132" s="16" t="s">
        <v>36</v>
      </c>
      <c r="D132" s="21">
        <v>3.16</v>
      </c>
    </row>
    <row r="134" spans="1:6" x14ac:dyDescent="0.3">
      <c r="A134" s="43" t="s">
        <v>0</v>
      </c>
      <c r="B134" s="44"/>
      <c r="C134" s="44"/>
      <c r="D134" s="44"/>
    </row>
    <row r="135" spans="1:6" x14ac:dyDescent="0.3">
      <c r="A135" s="15" t="s">
        <v>1</v>
      </c>
      <c r="B135" s="5" t="s">
        <v>54</v>
      </c>
      <c r="C135" s="15" t="s">
        <v>3</v>
      </c>
      <c r="D135" s="6">
        <v>2E-3</v>
      </c>
    </row>
    <row r="136" spans="1:6" x14ac:dyDescent="0.3">
      <c r="A136" s="15" t="s">
        <v>4</v>
      </c>
      <c r="B136" s="5" t="s">
        <v>5</v>
      </c>
      <c r="C136" s="15" t="s">
        <v>6</v>
      </c>
      <c r="D136" s="6">
        <v>-0.109</v>
      </c>
    </row>
    <row r="137" spans="1:6" x14ac:dyDescent="0.3">
      <c r="A137" s="15" t="s">
        <v>7</v>
      </c>
      <c r="B137" s="5" t="s">
        <v>8</v>
      </c>
      <c r="C137" s="15" t="s">
        <v>9</v>
      </c>
      <c r="D137" s="6">
        <v>1.9740000000000001E-2</v>
      </c>
    </row>
    <row r="138" spans="1:6" x14ac:dyDescent="0.3">
      <c r="A138" s="15" t="s">
        <v>10</v>
      </c>
      <c r="B138" s="5" t="s">
        <v>11</v>
      </c>
      <c r="C138" s="15" t="s">
        <v>12</v>
      </c>
      <c r="D138" s="6">
        <v>0.89100000000000001</v>
      </c>
    </row>
    <row r="139" spans="1:6" x14ac:dyDescent="0.3">
      <c r="A139" s="15" t="s">
        <v>13</v>
      </c>
      <c r="B139" s="7">
        <v>0.4332523148148148</v>
      </c>
      <c r="C139" s="15" t="s">
        <v>14</v>
      </c>
      <c r="D139" s="8">
        <v>48.238999999999997</v>
      </c>
    </row>
    <row r="140" spans="1:6" x14ac:dyDescent="0.3">
      <c r="A140" s="15" t="s">
        <v>15</v>
      </c>
      <c r="B140" s="9">
        <v>11</v>
      </c>
      <c r="C140" s="15" t="s">
        <v>16</v>
      </c>
      <c r="D140" s="8">
        <v>-92.48</v>
      </c>
    </row>
    <row r="141" spans="1:6" x14ac:dyDescent="0.3">
      <c r="A141" s="15" t="s">
        <v>17</v>
      </c>
      <c r="B141" s="9">
        <v>9</v>
      </c>
      <c r="C141" s="15" t="s">
        <v>18</v>
      </c>
      <c r="D141" s="8">
        <v>-91.68</v>
      </c>
    </row>
    <row r="142" spans="1:6" x14ac:dyDescent="0.3">
      <c r="A142" s="15" t="s">
        <v>19</v>
      </c>
      <c r="B142" s="5">
        <v>1</v>
      </c>
      <c r="C142" s="15"/>
      <c r="D142" s="6"/>
    </row>
    <row r="143" spans="1:6" x14ac:dyDescent="0.3">
      <c r="A143" s="15" t="s">
        <v>20</v>
      </c>
      <c r="B143" s="5" t="s">
        <v>21</v>
      </c>
      <c r="C143" s="15"/>
      <c r="D143" s="6"/>
    </row>
    <row r="144" spans="1:6" x14ac:dyDescent="0.3">
      <c r="A144" s="17"/>
      <c r="B144" s="10" t="s">
        <v>22</v>
      </c>
      <c r="C144" s="10" t="s">
        <v>23</v>
      </c>
      <c r="D144" s="10" t="s">
        <v>24</v>
      </c>
      <c r="E144" s="10" t="s">
        <v>25</v>
      </c>
      <c r="F144" s="10" t="s">
        <v>26</v>
      </c>
    </row>
    <row r="145" spans="1:6" x14ac:dyDescent="0.3">
      <c r="A145" s="19" t="s">
        <v>27</v>
      </c>
      <c r="B145" s="22">
        <v>2.0000000000000001E-4</v>
      </c>
      <c r="C145" s="22">
        <v>2E-3</v>
      </c>
      <c r="D145" s="22">
        <v>0.14000000000000001</v>
      </c>
      <c r="E145" s="22">
        <v>0.89100000000000001</v>
      </c>
      <c r="F145" s="12" t="s">
        <v>55</v>
      </c>
    </row>
    <row r="146" spans="1:6" x14ac:dyDescent="0.3">
      <c r="A146" s="16" t="s">
        <v>28</v>
      </c>
      <c r="B146" s="23">
        <v>-2.0000000000000001E-4</v>
      </c>
      <c r="C146" s="23">
        <v>2E-3</v>
      </c>
      <c r="D146" s="23">
        <v>-0.14000000000000001</v>
      </c>
      <c r="E146" s="23">
        <v>0.89100000000000001</v>
      </c>
      <c r="F146" s="13" t="s">
        <v>55</v>
      </c>
    </row>
    <row r="147" spans="1:6" x14ac:dyDescent="0.3">
      <c r="A147" s="3"/>
      <c r="B147" s="4"/>
      <c r="C147" s="4"/>
      <c r="D147" s="4"/>
      <c r="E147" s="4"/>
      <c r="F147" s="4"/>
    </row>
    <row r="148" spans="1:6" x14ac:dyDescent="0.3">
      <c r="A148" s="19" t="s">
        <v>29</v>
      </c>
      <c r="B148" s="20">
        <v>0.41699999999999998</v>
      </c>
      <c r="C148" s="19" t="s">
        <v>30</v>
      </c>
      <c r="D148" s="20">
        <v>2.8519999999999999</v>
      </c>
    </row>
    <row r="149" spans="1:6" x14ac:dyDescent="0.3">
      <c r="A149" s="15" t="s">
        <v>31</v>
      </c>
      <c r="B149" s="18">
        <v>0.81200000000000006</v>
      </c>
      <c r="C149" s="15" t="s">
        <v>32</v>
      </c>
      <c r="D149" s="18">
        <v>0.47899999999999998</v>
      </c>
    </row>
    <row r="150" spans="1:6" x14ac:dyDescent="0.3">
      <c r="A150" s="15" t="s">
        <v>33</v>
      </c>
      <c r="B150" s="18">
        <v>0.33500000000000002</v>
      </c>
      <c r="C150" s="15" t="s">
        <v>34</v>
      </c>
      <c r="D150" s="18">
        <v>0.78700000000000003</v>
      </c>
    </row>
    <row r="151" spans="1:6" x14ac:dyDescent="0.3">
      <c r="A151" s="16" t="s">
        <v>35</v>
      </c>
      <c r="B151" s="21">
        <v>2.2280000000000002</v>
      </c>
      <c r="C151" s="16" t="s">
        <v>36</v>
      </c>
      <c r="D151" s="21">
        <v>3.16</v>
      </c>
    </row>
    <row r="153" spans="1:6" x14ac:dyDescent="0.3">
      <c r="A153" s="43" t="s">
        <v>0</v>
      </c>
      <c r="B153" s="44"/>
      <c r="C153" s="44"/>
      <c r="D153" s="44"/>
    </row>
    <row r="154" spans="1:6" x14ac:dyDescent="0.3">
      <c r="A154" s="15" t="s">
        <v>1</v>
      </c>
      <c r="B154" s="5" t="s">
        <v>54</v>
      </c>
      <c r="C154" s="15" t="s">
        <v>3</v>
      </c>
      <c r="D154" s="6">
        <v>1.4E-2</v>
      </c>
    </row>
    <row r="155" spans="1:6" x14ac:dyDescent="0.3">
      <c r="A155" s="15" t="s">
        <v>4</v>
      </c>
      <c r="B155" s="5" t="s">
        <v>5</v>
      </c>
      <c r="C155" s="15" t="s">
        <v>6</v>
      </c>
      <c r="D155" s="6">
        <v>-9.6000000000000002E-2</v>
      </c>
    </row>
    <row r="156" spans="1:6" x14ac:dyDescent="0.3">
      <c r="A156" s="15" t="s">
        <v>7</v>
      </c>
      <c r="B156" s="5" t="s">
        <v>8</v>
      </c>
      <c r="C156" s="15" t="s">
        <v>9</v>
      </c>
      <c r="D156" s="6">
        <v>0.1241</v>
      </c>
    </row>
    <row r="157" spans="1:6" x14ac:dyDescent="0.3">
      <c r="A157" s="15" t="s">
        <v>10</v>
      </c>
      <c r="B157" s="5" t="s">
        <v>11</v>
      </c>
      <c r="C157" s="15" t="s">
        <v>12</v>
      </c>
      <c r="D157" s="6">
        <v>0.73299999999999998</v>
      </c>
    </row>
    <row r="158" spans="1:6" x14ac:dyDescent="0.3">
      <c r="A158" s="15" t="s">
        <v>13</v>
      </c>
      <c r="B158" s="7">
        <v>0.43392361111111111</v>
      </c>
      <c r="C158" s="15" t="s">
        <v>14</v>
      </c>
      <c r="D158" s="8">
        <v>37.405999999999999</v>
      </c>
    </row>
    <row r="159" spans="1:6" x14ac:dyDescent="0.3">
      <c r="A159" s="15" t="s">
        <v>15</v>
      </c>
      <c r="B159" s="9">
        <v>11</v>
      </c>
      <c r="C159" s="15" t="s">
        <v>16</v>
      </c>
      <c r="D159" s="8">
        <v>-70.81</v>
      </c>
    </row>
    <row r="160" spans="1:6" x14ac:dyDescent="0.3">
      <c r="A160" s="15" t="s">
        <v>17</v>
      </c>
      <c r="B160" s="9">
        <v>9</v>
      </c>
      <c r="C160" s="15" t="s">
        <v>18</v>
      </c>
      <c r="D160" s="8">
        <v>-70.02</v>
      </c>
    </row>
    <row r="161" spans="1:6" x14ac:dyDescent="0.3">
      <c r="A161" s="15" t="s">
        <v>19</v>
      </c>
      <c r="B161" s="5">
        <v>1</v>
      </c>
      <c r="C161" s="15"/>
      <c r="D161" s="6"/>
    </row>
    <row r="162" spans="1:6" x14ac:dyDescent="0.3">
      <c r="A162" s="15" t="s">
        <v>20</v>
      </c>
      <c r="B162" s="5" t="s">
        <v>21</v>
      </c>
      <c r="C162" s="15"/>
      <c r="D162" s="6"/>
    </row>
    <row r="163" spans="1:6" x14ac:dyDescent="0.3">
      <c r="A163" s="17"/>
      <c r="B163" s="10" t="s">
        <v>22</v>
      </c>
      <c r="C163" s="10" t="s">
        <v>23</v>
      </c>
      <c r="D163" s="10" t="s">
        <v>24</v>
      </c>
      <c r="E163" s="10" t="s">
        <v>25</v>
      </c>
      <c r="F163" s="10" t="s">
        <v>26</v>
      </c>
    </row>
    <row r="164" spans="1:6" x14ac:dyDescent="0.3">
      <c r="A164" s="19" t="s">
        <v>27</v>
      </c>
      <c r="B164" s="22">
        <v>-1.6999999999999999E-3</v>
      </c>
      <c r="C164" s="22">
        <v>8.9999999999999993E-3</v>
      </c>
      <c r="D164" s="22">
        <v>-0.187</v>
      </c>
      <c r="E164" s="22">
        <v>0.85599999999999998</v>
      </c>
      <c r="F164" s="12" t="s">
        <v>56</v>
      </c>
    </row>
    <row r="165" spans="1:6" x14ac:dyDescent="0.3">
      <c r="A165" s="16" t="s">
        <v>28</v>
      </c>
      <c r="B165" s="23">
        <v>-3.3E-3</v>
      </c>
      <c r="C165" s="23">
        <v>8.9999999999999993E-3</v>
      </c>
      <c r="D165" s="23">
        <v>-0.35199999999999998</v>
      </c>
      <c r="E165" s="23">
        <v>0.73299999999999998</v>
      </c>
      <c r="F165" s="13" t="s">
        <v>57</v>
      </c>
    </row>
    <row r="166" spans="1:6" x14ac:dyDescent="0.3">
      <c r="A166" s="3"/>
      <c r="B166" s="4"/>
      <c r="C166" s="4"/>
      <c r="D166" s="4"/>
      <c r="E166" s="4"/>
      <c r="F166" s="4"/>
    </row>
    <row r="167" spans="1:6" x14ac:dyDescent="0.3">
      <c r="A167" s="19" t="s">
        <v>29</v>
      </c>
      <c r="B167" s="20">
        <v>8.3610000000000007</v>
      </c>
      <c r="C167" s="19" t="s">
        <v>30</v>
      </c>
      <c r="D167" s="20">
        <v>1.377</v>
      </c>
    </row>
    <row r="168" spans="1:6" x14ac:dyDescent="0.3">
      <c r="A168" s="15" t="s">
        <v>31</v>
      </c>
      <c r="B168" s="18">
        <v>1.4999999999999999E-2</v>
      </c>
      <c r="C168" s="15" t="s">
        <v>32</v>
      </c>
      <c r="D168" s="18">
        <v>3.8420000000000001</v>
      </c>
    </row>
    <row r="169" spans="1:6" x14ac:dyDescent="0.3">
      <c r="A169" s="15" t="s">
        <v>33</v>
      </c>
      <c r="B169" s="18">
        <v>1.341</v>
      </c>
      <c r="C169" s="15" t="s">
        <v>34</v>
      </c>
      <c r="D169" s="18">
        <v>0.14599999999999999</v>
      </c>
    </row>
    <row r="170" spans="1:6" x14ac:dyDescent="0.3">
      <c r="A170" s="16" t="s">
        <v>35</v>
      </c>
      <c r="B170" s="21">
        <v>4.0890000000000004</v>
      </c>
      <c r="C170" s="16" t="s">
        <v>36</v>
      </c>
      <c r="D170" s="21">
        <v>6.49</v>
      </c>
    </row>
    <row r="172" spans="1:6" x14ac:dyDescent="0.3">
      <c r="A172" s="43" t="s">
        <v>0</v>
      </c>
      <c r="B172" s="44"/>
      <c r="C172" s="44"/>
      <c r="D172" s="44"/>
    </row>
    <row r="173" spans="1:6" x14ac:dyDescent="0.3">
      <c r="A173" s="15" t="s">
        <v>1</v>
      </c>
      <c r="B173" s="5" t="s">
        <v>54</v>
      </c>
      <c r="C173" s="15" t="s">
        <v>3</v>
      </c>
      <c r="D173" s="6">
        <v>0.03</v>
      </c>
    </row>
    <row r="174" spans="1:6" x14ac:dyDescent="0.3">
      <c r="A174" s="15" t="s">
        <v>4</v>
      </c>
      <c r="B174" s="5" t="s">
        <v>5</v>
      </c>
      <c r="C174" s="15" t="s">
        <v>6</v>
      </c>
      <c r="D174" s="6">
        <v>-7.8E-2</v>
      </c>
    </row>
    <row r="175" spans="1:6" x14ac:dyDescent="0.3">
      <c r="A175" s="15" t="s">
        <v>7</v>
      </c>
      <c r="B175" s="5" t="s">
        <v>8</v>
      </c>
      <c r="C175" s="15" t="s">
        <v>9</v>
      </c>
      <c r="D175" s="6">
        <v>0.27900000000000003</v>
      </c>
    </row>
    <row r="176" spans="1:6" x14ac:dyDescent="0.3">
      <c r="A176" s="15" t="s">
        <v>10</v>
      </c>
      <c r="B176" s="5" t="s">
        <v>11</v>
      </c>
      <c r="C176" s="15" t="s">
        <v>12</v>
      </c>
      <c r="D176" s="6">
        <v>0.61</v>
      </c>
    </row>
    <row r="177" spans="1:6" x14ac:dyDescent="0.3">
      <c r="A177" s="15" t="s">
        <v>13</v>
      </c>
      <c r="B177" s="7">
        <v>0.43409722222222219</v>
      </c>
      <c r="C177" s="15" t="s">
        <v>14</v>
      </c>
      <c r="D177" s="8">
        <v>41.064</v>
      </c>
    </row>
    <row r="178" spans="1:6" x14ac:dyDescent="0.3">
      <c r="A178" s="15" t="s">
        <v>15</v>
      </c>
      <c r="B178" s="9">
        <v>11</v>
      </c>
      <c r="C178" s="15" t="s">
        <v>16</v>
      </c>
      <c r="D178" s="8">
        <v>-78.13</v>
      </c>
    </row>
    <row r="179" spans="1:6" x14ac:dyDescent="0.3">
      <c r="A179" s="15" t="s">
        <v>17</v>
      </c>
      <c r="B179" s="9">
        <v>9</v>
      </c>
      <c r="C179" s="15" t="s">
        <v>18</v>
      </c>
      <c r="D179" s="8">
        <v>-77.33</v>
      </c>
    </row>
    <row r="180" spans="1:6" x14ac:dyDescent="0.3">
      <c r="A180" s="15" t="s">
        <v>19</v>
      </c>
      <c r="B180" s="5">
        <v>1</v>
      </c>
      <c r="C180" s="15"/>
      <c r="D180" s="6"/>
    </row>
    <row r="181" spans="1:6" x14ac:dyDescent="0.3">
      <c r="A181" s="15" t="s">
        <v>20</v>
      </c>
      <c r="B181" s="5" t="s">
        <v>21</v>
      </c>
      <c r="C181" s="15"/>
      <c r="D181" s="6"/>
    </row>
    <row r="182" spans="1:6" x14ac:dyDescent="0.3">
      <c r="A182" s="17"/>
      <c r="B182" s="10" t="s">
        <v>22</v>
      </c>
      <c r="C182" s="10" t="s">
        <v>23</v>
      </c>
      <c r="D182" s="10" t="s">
        <v>24</v>
      </c>
      <c r="E182" s="10" t="s">
        <v>25</v>
      </c>
      <c r="F182" s="10" t="s">
        <v>26</v>
      </c>
    </row>
    <row r="183" spans="1:6" x14ac:dyDescent="0.3">
      <c r="A183" s="19" t="s">
        <v>27</v>
      </c>
      <c r="B183" s="22">
        <v>-1.5E-3</v>
      </c>
      <c r="C183" s="22">
        <v>3.0000000000000001E-3</v>
      </c>
      <c r="D183" s="22">
        <v>-0.44500000000000001</v>
      </c>
      <c r="E183" s="22">
        <v>0.66700000000000004</v>
      </c>
      <c r="F183" s="12" t="s">
        <v>58</v>
      </c>
    </row>
    <row r="184" spans="1:6" x14ac:dyDescent="0.3">
      <c r="A184" s="16" t="s">
        <v>28</v>
      </c>
      <c r="B184" s="23">
        <v>-1.8E-3</v>
      </c>
      <c r="C184" s="23">
        <v>3.0000000000000001E-3</v>
      </c>
      <c r="D184" s="23">
        <v>-0.52800000000000002</v>
      </c>
      <c r="E184" s="23">
        <v>0.61</v>
      </c>
      <c r="F184" s="13" t="s">
        <v>58</v>
      </c>
    </row>
    <row r="185" spans="1:6" x14ac:dyDescent="0.3">
      <c r="A185" s="3"/>
      <c r="B185" s="4"/>
      <c r="C185" s="4"/>
      <c r="D185" s="4"/>
      <c r="E185" s="4"/>
      <c r="F185" s="4"/>
    </row>
    <row r="186" spans="1:6" x14ac:dyDescent="0.3">
      <c r="A186" s="19" t="s">
        <v>29</v>
      </c>
      <c r="B186" s="20">
        <v>1.67</v>
      </c>
      <c r="C186" s="19" t="s">
        <v>30</v>
      </c>
      <c r="D186" s="20">
        <v>2.7240000000000002</v>
      </c>
    </row>
    <row r="187" spans="1:6" x14ac:dyDescent="0.3">
      <c r="A187" s="15" t="s">
        <v>31</v>
      </c>
      <c r="B187" s="18">
        <v>0.434</v>
      </c>
      <c r="C187" s="15" t="s">
        <v>32</v>
      </c>
      <c r="D187" s="18">
        <v>0.96899999999999997</v>
      </c>
    </row>
    <row r="188" spans="1:6" x14ac:dyDescent="0.3">
      <c r="A188" s="15" t="s">
        <v>33</v>
      </c>
      <c r="B188" s="18">
        <v>-0.39400000000000002</v>
      </c>
      <c r="C188" s="15" t="s">
        <v>34</v>
      </c>
      <c r="D188" s="18">
        <v>0.61599999999999999</v>
      </c>
    </row>
    <row r="189" spans="1:6" x14ac:dyDescent="0.3">
      <c r="A189" s="16" t="s">
        <v>35</v>
      </c>
      <c r="B189" s="21">
        <v>1.778</v>
      </c>
      <c r="C189" s="16" t="s">
        <v>36</v>
      </c>
      <c r="D189" s="21">
        <v>3.16</v>
      </c>
    </row>
    <row r="191" spans="1:6" x14ac:dyDescent="0.3">
      <c r="A191" s="43" t="s">
        <v>0</v>
      </c>
      <c r="B191" s="44"/>
      <c r="C191" s="44"/>
      <c r="D191" s="44"/>
    </row>
    <row r="192" spans="1:6" x14ac:dyDescent="0.3">
      <c r="A192" s="15" t="s">
        <v>1</v>
      </c>
      <c r="B192" s="5" t="s">
        <v>54</v>
      </c>
      <c r="C192" s="15" t="s">
        <v>3</v>
      </c>
      <c r="D192" s="6">
        <v>0.58399999999999996</v>
      </c>
    </row>
    <row r="193" spans="1:6" x14ac:dyDescent="0.3">
      <c r="A193" s="15" t="s">
        <v>4</v>
      </c>
      <c r="B193" s="5" t="s">
        <v>5</v>
      </c>
      <c r="C193" s="15" t="s">
        <v>6</v>
      </c>
      <c r="D193" s="6">
        <v>0.53800000000000003</v>
      </c>
    </row>
    <row r="194" spans="1:6" x14ac:dyDescent="0.3">
      <c r="A194" s="15" t="s">
        <v>7</v>
      </c>
      <c r="B194" s="5" t="s">
        <v>8</v>
      </c>
      <c r="C194" s="15" t="s">
        <v>9</v>
      </c>
      <c r="D194" s="6">
        <v>12.66</v>
      </c>
    </row>
    <row r="195" spans="1:6" x14ac:dyDescent="0.3">
      <c r="A195" s="15" t="s">
        <v>10</v>
      </c>
      <c r="B195" s="5" t="s">
        <v>11</v>
      </c>
      <c r="C195" s="15" t="s">
        <v>12</v>
      </c>
      <c r="D195" s="6">
        <v>6.1399999999999996E-3</v>
      </c>
    </row>
    <row r="196" spans="1:6" x14ac:dyDescent="0.3">
      <c r="A196" s="15" t="s">
        <v>13</v>
      </c>
      <c r="B196" s="7">
        <v>0.43432870370370374</v>
      </c>
      <c r="C196" s="15" t="s">
        <v>14</v>
      </c>
      <c r="D196" s="8">
        <v>35.002000000000002</v>
      </c>
    </row>
    <row r="197" spans="1:6" x14ac:dyDescent="0.3">
      <c r="A197" s="15" t="s">
        <v>15</v>
      </c>
      <c r="B197" s="9">
        <v>11</v>
      </c>
      <c r="C197" s="15" t="s">
        <v>16</v>
      </c>
      <c r="D197" s="8">
        <v>-66</v>
      </c>
    </row>
    <row r="198" spans="1:6" x14ac:dyDescent="0.3">
      <c r="A198" s="15" t="s">
        <v>17</v>
      </c>
      <c r="B198" s="9">
        <v>9</v>
      </c>
      <c r="C198" s="15" t="s">
        <v>18</v>
      </c>
      <c r="D198" s="8">
        <v>-65.209999999999994</v>
      </c>
    </row>
    <row r="199" spans="1:6" x14ac:dyDescent="0.3">
      <c r="A199" s="15" t="s">
        <v>19</v>
      </c>
      <c r="B199" s="5">
        <v>1</v>
      </c>
      <c r="C199" s="15"/>
      <c r="D199" s="6"/>
    </row>
    <row r="200" spans="1:6" x14ac:dyDescent="0.3">
      <c r="A200" s="15" t="s">
        <v>20</v>
      </c>
      <c r="B200" s="5" t="s">
        <v>21</v>
      </c>
      <c r="C200" s="15"/>
      <c r="D200" s="6"/>
    </row>
    <row r="201" spans="1:6" x14ac:dyDescent="0.3">
      <c r="A201" s="17"/>
      <c r="B201" s="10" t="s">
        <v>22</v>
      </c>
      <c r="C201" s="10" t="s">
        <v>23</v>
      </c>
      <c r="D201" s="10" t="s">
        <v>24</v>
      </c>
      <c r="E201" s="10" t="s">
        <v>25</v>
      </c>
      <c r="F201" s="10" t="s">
        <v>26</v>
      </c>
    </row>
    <row r="202" spans="1:6" x14ac:dyDescent="0.3">
      <c r="A202" s="19" t="s">
        <v>27</v>
      </c>
      <c r="B202" s="22">
        <v>-1.5900000000000001E-2</v>
      </c>
      <c r="C202" s="22">
        <v>6.0000000000000001E-3</v>
      </c>
      <c r="D202" s="22">
        <v>-2.7250000000000001</v>
      </c>
      <c r="E202" s="22">
        <v>2.3E-2</v>
      </c>
      <c r="F202" s="12">
        <f>-0.029 -0.003</f>
        <v>-3.2000000000000001E-2</v>
      </c>
    </row>
    <row r="203" spans="1:6" x14ac:dyDescent="0.3">
      <c r="A203" s="16" t="s">
        <v>28</v>
      </c>
      <c r="B203" s="23">
        <v>-2.07E-2</v>
      </c>
      <c r="C203" s="23">
        <v>6.0000000000000001E-3</v>
      </c>
      <c r="D203" s="23">
        <v>-3.5579999999999998</v>
      </c>
      <c r="E203" s="23">
        <v>6.0000000000000001E-3</v>
      </c>
      <c r="F203" s="13">
        <f>-0.034 -0.008</f>
        <v>-4.2000000000000003E-2</v>
      </c>
    </row>
    <row r="204" spans="1:6" x14ac:dyDescent="0.3">
      <c r="A204" s="3"/>
      <c r="B204" s="4"/>
      <c r="C204" s="4"/>
      <c r="D204" s="4"/>
      <c r="E204" s="4"/>
      <c r="F204" s="4"/>
    </row>
    <row r="205" spans="1:6" x14ac:dyDescent="0.3">
      <c r="A205" s="19" t="s">
        <v>29</v>
      </c>
      <c r="B205" s="20">
        <v>2.6240000000000001</v>
      </c>
      <c r="C205" s="19" t="s">
        <v>30</v>
      </c>
      <c r="D205" s="20">
        <v>2.137</v>
      </c>
    </row>
    <row r="206" spans="1:6" x14ac:dyDescent="0.3">
      <c r="A206" s="15" t="s">
        <v>31</v>
      </c>
      <c r="B206" s="18">
        <v>0.26900000000000002</v>
      </c>
      <c r="C206" s="15" t="s">
        <v>32</v>
      </c>
      <c r="D206" s="18">
        <v>0.98399999999999999</v>
      </c>
    </row>
    <row r="207" spans="1:6" x14ac:dyDescent="0.3">
      <c r="A207" s="15" t="s">
        <v>33</v>
      </c>
      <c r="B207" s="18">
        <v>-0.73</v>
      </c>
      <c r="C207" s="15" t="s">
        <v>34</v>
      </c>
      <c r="D207" s="18">
        <v>0.61099999999999999</v>
      </c>
    </row>
    <row r="208" spans="1:6" x14ac:dyDescent="0.3">
      <c r="A208" s="16" t="s">
        <v>35</v>
      </c>
      <c r="B208" s="21">
        <v>3.1259999999999999</v>
      </c>
      <c r="C208" s="16" t="s">
        <v>36</v>
      </c>
      <c r="D208" s="21">
        <v>3.16</v>
      </c>
    </row>
    <row r="210" spans="1:6" x14ac:dyDescent="0.3">
      <c r="A210" s="43" t="s">
        <v>0</v>
      </c>
      <c r="B210" s="44"/>
      <c r="C210" s="44"/>
      <c r="D210" s="44"/>
    </row>
    <row r="211" spans="1:6" x14ac:dyDescent="0.3">
      <c r="A211" s="15" t="s">
        <v>1</v>
      </c>
      <c r="B211" s="5" t="s">
        <v>54</v>
      </c>
      <c r="C211" s="15" t="s">
        <v>3</v>
      </c>
      <c r="D211" s="6">
        <v>3.1E-2</v>
      </c>
    </row>
    <row r="212" spans="1:6" x14ac:dyDescent="0.3">
      <c r="A212" s="15" t="s">
        <v>4</v>
      </c>
      <c r="B212" s="5" t="s">
        <v>5</v>
      </c>
      <c r="C212" s="15" t="s">
        <v>6</v>
      </c>
      <c r="D212" s="6">
        <v>-7.5999999999999998E-2</v>
      </c>
    </row>
    <row r="213" spans="1:6" x14ac:dyDescent="0.3">
      <c r="A213" s="15" t="s">
        <v>7</v>
      </c>
      <c r="B213" s="5" t="s">
        <v>8</v>
      </c>
      <c r="C213" s="15" t="s">
        <v>9</v>
      </c>
      <c r="D213" s="6">
        <v>0.29099999999999998</v>
      </c>
    </row>
    <row r="214" spans="1:6" x14ac:dyDescent="0.3">
      <c r="A214" s="15" t="s">
        <v>10</v>
      </c>
      <c r="B214" s="5" t="s">
        <v>11</v>
      </c>
      <c r="C214" s="15" t="s">
        <v>12</v>
      </c>
      <c r="D214" s="6">
        <v>0.60299999999999998</v>
      </c>
    </row>
    <row r="215" spans="1:6" x14ac:dyDescent="0.3">
      <c r="A215" s="15" t="s">
        <v>13</v>
      </c>
      <c r="B215" s="7">
        <v>0.43481481481481482</v>
      </c>
      <c r="C215" s="15" t="s">
        <v>14</v>
      </c>
      <c r="D215" s="8">
        <v>40.78</v>
      </c>
    </row>
    <row r="216" spans="1:6" x14ac:dyDescent="0.3">
      <c r="A216" s="15" t="s">
        <v>15</v>
      </c>
      <c r="B216" s="9">
        <v>11</v>
      </c>
      <c r="C216" s="15" t="s">
        <v>16</v>
      </c>
      <c r="D216" s="8">
        <v>-77.56</v>
      </c>
    </row>
    <row r="217" spans="1:6" x14ac:dyDescent="0.3">
      <c r="A217" s="15" t="s">
        <v>17</v>
      </c>
      <c r="B217" s="9">
        <v>9</v>
      </c>
      <c r="C217" s="15" t="s">
        <v>18</v>
      </c>
      <c r="D217" s="8">
        <v>-76.760000000000005</v>
      </c>
    </row>
    <row r="218" spans="1:6" x14ac:dyDescent="0.3">
      <c r="A218" s="15" t="s">
        <v>19</v>
      </c>
      <c r="B218" s="5">
        <v>1</v>
      </c>
      <c r="C218" s="15"/>
      <c r="D218" s="6"/>
    </row>
    <row r="219" spans="1:6" x14ac:dyDescent="0.3">
      <c r="A219" s="15" t="s">
        <v>20</v>
      </c>
      <c r="B219" s="5" t="s">
        <v>21</v>
      </c>
      <c r="C219" s="15"/>
      <c r="D219" s="6"/>
    </row>
    <row r="220" spans="1:6" x14ac:dyDescent="0.3">
      <c r="A220" s="17"/>
      <c r="B220" s="10" t="s">
        <v>22</v>
      </c>
      <c r="C220" s="10" t="s">
        <v>23</v>
      </c>
      <c r="D220" s="10" t="s">
        <v>24</v>
      </c>
      <c r="E220" s="10" t="s">
        <v>25</v>
      </c>
      <c r="F220" s="10" t="s">
        <v>26</v>
      </c>
    </row>
    <row r="221" spans="1:6" x14ac:dyDescent="0.3">
      <c r="A221" s="19" t="s">
        <v>27</v>
      </c>
      <c r="B221" s="22">
        <v>3.0999999999999999E-3</v>
      </c>
      <c r="C221" s="22">
        <v>7.0000000000000001E-3</v>
      </c>
      <c r="D221" s="22">
        <v>0.47599999999999998</v>
      </c>
      <c r="E221" s="22">
        <v>0.64500000000000002</v>
      </c>
      <c r="F221" s="12" t="s">
        <v>59</v>
      </c>
    </row>
    <row r="222" spans="1:6" x14ac:dyDescent="0.3">
      <c r="A222" s="16" t="s">
        <v>28</v>
      </c>
      <c r="B222" s="23">
        <v>3.7000000000000002E-3</v>
      </c>
      <c r="C222" s="23">
        <v>7.0000000000000001E-3</v>
      </c>
      <c r="D222" s="23">
        <v>0.53900000000000003</v>
      </c>
      <c r="E222" s="23">
        <v>0.60299999999999998</v>
      </c>
      <c r="F222" s="13" t="s">
        <v>60</v>
      </c>
    </row>
    <row r="223" spans="1:6" x14ac:dyDescent="0.3">
      <c r="A223" s="3"/>
      <c r="B223" s="4"/>
      <c r="C223" s="4"/>
      <c r="D223" s="4"/>
      <c r="E223" s="4"/>
      <c r="F223" s="4"/>
    </row>
    <row r="224" spans="1:6" x14ac:dyDescent="0.3">
      <c r="A224" s="19" t="s">
        <v>29</v>
      </c>
      <c r="B224" s="20">
        <v>3.7189999999999999</v>
      </c>
      <c r="C224" s="19" t="s">
        <v>30</v>
      </c>
      <c r="D224" s="20">
        <v>1.133</v>
      </c>
    </row>
    <row r="225" spans="1:6" x14ac:dyDescent="0.3">
      <c r="A225" s="15" t="s">
        <v>31</v>
      </c>
      <c r="B225" s="18">
        <v>0.156</v>
      </c>
      <c r="C225" s="15" t="s">
        <v>32</v>
      </c>
      <c r="D225" s="18">
        <v>1.296</v>
      </c>
    </row>
    <row r="226" spans="1:6" x14ac:dyDescent="0.3">
      <c r="A226" s="15" t="s">
        <v>33</v>
      </c>
      <c r="B226" s="18">
        <v>0.80600000000000005</v>
      </c>
      <c r="C226" s="15" t="s">
        <v>34</v>
      </c>
      <c r="D226" s="18">
        <v>0.52300000000000002</v>
      </c>
    </row>
    <row r="227" spans="1:6" x14ac:dyDescent="0.3">
      <c r="A227" s="16" t="s">
        <v>35</v>
      </c>
      <c r="B227" s="21">
        <v>3.476</v>
      </c>
      <c r="C227" s="16" t="s">
        <v>36</v>
      </c>
      <c r="D227" s="21">
        <v>6.49</v>
      </c>
    </row>
    <row r="229" spans="1:6" x14ac:dyDescent="0.3">
      <c r="A229" s="43" t="s">
        <v>0</v>
      </c>
      <c r="B229" s="44"/>
      <c r="C229" s="44"/>
      <c r="D229" s="44"/>
    </row>
    <row r="230" spans="1:6" x14ac:dyDescent="0.3">
      <c r="A230" s="15" t="s">
        <v>1</v>
      </c>
      <c r="B230" s="5" t="s">
        <v>54</v>
      </c>
      <c r="C230" s="15" t="s">
        <v>3</v>
      </c>
      <c r="D230" s="6">
        <v>3.5999999999999997E-2</v>
      </c>
    </row>
    <row r="231" spans="1:6" x14ac:dyDescent="0.3">
      <c r="A231" s="15" t="s">
        <v>4</v>
      </c>
      <c r="B231" s="5" t="s">
        <v>5</v>
      </c>
      <c r="C231" s="15" t="s">
        <v>6</v>
      </c>
      <c r="D231" s="6">
        <v>-7.0999999999999994E-2</v>
      </c>
    </row>
    <row r="232" spans="1:6" x14ac:dyDescent="0.3">
      <c r="A232" s="15" t="s">
        <v>7</v>
      </c>
      <c r="B232" s="5" t="s">
        <v>8</v>
      </c>
      <c r="C232" s="15" t="s">
        <v>9</v>
      </c>
      <c r="D232" s="6">
        <v>0.34079999999999999</v>
      </c>
    </row>
    <row r="233" spans="1:6" x14ac:dyDescent="0.3">
      <c r="A233" s="15" t="s">
        <v>10</v>
      </c>
      <c r="B233" s="5" t="s">
        <v>11</v>
      </c>
      <c r="C233" s="15" t="s">
        <v>12</v>
      </c>
      <c r="D233" s="6">
        <v>0.57399999999999995</v>
      </c>
    </row>
    <row r="234" spans="1:6" x14ac:dyDescent="0.3">
      <c r="A234" s="15" t="s">
        <v>13</v>
      </c>
      <c r="B234" s="7">
        <v>0.43506944444444445</v>
      </c>
      <c r="C234" s="15" t="s">
        <v>14</v>
      </c>
      <c r="D234" s="8">
        <v>35.466000000000001</v>
      </c>
    </row>
    <row r="235" spans="1:6" x14ac:dyDescent="0.3">
      <c r="A235" s="15" t="s">
        <v>15</v>
      </c>
      <c r="B235" s="9">
        <v>11</v>
      </c>
      <c r="C235" s="15" t="s">
        <v>16</v>
      </c>
      <c r="D235" s="8">
        <v>-66.930000000000007</v>
      </c>
    </row>
    <row r="236" spans="1:6" x14ac:dyDescent="0.3">
      <c r="A236" s="15" t="s">
        <v>17</v>
      </c>
      <c r="B236" s="9">
        <v>9</v>
      </c>
      <c r="C236" s="15" t="s">
        <v>18</v>
      </c>
      <c r="D236" s="8">
        <v>-66.14</v>
      </c>
    </row>
    <row r="237" spans="1:6" x14ac:dyDescent="0.3">
      <c r="A237" s="15" t="s">
        <v>19</v>
      </c>
      <c r="B237" s="5">
        <v>1</v>
      </c>
      <c r="C237" s="15"/>
      <c r="D237" s="6"/>
    </row>
    <row r="238" spans="1:6" x14ac:dyDescent="0.3">
      <c r="A238" s="15" t="s">
        <v>20</v>
      </c>
      <c r="B238" s="5" t="s">
        <v>21</v>
      </c>
      <c r="C238" s="15"/>
      <c r="D238" s="6"/>
    </row>
    <row r="239" spans="1:6" x14ac:dyDescent="0.3">
      <c r="A239" s="17"/>
      <c r="B239" s="10" t="s">
        <v>22</v>
      </c>
      <c r="C239" s="10" t="s">
        <v>23</v>
      </c>
      <c r="D239" s="10" t="s">
        <v>24</v>
      </c>
      <c r="E239" s="10" t="s">
        <v>25</v>
      </c>
      <c r="F239" s="10" t="s">
        <v>26</v>
      </c>
    </row>
    <row r="240" spans="1:6" x14ac:dyDescent="0.3">
      <c r="A240" s="19" t="s">
        <v>27</v>
      </c>
      <c r="B240" s="22">
        <v>3.2000000000000002E-3</v>
      </c>
      <c r="C240" s="22">
        <v>6.0000000000000001E-3</v>
      </c>
      <c r="D240" s="22">
        <v>0.57899999999999996</v>
      </c>
      <c r="E240" s="22">
        <v>0.57699999999999996</v>
      </c>
      <c r="F240" s="12" t="s">
        <v>61</v>
      </c>
    </row>
    <row r="241" spans="1:6" x14ac:dyDescent="0.3">
      <c r="A241" s="16" t="s">
        <v>28</v>
      </c>
      <c r="B241" s="23">
        <v>-3.3E-3</v>
      </c>
      <c r="C241" s="23">
        <v>6.0000000000000001E-3</v>
      </c>
      <c r="D241" s="23">
        <v>-0.58399999999999996</v>
      </c>
      <c r="E241" s="23">
        <v>0.57399999999999995</v>
      </c>
      <c r="F241" s="13" t="s">
        <v>62</v>
      </c>
    </row>
    <row r="242" spans="1:6" x14ac:dyDescent="0.3">
      <c r="A242" s="3"/>
      <c r="B242" s="4"/>
      <c r="C242" s="4"/>
      <c r="D242" s="4"/>
      <c r="E242" s="4"/>
      <c r="F242" s="4"/>
    </row>
    <row r="243" spans="1:6" x14ac:dyDescent="0.3">
      <c r="A243" s="19" t="s">
        <v>29</v>
      </c>
      <c r="B243" s="20">
        <v>0.755</v>
      </c>
      <c r="C243" s="19" t="s">
        <v>30</v>
      </c>
      <c r="D243" s="20">
        <v>1.8340000000000001</v>
      </c>
    </row>
    <row r="244" spans="1:6" x14ac:dyDescent="0.3">
      <c r="A244" s="15" t="s">
        <v>31</v>
      </c>
      <c r="B244" s="18">
        <v>0.68500000000000005</v>
      </c>
      <c r="C244" s="15" t="s">
        <v>32</v>
      </c>
      <c r="D244" s="18">
        <v>0.68799999999999994</v>
      </c>
    </row>
    <row r="245" spans="1:6" x14ac:dyDescent="0.3">
      <c r="A245" s="15" t="s">
        <v>33</v>
      </c>
      <c r="B245" s="18">
        <v>-0.42799999999999999</v>
      </c>
      <c r="C245" s="15" t="s">
        <v>34</v>
      </c>
      <c r="D245" s="18">
        <v>0.70899999999999996</v>
      </c>
    </row>
    <row r="246" spans="1:6" x14ac:dyDescent="0.3">
      <c r="A246" s="16" t="s">
        <v>35</v>
      </c>
      <c r="B246" s="21">
        <v>2.1219999999999999</v>
      </c>
      <c r="C246" s="16" t="s">
        <v>36</v>
      </c>
      <c r="D246" s="21">
        <v>3.16</v>
      </c>
    </row>
    <row r="248" spans="1:6" x14ac:dyDescent="0.3">
      <c r="A248" s="43" t="s">
        <v>0</v>
      </c>
      <c r="B248" s="44"/>
      <c r="C248" s="44"/>
      <c r="D248" s="44"/>
    </row>
    <row r="249" spans="1:6" x14ac:dyDescent="0.3">
      <c r="A249" s="15" t="s">
        <v>1</v>
      </c>
      <c r="B249" s="5" t="s">
        <v>54</v>
      </c>
      <c r="C249" s="15" t="s">
        <v>3</v>
      </c>
      <c r="D249" s="6">
        <v>0.252</v>
      </c>
    </row>
    <row r="250" spans="1:6" x14ac:dyDescent="0.3">
      <c r="A250" s="15" t="s">
        <v>4</v>
      </c>
      <c r="B250" s="5" t="s">
        <v>5</v>
      </c>
      <c r="C250" s="15" t="s">
        <v>6</v>
      </c>
      <c r="D250" s="6">
        <v>0.16900000000000001</v>
      </c>
    </row>
    <row r="251" spans="1:6" x14ac:dyDescent="0.3">
      <c r="A251" s="15" t="s">
        <v>7</v>
      </c>
      <c r="B251" s="5" t="s">
        <v>8</v>
      </c>
      <c r="C251" s="15" t="s">
        <v>9</v>
      </c>
      <c r="D251" s="6">
        <v>3.0350000000000001</v>
      </c>
    </row>
    <row r="252" spans="1:6" x14ac:dyDescent="0.3">
      <c r="A252" s="15" t="s">
        <v>10</v>
      </c>
      <c r="B252" s="5" t="s">
        <v>11</v>
      </c>
      <c r="C252" s="15" t="s">
        <v>12</v>
      </c>
      <c r="D252" s="6">
        <v>0.115</v>
      </c>
    </row>
    <row r="253" spans="1:6" x14ac:dyDescent="0.3">
      <c r="A253" s="15" t="s">
        <v>13</v>
      </c>
      <c r="B253" s="7">
        <v>0.43526620370370367</v>
      </c>
      <c r="C253" s="15" t="s">
        <v>14</v>
      </c>
      <c r="D253" s="8">
        <v>39.951000000000001</v>
      </c>
    </row>
    <row r="254" spans="1:6" x14ac:dyDescent="0.3">
      <c r="A254" s="15" t="s">
        <v>15</v>
      </c>
      <c r="B254" s="9">
        <v>11</v>
      </c>
      <c r="C254" s="15" t="s">
        <v>16</v>
      </c>
      <c r="D254" s="8">
        <v>-75.900000000000006</v>
      </c>
    </row>
    <row r="255" spans="1:6" x14ac:dyDescent="0.3">
      <c r="A255" s="15" t="s">
        <v>17</v>
      </c>
      <c r="B255" s="9">
        <v>9</v>
      </c>
      <c r="C255" s="15" t="s">
        <v>18</v>
      </c>
      <c r="D255" s="8">
        <v>-75.11</v>
      </c>
    </row>
    <row r="256" spans="1:6" x14ac:dyDescent="0.3">
      <c r="A256" s="15" t="s">
        <v>19</v>
      </c>
      <c r="B256" s="5">
        <v>1</v>
      </c>
      <c r="C256" s="15"/>
      <c r="D256" s="6"/>
    </row>
    <row r="257" spans="1:6" x14ac:dyDescent="0.3">
      <c r="A257" s="15" t="s">
        <v>20</v>
      </c>
      <c r="B257" s="5" t="s">
        <v>21</v>
      </c>
      <c r="C257" s="15"/>
      <c r="D257" s="6"/>
    </row>
    <row r="258" spans="1:6" x14ac:dyDescent="0.3">
      <c r="A258" s="17"/>
      <c r="B258" s="10" t="s">
        <v>22</v>
      </c>
      <c r="C258" s="10" t="s">
        <v>23</v>
      </c>
      <c r="D258" s="10" t="s">
        <v>24</v>
      </c>
      <c r="E258" s="10" t="s">
        <v>25</v>
      </c>
      <c r="F258" s="10" t="s">
        <v>26</v>
      </c>
    </row>
    <row r="259" spans="1:6" x14ac:dyDescent="0.3">
      <c r="A259" s="19" t="s">
        <v>27</v>
      </c>
      <c r="B259" s="22">
        <v>6.8999999999999999E-3</v>
      </c>
      <c r="C259" s="22">
        <v>4.0000000000000001E-3</v>
      </c>
      <c r="D259" s="22">
        <v>1.859</v>
      </c>
      <c r="E259" s="22">
        <v>9.6000000000000002E-2</v>
      </c>
      <c r="F259" s="12" t="s">
        <v>63</v>
      </c>
    </row>
    <row r="260" spans="1:6" x14ac:dyDescent="0.3">
      <c r="A260" s="16" t="s">
        <v>28</v>
      </c>
      <c r="B260" s="23">
        <v>6.4999999999999997E-3</v>
      </c>
      <c r="C260" s="23">
        <v>4.0000000000000001E-3</v>
      </c>
      <c r="D260" s="23">
        <v>1.742</v>
      </c>
      <c r="E260" s="23">
        <v>0.115</v>
      </c>
      <c r="F260" s="13" t="s">
        <v>64</v>
      </c>
    </row>
    <row r="261" spans="1:6" x14ac:dyDescent="0.3">
      <c r="A261" s="3"/>
      <c r="B261" s="4"/>
      <c r="C261" s="4"/>
      <c r="D261" s="4"/>
      <c r="E261" s="4"/>
      <c r="F261" s="4"/>
    </row>
    <row r="262" spans="1:6" x14ac:dyDescent="0.3">
      <c r="A262" s="19" t="s">
        <v>29</v>
      </c>
      <c r="B262" s="20">
        <v>0.11799999999999999</v>
      </c>
      <c r="C262" s="19" t="s">
        <v>30</v>
      </c>
      <c r="D262" s="20">
        <v>1.508</v>
      </c>
    </row>
    <row r="263" spans="1:6" x14ac:dyDescent="0.3">
      <c r="A263" s="15" t="s">
        <v>31</v>
      </c>
      <c r="B263" s="18">
        <v>0.94299999999999995</v>
      </c>
      <c r="C263" s="15" t="s">
        <v>32</v>
      </c>
      <c r="D263" s="18">
        <v>7.4999999999999997E-2</v>
      </c>
    </row>
    <row r="264" spans="1:6" x14ac:dyDescent="0.3">
      <c r="A264" s="15" t="s">
        <v>33</v>
      </c>
      <c r="B264" s="18">
        <v>2.5000000000000001E-2</v>
      </c>
      <c r="C264" s="15" t="s">
        <v>34</v>
      </c>
      <c r="D264" s="18">
        <v>0.96299999999999997</v>
      </c>
    </row>
    <row r="265" spans="1:6" x14ac:dyDescent="0.3">
      <c r="A265" s="16" t="s">
        <v>35</v>
      </c>
      <c r="B265" s="21">
        <v>2.597</v>
      </c>
      <c r="C265" s="16" t="s">
        <v>36</v>
      </c>
      <c r="D265" s="21">
        <v>3.16</v>
      </c>
    </row>
    <row r="267" spans="1:6" x14ac:dyDescent="0.3">
      <c r="A267" s="43" t="s">
        <v>0</v>
      </c>
      <c r="B267" s="44"/>
      <c r="C267" s="44"/>
      <c r="D267" s="44"/>
    </row>
    <row r="268" spans="1:6" x14ac:dyDescent="0.3">
      <c r="A268" s="15" t="s">
        <v>1</v>
      </c>
      <c r="B268" s="5" t="s">
        <v>66</v>
      </c>
      <c r="C268" s="15" t="s">
        <v>3</v>
      </c>
      <c r="D268" s="6">
        <v>4.5999999999999999E-2</v>
      </c>
    </row>
    <row r="269" spans="1:6" x14ac:dyDescent="0.3">
      <c r="A269" s="15" t="s">
        <v>4</v>
      </c>
      <c r="B269" s="5" t="s">
        <v>5</v>
      </c>
      <c r="C269" s="15" t="s">
        <v>6</v>
      </c>
      <c r="D269" s="6">
        <v>-5.8999999999999997E-2</v>
      </c>
    </row>
    <row r="270" spans="1:6" x14ac:dyDescent="0.3">
      <c r="A270" s="15" t="s">
        <v>7</v>
      </c>
      <c r="B270" s="5" t="s">
        <v>8</v>
      </c>
      <c r="C270" s="15" t="s">
        <v>9</v>
      </c>
      <c r="D270" s="6">
        <v>0.43859999999999999</v>
      </c>
    </row>
    <row r="271" spans="1:6" x14ac:dyDescent="0.3">
      <c r="A271" s="15" t="s">
        <v>10</v>
      </c>
      <c r="B271" s="5" t="s">
        <v>11</v>
      </c>
      <c r="C271" s="15" t="s">
        <v>12</v>
      </c>
      <c r="D271" s="6">
        <v>0.52400000000000002</v>
      </c>
    </row>
    <row r="272" spans="1:6" x14ac:dyDescent="0.3">
      <c r="A272" s="15" t="s">
        <v>13</v>
      </c>
      <c r="B272" s="7">
        <v>0.43643518518518515</v>
      </c>
      <c r="C272" s="15" t="s">
        <v>14</v>
      </c>
      <c r="D272" s="8">
        <v>42.517000000000003</v>
      </c>
    </row>
    <row r="273" spans="1:6" x14ac:dyDescent="0.3">
      <c r="A273" s="15" t="s">
        <v>15</v>
      </c>
      <c r="B273" s="9">
        <v>11</v>
      </c>
      <c r="C273" s="15" t="s">
        <v>16</v>
      </c>
      <c r="D273" s="8">
        <v>-81.03</v>
      </c>
    </row>
    <row r="274" spans="1:6" x14ac:dyDescent="0.3">
      <c r="A274" s="15" t="s">
        <v>17</v>
      </c>
      <c r="B274" s="9">
        <v>9</v>
      </c>
      <c r="C274" s="15" t="s">
        <v>18</v>
      </c>
      <c r="D274" s="8">
        <v>-80.239999999999995</v>
      </c>
    </row>
    <row r="275" spans="1:6" x14ac:dyDescent="0.3">
      <c r="A275" s="15" t="s">
        <v>19</v>
      </c>
      <c r="B275" s="5">
        <v>1</v>
      </c>
      <c r="C275" s="15"/>
      <c r="D275" s="6"/>
    </row>
    <row r="276" spans="1:6" x14ac:dyDescent="0.3">
      <c r="A276" s="15" t="s">
        <v>20</v>
      </c>
      <c r="B276" s="5" t="s">
        <v>21</v>
      </c>
      <c r="C276" s="15"/>
      <c r="D276" s="6"/>
    </row>
    <row r="277" spans="1:6" x14ac:dyDescent="0.3">
      <c r="A277" s="17"/>
      <c r="B277" s="10" t="s">
        <v>22</v>
      </c>
      <c r="C277" s="10" t="s">
        <v>23</v>
      </c>
      <c r="D277" s="10" t="s">
        <v>24</v>
      </c>
      <c r="E277" s="10" t="s">
        <v>25</v>
      </c>
      <c r="F277" s="10" t="s">
        <v>26</v>
      </c>
    </row>
    <row r="278" spans="1:6" x14ac:dyDescent="0.3">
      <c r="A278" s="19" t="s">
        <v>27</v>
      </c>
      <c r="B278" s="22">
        <v>-2.7000000000000001E-3</v>
      </c>
      <c r="C278" s="22">
        <v>3.0000000000000001E-3</v>
      </c>
      <c r="D278" s="22">
        <v>-0.90800000000000003</v>
      </c>
      <c r="E278" s="22">
        <v>0.38800000000000001</v>
      </c>
      <c r="F278" s="12" t="s">
        <v>67</v>
      </c>
    </row>
    <row r="279" spans="1:6" x14ac:dyDescent="0.3">
      <c r="A279" s="16" t="s">
        <v>28</v>
      </c>
      <c r="B279" s="23">
        <v>-1.9E-3</v>
      </c>
      <c r="C279" s="23">
        <v>3.0000000000000001E-3</v>
      </c>
      <c r="D279" s="23">
        <v>-0.66200000000000003</v>
      </c>
      <c r="E279" s="23">
        <v>0.52400000000000002</v>
      </c>
      <c r="F279" s="13" t="s">
        <v>68</v>
      </c>
    </row>
    <row r="280" spans="1:6" x14ac:dyDescent="0.3">
      <c r="A280" s="3"/>
      <c r="B280" s="4"/>
      <c r="C280" s="4"/>
      <c r="D280" s="4"/>
      <c r="E280" s="4"/>
      <c r="F280" s="4"/>
    </row>
    <row r="281" spans="1:6" x14ac:dyDescent="0.3">
      <c r="A281" s="19" t="s">
        <v>29</v>
      </c>
      <c r="B281" s="20">
        <v>6.3010000000000002</v>
      </c>
      <c r="C281" s="19" t="s">
        <v>30</v>
      </c>
      <c r="D281" s="20">
        <v>3.2810000000000001</v>
      </c>
    </row>
    <row r="282" spans="1:6" x14ac:dyDescent="0.3">
      <c r="A282" s="15" t="s">
        <v>31</v>
      </c>
      <c r="B282" s="18">
        <v>4.2999999999999997E-2</v>
      </c>
      <c r="C282" s="15" t="s">
        <v>32</v>
      </c>
      <c r="D282" s="18">
        <v>2.4020000000000001</v>
      </c>
    </row>
    <row r="283" spans="1:6" x14ac:dyDescent="0.3">
      <c r="A283" s="15" t="s">
        <v>33</v>
      </c>
      <c r="B283" s="18">
        <v>0.98599999999999999</v>
      </c>
      <c r="C283" s="15" t="s">
        <v>34</v>
      </c>
      <c r="D283" s="18">
        <v>0.30099999999999999</v>
      </c>
    </row>
    <row r="284" spans="1:6" x14ac:dyDescent="0.3">
      <c r="A284" s="16" t="s">
        <v>35</v>
      </c>
      <c r="B284" s="21">
        <v>4.1639999999999997</v>
      </c>
      <c r="C284" s="16" t="s">
        <v>36</v>
      </c>
      <c r="D284" s="21">
        <v>3.16</v>
      </c>
    </row>
    <row r="286" spans="1:6" x14ac:dyDescent="0.3">
      <c r="A286" s="43" t="s">
        <v>0</v>
      </c>
      <c r="B286" s="44"/>
      <c r="C286" s="44"/>
      <c r="D286" s="44"/>
    </row>
    <row r="287" spans="1:6" x14ac:dyDescent="0.3">
      <c r="A287" s="15" t="s">
        <v>1</v>
      </c>
      <c r="B287" s="5" t="s">
        <v>66</v>
      </c>
      <c r="C287" s="15" t="s">
        <v>3</v>
      </c>
      <c r="D287" s="6">
        <v>0.05</v>
      </c>
    </row>
    <row r="288" spans="1:6" x14ac:dyDescent="0.3">
      <c r="A288" s="15" t="s">
        <v>4</v>
      </c>
      <c r="B288" s="5" t="s">
        <v>5</v>
      </c>
      <c r="C288" s="15" t="s">
        <v>6</v>
      </c>
      <c r="D288" s="6">
        <v>-5.6000000000000001E-2</v>
      </c>
    </row>
    <row r="289" spans="1:6" x14ac:dyDescent="0.3">
      <c r="A289" s="15" t="s">
        <v>7</v>
      </c>
      <c r="B289" s="5" t="s">
        <v>8</v>
      </c>
      <c r="C289" s="15" t="s">
        <v>9</v>
      </c>
      <c r="D289" s="6">
        <v>0.47010000000000002</v>
      </c>
    </row>
    <row r="290" spans="1:6" x14ac:dyDescent="0.3">
      <c r="A290" s="15" t="s">
        <v>10</v>
      </c>
      <c r="B290" s="5" t="s">
        <v>11</v>
      </c>
      <c r="C290" s="15" t="s">
        <v>12</v>
      </c>
      <c r="D290" s="6">
        <v>0.51</v>
      </c>
    </row>
    <row r="291" spans="1:6" x14ac:dyDescent="0.3">
      <c r="A291" s="15" t="s">
        <v>13</v>
      </c>
      <c r="B291" s="7">
        <v>0.43684027777777779</v>
      </c>
      <c r="C291" s="15" t="s">
        <v>14</v>
      </c>
      <c r="D291" s="8">
        <v>35.567999999999998</v>
      </c>
    </row>
    <row r="292" spans="1:6" x14ac:dyDescent="0.3">
      <c r="A292" s="15" t="s">
        <v>15</v>
      </c>
      <c r="B292" s="9">
        <v>11</v>
      </c>
      <c r="C292" s="15" t="s">
        <v>16</v>
      </c>
      <c r="D292" s="8">
        <v>-67.14</v>
      </c>
    </row>
    <row r="293" spans="1:6" x14ac:dyDescent="0.3">
      <c r="A293" s="15" t="s">
        <v>17</v>
      </c>
      <c r="B293" s="9">
        <v>9</v>
      </c>
      <c r="C293" s="15" t="s">
        <v>18</v>
      </c>
      <c r="D293" s="8">
        <v>-66.34</v>
      </c>
    </row>
    <row r="294" spans="1:6" x14ac:dyDescent="0.3">
      <c r="A294" s="15" t="s">
        <v>19</v>
      </c>
      <c r="B294" s="5">
        <v>1</v>
      </c>
      <c r="C294" s="15"/>
      <c r="D294" s="6"/>
    </row>
    <row r="295" spans="1:6" x14ac:dyDescent="0.3">
      <c r="A295" s="15" t="s">
        <v>20</v>
      </c>
      <c r="B295" s="5" t="s">
        <v>21</v>
      </c>
      <c r="C295" s="15"/>
      <c r="D295" s="6"/>
    </row>
    <row r="296" spans="1:6" x14ac:dyDescent="0.3">
      <c r="A296" s="17"/>
      <c r="B296" s="10" t="s">
        <v>22</v>
      </c>
      <c r="C296" s="10" t="s">
        <v>23</v>
      </c>
      <c r="D296" s="10" t="s">
        <v>24</v>
      </c>
      <c r="E296" s="10" t="s">
        <v>25</v>
      </c>
      <c r="F296" s="10" t="s">
        <v>26</v>
      </c>
    </row>
    <row r="297" spans="1:6" x14ac:dyDescent="0.3">
      <c r="A297" s="19" t="s">
        <v>27</v>
      </c>
      <c r="B297" s="22">
        <v>-7.7999999999999996E-3</v>
      </c>
      <c r="C297" s="22">
        <v>1.0999999999999999E-2</v>
      </c>
      <c r="D297" s="22">
        <v>-0.73799999999999999</v>
      </c>
      <c r="E297" s="22">
        <v>0.47899999999999998</v>
      </c>
      <c r="F297" s="12" t="s">
        <v>69</v>
      </c>
    </row>
    <row r="298" spans="1:6" x14ac:dyDescent="0.3">
      <c r="A298" s="16" t="s">
        <v>28</v>
      </c>
      <c r="B298" s="23">
        <v>-7.6E-3</v>
      </c>
      <c r="C298" s="23">
        <v>1.0999999999999999E-2</v>
      </c>
      <c r="D298" s="23">
        <v>-0.68600000000000005</v>
      </c>
      <c r="E298" s="23">
        <v>0.51</v>
      </c>
      <c r="F298" s="13" t="s">
        <v>70</v>
      </c>
    </row>
    <row r="299" spans="1:6" x14ac:dyDescent="0.3">
      <c r="A299" s="3"/>
      <c r="B299" s="4"/>
      <c r="C299" s="4"/>
      <c r="D299" s="4"/>
      <c r="E299" s="4"/>
      <c r="F299" s="4"/>
    </row>
    <row r="300" spans="1:6" x14ac:dyDescent="0.3">
      <c r="A300" s="19" t="s">
        <v>29</v>
      </c>
      <c r="B300" s="20">
        <v>1.595</v>
      </c>
      <c r="C300" s="19" t="s">
        <v>30</v>
      </c>
      <c r="D300" s="20">
        <v>1.379</v>
      </c>
    </row>
    <row r="301" spans="1:6" x14ac:dyDescent="0.3">
      <c r="A301" s="15" t="s">
        <v>31</v>
      </c>
      <c r="B301" s="18">
        <v>0.45100000000000001</v>
      </c>
      <c r="C301" s="15" t="s">
        <v>32</v>
      </c>
      <c r="D301" s="18">
        <v>1.012</v>
      </c>
    </row>
    <row r="302" spans="1:6" x14ac:dyDescent="0.3">
      <c r="A302" s="15" t="s">
        <v>33</v>
      </c>
      <c r="B302" s="18">
        <v>0.69499999999999995</v>
      </c>
      <c r="C302" s="15" t="s">
        <v>34</v>
      </c>
      <c r="D302" s="18">
        <v>0.60299999999999998</v>
      </c>
    </row>
    <row r="303" spans="1:6" x14ac:dyDescent="0.3">
      <c r="A303" s="16" t="s">
        <v>35</v>
      </c>
      <c r="B303" s="21">
        <v>2.4729999999999999</v>
      </c>
      <c r="C303" s="16" t="s">
        <v>36</v>
      </c>
      <c r="D303" s="21">
        <v>6.49</v>
      </c>
    </row>
    <row r="305" spans="1:6" x14ac:dyDescent="0.3">
      <c r="A305" s="43" t="s">
        <v>0</v>
      </c>
      <c r="B305" s="44"/>
      <c r="C305" s="44"/>
      <c r="D305" s="44"/>
    </row>
    <row r="306" spans="1:6" x14ac:dyDescent="0.3">
      <c r="A306" s="15" t="s">
        <v>1</v>
      </c>
      <c r="B306" s="5" t="s">
        <v>66</v>
      </c>
      <c r="C306" s="15" t="s">
        <v>3</v>
      </c>
      <c r="D306" s="6">
        <v>2E-3</v>
      </c>
    </row>
    <row r="307" spans="1:6" x14ac:dyDescent="0.3">
      <c r="A307" s="15" t="s">
        <v>4</v>
      </c>
      <c r="B307" s="5" t="s">
        <v>5</v>
      </c>
      <c r="C307" s="15" t="s">
        <v>6</v>
      </c>
      <c r="D307" s="6">
        <v>-0.109</v>
      </c>
    </row>
    <row r="308" spans="1:6" x14ac:dyDescent="0.3">
      <c r="A308" s="15" t="s">
        <v>7</v>
      </c>
      <c r="B308" s="5" t="s">
        <v>8</v>
      </c>
      <c r="C308" s="15" t="s">
        <v>9</v>
      </c>
      <c r="D308" s="6">
        <v>1.4760000000000001E-2</v>
      </c>
    </row>
    <row r="309" spans="1:6" x14ac:dyDescent="0.3">
      <c r="A309" s="15" t="s">
        <v>10</v>
      </c>
      <c r="B309" s="5" t="s">
        <v>11</v>
      </c>
      <c r="C309" s="15" t="s">
        <v>12</v>
      </c>
      <c r="D309" s="6">
        <v>0.90600000000000003</v>
      </c>
    </row>
    <row r="310" spans="1:6" x14ac:dyDescent="0.3">
      <c r="A310" s="15" t="s">
        <v>13</v>
      </c>
      <c r="B310" s="7">
        <v>0.43708333333333332</v>
      </c>
      <c r="C310" s="15" t="s">
        <v>14</v>
      </c>
      <c r="D310" s="8">
        <v>37.581000000000003</v>
      </c>
    </row>
    <row r="311" spans="1:6" x14ac:dyDescent="0.3">
      <c r="A311" s="15" t="s">
        <v>15</v>
      </c>
      <c r="B311" s="9">
        <v>11</v>
      </c>
      <c r="C311" s="15" t="s">
        <v>16</v>
      </c>
      <c r="D311" s="8">
        <v>-71.16</v>
      </c>
    </row>
    <row r="312" spans="1:6" x14ac:dyDescent="0.3">
      <c r="A312" s="15" t="s">
        <v>17</v>
      </c>
      <c r="B312" s="9">
        <v>9</v>
      </c>
      <c r="C312" s="15" t="s">
        <v>18</v>
      </c>
      <c r="D312" s="8">
        <v>-70.37</v>
      </c>
    </row>
    <row r="313" spans="1:6" x14ac:dyDescent="0.3">
      <c r="A313" s="15" t="s">
        <v>19</v>
      </c>
      <c r="B313" s="5">
        <v>1</v>
      </c>
      <c r="C313" s="15"/>
      <c r="D313" s="6"/>
    </row>
    <row r="314" spans="1:6" x14ac:dyDescent="0.3">
      <c r="A314" s="15" t="s">
        <v>20</v>
      </c>
      <c r="B314" s="5" t="s">
        <v>21</v>
      </c>
      <c r="C314" s="15"/>
      <c r="D314" s="6"/>
    </row>
    <row r="315" spans="1:6" x14ac:dyDescent="0.3">
      <c r="A315" s="17"/>
      <c r="B315" s="10" t="s">
        <v>22</v>
      </c>
      <c r="C315" s="10" t="s">
        <v>23</v>
      </c>
      <c r="D315" s="10" t="s">
        <v>24</v>
      </c>
      <c r="E315" s="10" t="s">
        <v>25</v>
      </c>
      <c r="F315" s="10" t="s">
        <v>26</v>
      </c>
    </row>
    <row r="316" spans="1:6" x14ac:dyDescent="0.3">
      <c r="A316" s="19" t="s">
        <v>27</v>
      </c>
      <c r="B316" s="22">
        <v>5.9999999999999995E-4</v>
      </c>
      <c r="C316" s="22">
        <v>5.0000000000000001E-3</v>
      </c>
      <c r="D316" s="22">
        <v>0.13700000000000001</v>
      </c>
      <c r="E316" s="22">
        <v>0.89400000000000002</v>
      </c>
      <c r="F316" s="12" t="s">
        <v>71</v>
      </c>
    </row>
    <row r="317" spans="1:6" x14ac:dyDescent="0.3">
      <c r="A317" s="16" t="s">
        <v>28</v>
      </c>
      <c r="B317" s="23">
        <v>5.9999999999999995E-4</v>
      </c>
      <c r="C317" s="23">
        <v>5.0000000000000001E-3</v>
      </c>
      <c r="D317" s="23">
        <v>0.122</v>
      </c>
      <c r="E317" s="23">
        <v>0.90600000000000003</v>
      </c>
      <c r="F317" s="13" t="s">
        <v>71</v>
      </c>
    </row>
    <row r="318" spans="1:6" x14ac:dyDescent="0.3">
      <c r="A318" s="3"/>
      <c r="B318" s="4"/>
      <c r="C318" s="4"/>
      <c r="D318" s="4"/>
      <c r="E318" s="4"/>
      <c r="F318" s="4"/>
    </row>
    <row r="319" spans="1:6" x14ac:dyDescent="0.3">
      <c r="A319" s="19" t="s">
        <v>29</v>
      </c>
      <c r="B319" s="20">
        <v>2.5129999999999999</v>
      </c>
      <c r="C319" s="19" t="s">
        <v>30</v>
      </c>
      <c r="D319" s="20">
        <v>1.4710000000000001</v>
      </c>
    </row>
    <row r="320" spans="1:6" x14ac:dyDescent="0.3">
      <c r="A320" s="15" t="s">
        <v>31</v>
      </c>
      <c r="B320" s="18">
        <v>0.28499999999999998</v>
      </c>
      <c r="C320" s="15" t="s">
        <v>32</v>
      </c>
      <c r="D320" s="18">
        <v>0.77300000000000002</v>
      </c>
    </row>
    <row r="321" spans="1:6" x14ac:dyDescent="0.3">
      <c r="A321" s="15" t="s">
        <v>33</v>
      </c>
      <c r="B321" s="18">
        <v>-0.63500000000000001</v>
      </c>
      <c r="C321" s="15" t="s">
        <v>34</v>
      </c>
      <c r="D321" s="18">
        <v>0.67900000000000005</v>
      </c>
    </row>
    <row r="322" spans="1:6" x14ac:dyDescent="0.3">
      <c r="A322" s="16" t="s">
        <v>35</v>
      </c>
      <c r="B322" s="21">
        <v>3.2709999999999999</v>
      </c>
      <c r="C322" s="16" t="s">
        <v>36</v>
      </c>
      <c r="D322" s="21">
        <v>3.16</v>
      </c>
    </row>
    <row r="324" spans="1:6" x14ac:dyDescent="0.3">
      <c r="A324" s="43" t="s">
        <v>0</v>
      </c>
      <c r="B324" s="44"/>
      <c r="C324" s="44"/>
      <c r="D324" s="44"/>
    </row>
    <row r="325" spans="1:6" x14ac:dyDescent="0.3">
      <c r="A325" s="15" t="s">
        <v>1</v>
      </c>
      <c r="B325" s="5" t="s">
        <v>66</v>
      </c>
      <c r="C325" s="15" t="s">
        <v>3</v>
      </c>
      <c r="D325" s="6">
        <v>0.74299999999999999</v>
      </c>
    </row>
    <row r="326" spans="1:6" x14ac:dyDescent="0.3">
      <c r="A326" s="15" t="s">
        <v>4</v>
      </c>
      <c r="B326" s="5" t="s">
        <v>5</v>
      </c>
      <c r="C326" s="15" t="s">
        <v>6</v>
      </c>
      <c r="D326" s="6">
        <v>0.71399999999999997</v>
      </c>
    </row>
    <row r="327" spans="1:6" x14ac:dyDescent="0.3">
      <c r="A327" s="15" t="s">
        <v>7</v>
      </c>
      <c r="B327" s="5" t="s">
        <v>8</v>
      </c>
      <c r="C327" s="15" t="s">
        <v>9</v>
      </c>
      <c r="D327" s="6">
        <v>25.99</v>
      </c>
    </row>
    <row r="328" spans="1:6" x14ac:dyDescent="0.3">
      <c r="A328" s="15" t="s">
        <v>10</v>
      </c>
      <c r="B328" s="5" t="s">
        <v>11</v>
      </c>
      <c r="C328" s="15" t="s">
        <v>12</v>
      </c>
      <c r="D328" s="6">
        <v>6.4599999999999998E-4</v>
      </c>
    </row>
    <row r="329" spans="1:6" x14ac:dyDescent="0.3">
      <c r="A329" s="15" t="s">
        <v>13</v>
      </c>
      <c r="B329" s="7">
        <v>0.43739583333333337</v>
      </c>
      <c r="C329" s="15" t="s">
        <v>14</v>
      </c>
      <c r="D329" s="8">
        <v>29.818999999999999</v>
      </c>
    </row>
    <row r="330" spans="1:6" x14ac:dyDescent="0.3">
      <c r="A330" s="15" t="s">
        <v>15</v>
      </c>
      <c r="B330" s="9">
        <v>11</v>
      </c>
      <c r="C330" s="15" t="s">
        <v>16</v>
      </c>
      <c r="D330" s="8">
        <v>-55.64</v>
      </c>
    </row>
    <row r="331" spans="1:6" x14ac:dyDescent="0.3">
      <c r="A331" s="15" t="s">
        <v>17</v>
      </c>
      <c r="B331" s="9">
        <v>9</v>
      </c>
      <c r="C331" s="15" t="s">
        <v>18</v>
      </c>
      <c r="D331" s="8">
        <v>-54.84</v>
      </c>
    </row>
    <row r="332" spans="1:6" x14ac:dyDescent="0.3">
      <c r="A332" s="15" t="s">
        <v>19</v>
      </c>
      <c r="B332" s="5">
        <v>1</v>
      </c>
      <c r="C332" s="15"/>
      <c r="D332" s="6"/>
    </row>
    <row r="333" spans="1:6" x14ac:dyDescent="0.3">
      <c r="A333" s="15" t="s">
        <v>20</v>
      </c>
      <c r="B333" s="5" t="s">
        <v>21</v>
      </c>
      <c r="C333" s="15"/>
      <c r="D333" s="6"/>
    </row>
    <row r="334" spans="1:6" x14ac:dyDescent="0.3">
      <c r="A334" s="17"/>
      <c r="B334" s="10" t="s">
        <v>22</v>
      </c>
      <c r="C334" s="10" t="s">
        <v>23</v>
      </c>
      <c r="D334" s="10" t="s">
        <v>24</v>
      </c>
      <c r="E334" s="10" t="s">
        <v>25</v>
      </c>
      <c r="F334" s="10" t="s">
        <v>26</v>
      </c>
    </row>
    <row r="335" spans="1:6" x14ac:dyDescent="0.3">
      <c r="A335" s="19" t="s">
        <v>27</v>
      </c>
      <c r="B335" s="22">
        <v>-3.6299999999999999E-2</v>
      </c>
      <c r="C335" s="22">
        <v>8.9999999999999993E-3</v>
      </c>
      <c r="D335" s="22">
        <v>-3.8919999999999999</v>
      </c>
      <c r="E335" s="22">
        <v>4.0000000000000001E-3</v>
      </c>
      <c r="F335" s="12">
        <f>-0.057 -0.015</f>
        <v>-7.2000000000000008E-2</v>
      </c>
    </row>
    <row r="336" spans="1:6" x14ac:dyDescent="0.3">
      <c r="A336" s="16" t="s">
        <v>28</v>
      </c>
      <c r="B336" s="23">
        <v>-4.7500000000000001E-2</v>
      </c>
      <c r="C336" s="23">
        <v>8.9999999999999993E-3</v>
      </c>
      <c r="D336" s="23">
        <v>-5.0990000000000002</v>
      </c>
      <c r="E336" s="23">
        <v>1E-3</v>
      </c>
      <c r="F336" s="13">
        <f>-0.069 -0.026</f>
        <v>-9.5000000000000001E-2</v>
      </c>
    </row>
    <row r="337" spans="1:6" x14ac:dyDescent="0.3">
      <c r="A337" s="3"/>
      <c r="B337" s="4"/>
      <c r="C337" s="4"/>
      <c r="D337" s="4"/>
      <c r="E337" s="4"/>
      <c r="F337" s="4"/>
    </row>
    <row r="338" spans="1:6" x14ac:dyDescent="0.3">
      <c r="A338" s="19" t="s">
        <v>29</v>
      </c>
      <c r="B338" s="20">
        <v>8.1660000000000004</v>
      </c>
      <c r="C338" s="19" t="s">
        <v>30</v>
      </c>
      <c r="D338" s="20">
        <v>2.4079999999999999</v>
      </c>
    </row>
    <row r="339" spans="1:6" x14ac:dyDescent="0.3">
      <c r="A339" s="15" t="s">
        <v>31</v>
      </c>
      <c r="B339" s="18">
        <v>1.7000000000000001E-2</v>
      </c>
      <c r="C339" s="15" t="s">
        <v>32</v>
      </c>
      <c r="D339" s="18">
        <v>3.4849999999999999</v>
      </c>
    </row>
    <row r="340" spans="1:6" x14ac:dyDescent="0.3">
      <c r="A340" s="15" t="s">
        <v>33</v>
      </c>
      <c r="B340" s="18">
        <v>-1.151</v>
      </c>
      <c r="C340" s="15" t="s">
        <v>34</v>
      </c>
      <c r="D340" s="18">
        <v>0.17499999999999999</v>
      </c>
    </row>
    <row r="341" spans="1:6" x14ac:dyDescent="0.3">
      <c r="A341" s="16" t="s">
        <v>35</v>
      </c>
      <c r="B341" s="21">
        <v>4.5190000000000001</v>
      </c>
      <c r="C341" s="16" t="s">
        <v>36</v>
      </c>
      <c r="D341" s="21">
        <v>3.16</v>
      </c>
    </row>
    <row r="343" spans="1:6" x14ac:dyDescent="0.3">
      <c r="A343" s="43" t="s">
        <v>0</v>
      </c>
      <c r="B343" s="44"/>
      <c r="C343" s="44"/>
      <c r="D343" s="44"/>
    </row>
    <row r="344" spans="1:6" x14ac:dyDescent="0.3">
      <c r="A344" s="15" t="s">
        <v>1</v>
      </c>
      <c r="B344" s="5" t="s">
        <v>66</v>
      </c>
      <c r="C344" s="15" t="s">
        <v>3</v>
      </c>
      <c r="D344" s="6">
        <v>8.0000000000000002E-3</v>
      </c>
    </row>
    <row r="345" spans="1:6" x14ac:dyDescent="0.3">
      <c r="A345" s="15" t="s">
        <v>4</v>
      </c>
      <c r="B345" s="5" t="s">
        <v>5</v>
      </c>
      <c r="C345" s="15" t="s">
        <v>6</v>
      </c>
      <c r="D345" s="6">
        <v>-0.10299999999999999</v>
      </c>
    </row>
    <row r="346" spans="1:6" x14ac:dyDescent="0.3">
      <c r="A346" s="15" t="s">
        <v>7</v>
      </c>
      <c r="B346" s="5" t="s">
        <v>8</v>
      </c>
      <c r="C346" s="15" t="s">
        <v>9</v>
      </c>
      <c r="D346" s="6">
        <v>6.966E-2</v>
      </c>
    </row>
    <row r="347" spans="1:6" x14ac:dyDescent="0.3">
      <c r="A347" s="15" t="s">
        <v>10</v>
      </c>
      <c r="B347" s="5" t="s">
        <v>11</v>
      </c>
      <c r="C347" s="15" t="s">
        <v>12</v>
      </c>
      <c r="D347" s="6">
        <v>0.79800000000000004</v>
      </c>
    </row>
    <row r="348" spans="1:6" x14ac:dyDescent="0.3">
      <c r="A348" s="15" t="s">
        <v>13</v>
      </c>
      <c r="B348" s="7">
        <v>0.43759259259259259</v>
      </c>
      <c r="C348" s="15" t="s">
        <v>14</v>
      </c>
      <c r="D348" s="8">
        <v>29.021999999999998</v>
      </c>
    </row>
    <row r="349" spans="1:6" x14ac:dyDescent="0.3">
      <c r="A349" s="15" t="s">
        <v>15</v>
      </c>
      <c r="B349" s="9">
        <v>11</v>
      </c>
      <c r="C349" s="15" t="s">
        <v>16</v>
      </c>
      <c r="D349" s="8">
        <v>-54.04</v>
      </c>
    </row>
    <row r="350" spans="1:6" x14ac:dyDescent="0.3">
      <c r="A350" s="15" t="s">
        <v>17</v>
      </c>
      <c r="B350" s="9">
        <v>9</v>
      </c>
      <c r="C350" s="15" t="s">
        <v>18</v>
      </c>
      <c r="D350" s="8">
        <v>-53.25</v>
      </c>
    </row>
    <row r="351" spans="1:6" x14ac:dyDescent="0.3">
      <c r="A351" s="15" t="s">
        <v>19</v>
      </c>
      <c r="B351" s="5">
        <v>1</v>
      </c>
      <c r="C351" s="15"/>
      <c r="D351" s="6"/>
    </row>
    <row r="352" spans="1:6" x14ac:dyDescent="0.3">
      <c r="A352" s="15" t="s">
        <v>20</v>
      </c>
      <c r="B352" s="5" t="s">
        <v>21</v>
      </c>
      <c r="C352" s="15"/>
      <c r="D352" s="6"/>
    </row>
    <row r="353" spans="1:6" x14ac:dyDescent="0.3">
      <c r="A353" s="17"/>
      <c r="B353" s="10" t="s">
        <v>22</v>
      </c>
      <c r="C353" s="10" t="s">
        <v>23</v>
      </c>
      <c r="D353" s="10" t="s">
        <v>24</v>
      </c>
      <c r="E353" s="10" t="s">
        <v>25</v>
      </c>
      <c r="F353" s="10" t="s">
        <v>26</v>
      </c>
    </row>
    <row r="354" spans="1:6" x14ac:dyDescent="0.3">
      <c r="A354" s="19" t="s">
        <v>27</v>
      </c>
      <c r="B354" s="22">
        <v>-4.4999999999999997E-3</v>
      </c>
      <c r="C354" s="22">
        <v>1.9E-2</v>
      </c>
      <c r="D354" s="22">
        <v>-0.23300000000000001</v>
      </c>
      <c r="E354" s="22">
        <v>0.82099999999999995</v>
      </c>
      <c r="F354" s="12" t="s">
        <v>72</v>
      </c>
    </row>
    <row r="355" spans="1:6" x14ac:dyDescent="0.3">
      <c r="A355" s="16" t="s">
        <v>28</v>
      </c>
      <c r="B355" s="23">
        <v>-5.3E-3</v>
      </c>
      <c r="C355" s="23">
        <v>0.02</v>
      </c>
      <c r="D355" s="23">
        <v>-0.26400000000000001</v>
      </c>
      <c r="E355" s="23">
        <v>0.79800000000000004</v>
      </c>
      <c r="F355" s="13" t="s">
        <v>73</v>
      </c>
    </row>
    <row r="356" spans="1:6" x14ac:dyDescent="0.3">
      <c r="A356" s="3"/>
      <c r="B356" s="4"/>
      <c r="C356" s="4"/>
      <c r="D356" s="4"/>
      <c r="E356" s="4"/>
      <c r="F356" s="4"/>
    </row>
    <row r="357" spans="1:6" x14ac:dyDescent="0.3">
      <c r="A357" s="19" t="s">
        <v>29</v>
      </c>
      <c r="B357" s="20">
        <v>0.151</v>
      </c>
      <c r="C357" s="19" t="s">
        <v>30</v>
      </c>
      <c r="D357" s="20">
        <v>0.95899999999999996</v>
      </c>
    </row>
    <row r="358" spans="1:6" x14ac:dyDescent="0.3">
      <c r="A358" s="15" t="s">
        <v>31</v>
      </c>
      <c r="B358" s="18">
        <v>0.92700000000000005</v>
      </c>
      <c r="C358" s="15" t="s">
        <v>32</v>
      </c>
      <c r="D358" s="18">
        <v>0.32900000000000001</v>
      </c>
    </row>
    <row r="359" spans="1:6" x14ac:dyDescent="0.3">
      <c r="A359" s="15" t="s">
        <v>33</v>
      </c>
      <c r="B359" s="18">
        <v>0.186</v>
      </c>
      <c r="C359" s="15" t="s">
        <v>34</v>
      </c>
      <c r="D359" s="18">
        <v>0.84799999999999998</v>
      </c>
    </row>
    <row r="360" spans="1:6" x14ac:dyDescent="0.3">
      <c r="A360" s="16" t="s">
        <v>35</v>
      </c>
      <c r="B360" s="21">
        <v>2.238</v>
      </c>
      <c r="C360" s="16" t="s">
        <v>36</v>
      </c>
      <c r="D360" s="21">
        <v>6.49</v>
      </c>
    </row>
    <row r="362" spans="1:6" x14ac:dyDescent="0.3">
      <c r="A362" s="43" t="s">
        <v>0</v>
      </c>
      <c r="B362" s="44"/>
      <c r="C362" s="44"/>
      <c r="D362" s="44"/>
    </row>
    <row r="363" spans="1:6" x14ac:dyDescent="0.3">
      <c r="A363" s="15" t="s">
        <v>1</v>
      </c>
      <c r="B363" s="5" t="s">
        <v>66</v>
      </c>
      <c r="C363" s="15" t="s">
        <v>3</v>
      </c>
      <c r="D363" s="6">
        <v>4.9000000000000002E-2</v>
      </c>
    </row>
    <row r="364" spans="1:6" x14ac:dyDescent="0.3">
      <c r="A364" s="15" t="s">
        <v>4</v>
      </c>
      <c r="B364" s="5" t="s">
        <v>5</v>
      </c>
      <c r="C364" s="15" t="s">
        <v>6</v>
      </c>
      <c r="D364" s="6">
        <v>-5.6000000000000001E-2</v>
      </c>
    </row>
    <row r="365" spans="1:6" x14ac:dyDescent="0.3">
      <c r="A365" s="15" t="s">
        <v>7</v>
      </c>
      <c r="B365" s="5" t="s">
        <v>8</v>
      </c>
      <c r="C365" s="15" t="s">
        <v>9</v>
      </c>
      <c r="D365" s="6">
        <v>0.46779999999999999</v>
      </c>
    </row>
    <row r="366" spans="1:6" x14ac:dyDescent="0.3">
      <c r="A366" s="15" t="s">
        <v>10</v>
      </c>
      <c r="B366" s="5" t="s">
        <v>11</v>
      </c>
      <c r="C366" s="15" t="s">
        <v>12</v>
      </c>
      <c r="D366" s="6">
        <v>0.51100000000000001</v>
      </c>
    </row>
    <row r="367" spans="1:6" x14ac:dyDescent="0.3">
      <c r="A367" s="15" t="s">
        <v>13</v>
      </c>
      <c r="B367" s="7">
        <v>0.43785879629629632</v>
      </c>
      <c r="C367" s="15" t="s">
        <v>14</v>
      </c>
      <c r="D367" s="8">
        <v>29.620999999999999</v>
      </c>
    </row>
    <row r="368" spans="1:6" x14ac:dyDescent="0.3">
      <c r="A368" s="15" t="s">
        <v>15</v>
      </c>
      <c r="B368" s="9">
        <v>11</v>
      </c>
      <c r="C368" s="15" t="s">
        <v>16</v>
      </c>
      <c r="D368" s="8">
        <v>-55.24</v>
      </c>
    </row>
    <row r="369" spans="1:6" x14ac:dyDescent="0.3">
      <c r="A369" s="15" t="s">
        <v>17</v>
      </c>
      <c r="B369" s="9">
        <v>9</v>
      </c>
      <c r="C369" s="15" t="s">
        <v>18</v>
      </c>
      <c r="D369" s="8">
        <v>-54.45</v>
      </c>
    </row>
    <row r="370" spans="1:6" x14ac:dyDescent="0.3">
      <c r="A370" s="15" t="s">
        <v>19</v>
      </c>
      <c r="B370" s="5">
        <v>1</v>
      </c>
      <c r="C370" s="15"/>
      <c r="D370" s="6"/>
    </row>
    <row r="371" spans="1:6" x14ac:dyDescent="0.3">
      <c r="A371" s="15" t="s">
        <v>20</v>
      </c>
      <c r="B371" s="5" t="s">
        <v>21</v>
      </c>
      <c r="C371" s="15"/>
      <c r="D371" s="6"/>
    </row>
    <row r="372" spans="1:6" x14ac:dyDescent="0.3">
      <c r="A372" s="17"/>
      <c r="B372" s="10" t="s">
        <v>22</v>
      </c>
      <c r="C372" s="10" t="s">
        <v>23</v>
      </c>
      <c r="D372" s="10" t="s">
        <v>24</v>
      </c>
      <c r="E372" s="10" t="s">
        <v>25</v>
      </c>
      <c r="F372" s="10" t="s">
        <v>26</v>
      </c>
    </row>
    <row r="373" spans="1:6" x14ac:dyDescent="0.3">
      <c r="A373" s="19" t="s">
        <v>27</v>
      </c>
      <c r="B373" s="22">
        <v>2.5000000000000001E-3</v>
      </c>
      <c r="C373" s="22">
        <v>8.9999999999999993E-3</v>
      </c>
      <c r="D373" s="22">
        <v>0.26800000000000002</v>
      </c>
      <c r="E373" s="22">
        <v>0.79500000000000004</v>
      </c>
      <c r="F373" s="12" t="s">
        <v>74</v>
      </c>
    </row>
    <row r="374" spans="1:6" x14ac:dyDescent="0.3">
      <c r="A374" s="16" t="s">
        <v>28</v>
      </c>
      <c r="B374" s="23">
        <v>-6.4999999999999997E-3</v>
      </c>
      <c r="C374" s="23">
        <v>8.9999999999999993E-3</v>
      </c>
      <c r="D374" s="23">
        <v>-0.68400000000000005</v>
      </c>
      <c r="E374" s="23">
        <v>0.51100000000000001</v>
      </c>
      <c r="F374" s="13" t="s">
        <v>75</v>
      </c>
    </row>
    <row r="375" spans="1:6" x14ac:dyDescent="0.3">
      <c r="A375" s="3"/>
      <c r="B375" s="4"/>
      <c r="C375" s="4"/>
      <c r="D375" s="4"/>
      <c r="E375" s="4"/>
      <c r="F375" s="4"/>
    </row>
    <row r="376" spans="1:6" x14ac:dyDescent="0.3">
      <c r="A376" s="19" t="s">
        <v>29</v>
      </c>
      <c r="B376" s="20">
        <v>1.1970000000000001</v>
      </c>
      <c r="C376" s="19" t="s">
        <v>30</v>
      </c>
      <c r="D376" s="20">
        <v>1.736</v>
      </c>
    </row>
    <row r="377" spans="1:6" x14ac:dyDescent="0.3">
      <c r="A377" s="15" t="s">
        <v>31</v>
      </c>
      <c r="B377" s="18">
        <v>0.55000000000000004</v>
      </c>
      <c r="C377" s="15" t="s">
        <v>32</v>
      </c>
      <c r="D377" s="18">
        <v>0.78700000000000003</v>
      </c>
    </row>
    <row r="378" spans="1:6" x14ac:dyDescent="0.3">
      <c r="A378" s="15" t="s">
        <v>33</v>
      </c>
      <c r="B378" s="18">
        <v>-0.29899999999999999</v>
      </c>
      <c r="C378" s="15" t="s">
        <v>34</v>
      </c>
      <c r="D378" s="18">
        <v>0.67500000000000004</v>
      </c>
    </row>
    <row r="379" spans="1:6" x14ac:dyDescent="0.3">
      <c r="A379" s="16" t="s">
        <v>35</v>
      </c>
      <c r="B379" s="21">
        <v>1.8340000000000001</v>
      </c>
      <c r="C379" s="16" t="s">
        <v>36</v>
      </c>
      <c r="D379" s="21">
        <v>3.16</v>
      </c>
    </row>
    <row r="381" spans="1:6" x14ac:dyDescent="0.3">
      <c r="A381" s="43" t="s">
        <v>0</v>
      </c>
      <c r="B381" s="44"/>
      <c r="C381" s="44"/>
      <c r="D381" s="44"/>
    </row>
    <row r="382" spans="1:6" x14ac:dyDescent="0.3">
      <c r="A382" s="15" t="s">
        <v>1</v>
      </c>
      <c r="B382" s="5" t="s">
        <v>66</v>
      </c>
      <c r="C382" s="15" t="s">
        <v>3</v>
      </c>
      <c r="D382" s="6">
        <v>0.441</v>
      </c>
    </row>
    <row r="383" spans="1:6" x14ac:dyDescent="0.3">
      <c r="A383" s="15" t="s">
        <v>4</v>
      </c>
      <c r="B383" s="5" t="s">
        <v>5</v>
      </c>
      <c r="C383" s="15" t="s">
        <v>6</v>
      </c>
      <c r="D383" s="6">
        <v>0.379</v>
      </c>
    </row>
    <row r="384" spans="1:6" x14ac:dyDescent="0.3">
      <c r="A384" s="15" t="s">
        <v>7</v>
      </c>
      <c r="B384" s="5" t="s">
        <v>8</v>
      </c>
      <c r="C384" s="15" t="s">
        <v>9</v>
      </c>
      <c r="D384" s="6">
        <v>7.101</v>
      </c>
    </row>
    <row r="385" spans="1:6" x14ac:dyDescent="0.3">
      <c r="A385" s="15" t="s">
        <v>10</v>
      </c>
      <c r="B385" s="5" t="s">
        <v>11</v>
      </c>
      <c r="C385" s="15" t="s">
        <v>12</v>
      </c>
      <c r="D385" s="6">
        <v>2.58E-2</v>
      </c>
    </row>
    <row r="386" spans="1:6" x14ac:dyDescent="0.3">
      <c r="A386" s="15" t="s">
        <v>13</v>
      </c>
      <c r="B386" s="7">
        <v>0.43809027777777776</v>
      </c>
      <c r="C386" s="15" t="s">
        <v>14</v>
      </c>
      <c r="D386" s="8">
        <v>36.134</v>
      </c>
    </row>
    <row r="387" spans="1:6" x14ac:dyDescent="0.3">
      <c r="A387" s="15" t="s">
        <v>15</v>
      </c>
      <c r="B387" s="9">
        <v>11</v>
      </c>
      <c r="C387" s="15" t="s">
        <v>16</v>
      </c>
      <c r="D387" s="8">
        <v>-68.27</v>
      </c>
    </row>
    <row r="388" spans="1:6" x14ac:dyDescent="0.3">
      <c r="A388" s="15" t="s">
        <v>17</v>
      </c>
      <c r="B388" s="9">
        <v>9</v>
      </c>
      <c r="C388" s="15" t="s">
        <v>18</v>
      </c>
      <c r="D388" s="8">
        <v>-67.47</v>
      </c>
    </row>
    <row r="389" spans="1:6" x14ac:dyDescent="0.3">
      <c r="A389" s="15" t="s">
        <v>19</v>
      </c>
      <c r="B389" s="5">
        <v>1</v>
      </c>
      <c r="C389" s="15"/>
      <c r="D389" s="6"/>
    </row>
    <row r="390" spans="1:6" x14ac:dyDescent="0.3">
      <c r="A390" s="15" t="s">
        <v>20</v>
      </c>
      <c r="B390" s="5" t="s">
        <v>21</v>
      </c>
      <c r="C390" s="15"/>
      <c r="D390" s="6"/>
    </row>
    <row r="391" spans="1:6" x14ac:dyDescent="0.3">
      <c r="A391" s="17"/>
      <c r="B391" s="10" t="s">
        <v>22</v>
      </c>
      <c r="C391" s="10" t="s">
        <v>23</v>
      </c>
      <c r="D391" s="10" t="s">
        <v>24</v>
      </c>
      <c r="E391" s="10" t="s">
        <v>25</v>
      </c>
      <c r="F391" s="10" t="s">
        <v>26</v>
      </c>
    </row>
    <row r="392" spans="1:6" x14ac:dyDescent="0.3">
      <c r="A392" s="19" t="s">
        <v>27</v>
      </c>
      <c r="B392" s="22">
        <v>1.0500000000000001E-2</v>
      </c>
      <c r="C392" s="22">
        <v>5.0000000000000001E-3</v>
      </c>
      <c r="D392" s="22">
        <v>1.9990000000000001</v>
      </c>
      <c r="E392" s="22">
        <v>7.6999999999999999E-2</v>
      </c>
      <c r="F392" s="12" t="s">
        <v>76</v>
      </c>
    </row>
    <row r="393" spans="1:6" x14ac:dyDescent="0.3">
      <c r="A393" s="16" t="s">
        <v>28</v>
      </c>
      <c r="B393" s="23">
        <v>1.4E-2</v>
      </c>
      <c r="C393" s="23">
        <v>5.0000000000000001E-3</v>
      </c>
      <c r="D393" s="23">
        <v>2.665</v>
      </c>
      <c r="E393" s="23">
        <v>2.5999999999999999E-2</v>
      </c>
      <c r="F393" s="13" t="s">
        <v>77</v>
      </c>
    </row>
    <row r="394" spans="1:6" x14ac:dyDescent="0.3">
      <c r="A394" s="3"/>
      <c r="B394" s="4"/>
      <c r="C394" s="4"/>
      <c r="D394" s="4"/>
      <c r="E394" s="4"/>
      <c r="F394" s="4"/>
    </row>
    <row r="395" spans="1:6" x14ac:dyDescent="0.3">
      <c r="A395" s="19" t="s">
        <v>29</v>
      </c>
      <c r="B395" s="20">
        <v>0.41299999999999998</v>
      </c>
      <c r="C395" s="19" t="s">
        <v>30</v>
      </c>
      <c r="D395" s="20">
        <v>2.0880000000000001</v>
      </c>
    </row>
    <row r="396" spans="1:6" x14ac:dyDescent="0.3">
      <c r="A396" s="15" t="s">
        <v>31</v>
      </c>
      <c r="B396" s="18">
        <v>0.81299999999999994</v>
      </c>
      <c r="C396" s="15" t="s">
        <v>32</v>
      </c>
      <c r="D396" s="18">
        <v>2.5999999999999999E-2</v>
      </c>
    </row>
    <row r="397" spans="1:6" x14ac:dyDescent="0.3">
      <c r="A397" s="15" t="s">
        <v>33</v>
      </c>
      <c r="B397" s="18">
        <v>-8.1000000000000003E-2</v>
      </c>
      <c r="C397" s="15" t="s">
        <v>34</v>
      </c>
      <c r="D397" s="18">
        <v>0.98699999999999999</v>
      </c>
    </row>
    <row r="398" spans="1:6" x14ac:dyDescent="0.3">
      <c r="A398" s="16" t="s">
        <v>35</v>
      </c>
      <c r="B398" s="21">
        <v>2.827</v>
      </c>
      <c r="C398" s="16" t="s">
        <v>36</v>
      </c>
      <c r="D398" s="21">
        <v>3.16</v>
      </c>
    </row>
    <row r="400" spans="1:6" x14ac:dyDescent="0.3">
      <c r="A400" s="43" t="s">
        <v>0</v>
      </c>
      <c r="B400" s="44"/>
      <c r="C400" s="44"/>
      <c r="D400" s="44"/>
    </row>
    <row r="401" spans="1:6" x14ac:dyDescent="0.3">
      <c r="A401" s="15" t="s">
        <v>1</v>
      </c>
      <c r="B401" s="5" t="s">
        <v>79</v>
      </c>
      <c r="C401" s="15" t="s">
        <v>3</v>
      </c>
      <c r="D401" s="6">
        <v>4.0000000000000001E-3</v>
      </c>
    </row>
    <row r="402" spans="1:6" x14ac:dyDescent="0.3">
      <c r="A402" s="15" t="s">
        <v>4</v>
      </c>
      <c r="B402" s="5" t="s">
        <v>5</v>
      </c>
      <c r="C402" s="15" t="s">
        <v>6</v>
      </c>
      <c r="D402" s="6">
        <v>-0.107</v>
      </c>
    </row>
    <row r="403" spans="1:6" x14ac:dyDescent="0.3">
      <c r="A403" s="15" t="s">
        <v>7</v>
      </c>
      <c r="B403" s="5" t="s">
        <v>8</v>
      </c>
      <c r="C403" s="15" t="s">
        <v>9</v>
      </c>
      <c r="D403" s="6">
        <v>3.3829999999999999E-2</v>
      </c>
    </row>
    <row r="404" spans="1:6" x14ac:dyDescent="0.3">
      <c r="A404" s="15" t="s">
        <v>10</v>
      </c>
      <c r="B404" s="5" t="s">
        <v>11</v>
      </c>
      <c r="C404" s="15" t="s">
        <v>12</v>
      </c>
      <c r="D404" s="6">
        <v>0.85799999999999998</v>
      </c>
    </row>
    <row r="405" spans="1:6" x14ac:dyDescent="0.3">
      <c r="A405" s="15" t="s">
        <v>13</v>
      </c>
      <c r="B405" s="7">
        <v>0.43914351851851857</v>
      </c>
      <c r="C405" s="15" t="s">
        <v>14</v>
      </c>
      <c r="D405" s="8">
        <v>35.356999999999999</v>
      </c>
    </row>
    <row r="406" spans="1:6" x14ac:dyDescent="0.3">
      <c r="A406" s="15" t="s">
        <v>15</v>
      </c>
      <c r="B406" s="9">
        <v>11</v>
      </c>
      <c r="C406" s="15" t="s">
        <v>16</v>
      </c>
      <c r="D406" s="8">
        <v>-66.709999999999994</v>
      </c>
    </row>
    <row r="407" spans="1:6" x14ac:dyDescent="0.3">
      <c r="A407" s="15" t="s">
        <v>17</v>
      </c>
      <c r="B407" s="9">
        <v>9</v>
      </c>
      <c r="C407" s="15" t="s">
        <v>18</v>
      </c>
      <c r="D407" s="8">
        <v>-65.92</v>
      </c>
    </row>
    <row r="408" spans="1:6" x14ac:dyDescent="0.3">
      <c r="A408" s="15" t="s">
        <v>19</v>
      </c>
      <c r="B408" s="5">
        <v>1</v>
      </c>
      <c r="C408" s="15"/>
      <c r="D408" s="6"/>
    </row>
    <row r="409" spans="1:6" x14ac:dyDescent="0.3">
      <c r="A409" s="15" t="s">
        <v>20</v>
      </c>
      <c r="B409" s="5" t="s">
        <v>21</v>
      </c>
      <c r="C409" s="15"/>
      <c r="D409" s="6"/>
    </row>
    <row r="410" spans="1:6" x14ac:dyDescent="0.3">
      <c r="A410" s="17"/>
      <c r="B410" s="10" t="s">
        <v>22</v>
      </c>
      <c r="C410" s="10" t="s">
        <v>23</v>
      </c>
      <c r="D410" s="10" t="s">
        <v>24</v>
      </c>
      <c r="E410" s="10" t="s">
        <v>25</v>
      </c>
      <c r="F410" s="10" t="s">
        <v>26</v>
      </c>
    </row>
    <row r="411" spans="1:6" x14ac:dyDescent="0.3">
      <c r="A411" s="19" t="s">
        <v>27</v>
      </c>
      <c r="B411" s="22">
        <v>1.5E-3</v>
      </c>
      <c r="C411" s="22">
        <v>6.0000000000000001E-3</v>
      </c>
      <c r="D411" s="22">
        <v>0.26600000000000001</v>
      </c>
      <c r="E411" s="22">
        <v>0.79600000000000004</v>
      </c>
      <c r="F411" s="12" t="s">
        <v>80</v>
      </c>
    </row>
    <row r="412" spans="1:6" x14ac:dyDescent="0.3">
      <c r="A412" s="16" t="s">
        <v>28</v>
      </c>
      <c r="B412" s="23">
        <v>1E-3</v>
      </c>
      <c r="C412" s="23">
        <v>6.0000000000000001E-3</v>
      </c>
      <c r="D412" s="23">
        <v>0.184</v>
      </c>
      <c r="E412" s="23">
        <v>0.85799999999999998</v>
      </c>
      <c r="F412" s="13" t="s">
        <v>81</v>
      </c>
    </row>
    <row r="413" spans="1:6" x14ac:dyDescent="0.3">
      <c r="A413" s="3"/>
      <c r="B413" s="4"/>
      <c r="C413" s="4"/>
      <c r="D413" s="4"/>
      <c r="E413" s="4"/>
      <c r="F413" s="4"/>
    </row>
    <row r="414" spans="1:6" x14ac:dyDescent="0.3">
      <c r="A414" s="19" t="s">
        <v>29</v>
      </c>
      <c r="B414" s="20">
        <v>0.245</v>
      </c>
      <c r="C414" s="19" t="s">
        <v>30</v>
      </c>
      <c r="D414" s="20">
        <v>3.202</v>
      </c>
    </row>
    <row r="415" spans="1:6" x14ac:dyDescent="0.3">
      <c r="A415" s="15" t="s">
        <v>31</v>
      </c>
      <c r="B415" s="18">
        <v>0.88500000000000001</v>
      </c>
      <c r="C415" s="15" t="s">
        <v>32</v>
      </c>
      <c r="D415" s="18">
        <v>0.159</v>
      </c>
    </row>
    <row r="416" spans="1:6" x14ac:dyDescent="0.3">
      <c r="A416" s="15" t="s">
        <v>33</v>
      </c>
      <c r="B416" s="18">
        <v>-0.20599999999999999</v>
      </c>
      <c r="C416" s="15" t="s">
        <v>34</v>
      </c>
      <c r="D416" s="18">
        <v>0.92400000000000004</v>
      </c>
    </row>
    <row r="417" spans="1:6" x14ac:dyDescent="0.3">
      <c r="A417" s="16" t="s">
        <v>35</v>
      </c>
      <c r="B417" s="21">
        <v>2.581</v>
      </c>
      <c r="C417" s="16" t="s">
        <v>36</v>
      </c>
      <c r="D417" s="21">
        <v>3.16</v>
      </c>
    </row>
    <row r="419" spans="1:6" x14ac:dyDescent="0.3">
      <c r="A419" s="43" t="s">
        <v>0</v>
      </c>
      <c r="B419" s="44"/>
      <c r="C419" s="44"/>
      <c r="D419" s="44"/>
    </row>
    <row r="420" spans="1:6" x14ac:dyDescent="0.3">
      <c r="A420" s="15" t="s">
        <v>1</v>
      </c>
      <c r="B420" s="5" t="s">
        <v>79</v>
      </c>
      <c r="C420" s="15" t="s">
        <v>3</v>
      </c>
      <c r="D420" s="6">
        <v>6.0000000000000001E-3</v>
      </c>
    </row>
    <row r="421" spans="1:6" x14ac:dyDescent="0.3">
      <c r="A421" s="15" t="s">
        <v>4</v>
      </c>
      <c r="B421" s="5" t="s">
        <v>5</v>
      </c>
      <c r="C421" s="15" t="s">
        <v>6</v>
      </c>
      <c r="D421" s="6">
        <v>-0.105</v>
      </c>
    </row>
    <row r="422" spans="1:6" x14ac:dyDescent="0.3">
      <c r="A422" s="15" t="s">
        <v>7</v>
      </c>
      <c r="B422" s="5" t="s">
        <v>8</v>
      </c>
      <c r="C422" s="15" t="s">
        <v>9</v>
      </c>
      <c r="D422" s="6">
        <v>5.373E-2</v>
      </c>
    </row>
    <row r="423" spans="1:6" x14ac:dyDescent="0.3">
      <c r="A423" s="15" t="s">
        <v>10</v>
      </c>
      <c r="B423" s="5" t="s">
        <v>11</v>
      </c>
      <c r="C423" s="15" t="s">
        <v>12</v>
      </c>
      <c r="D423" s="6">
        <v>0.82199999999999995</v>
      </c>
    </row>
    <row r="424" spans="1:6" x14ac:dyDescent="0.3">
      <c r="A424" s="15" t="s">
        <v>13</v>
      </c>
      <c r="B424" s="7">
        <v>0.43956018518518519</v>
      </c>
      <c r="C424" s="15" t="s">
        <v>14</v>
      </c>
      <c r="D424" s="8">
        <v>33.061999999999998</v>
      </c>
    </row>
    <row r="425" spans="1:6" x14ac:dyDescent="0.3">
      <c r="A425" s="15" t="s">
        <v>15</v>
      </c>
      <c r="B425" s="9">
        <v>11</v>
      </c>
      <c r="C425" s="15" t="s">
        <v>16</v>
      </c>
      <c r="D425" s="8">
        <v>-62.12</v>
      </c>
    </row>
    <row r="426" spans="1:6" x14ac:dyDescent="0.3">
      <c r="A426" s="15" t="s">
        <v>17</v>
      </c>
      <c r="B426" s="9">
        <v>9</v>
      </c>
      <c r="C426" s="15" t="s">
        <v>18</v>
      </c>
      <c r="D426" s="8">
        <v>-61.33</v>
      </c>
    </row>
    <row r="427" spans="1:6" x14ac:dyDescent="0.3">
      <c r="A427" s="15" t="s">
        <v>19</v>
      </c>
      <c r="B427" s="5">
        <v>1</v>
      </c>
      <c r="C427" s="15"/>
      <c r="D427" s="6"/>
    </row>
    <row r="428" spans="1:6" x14ac:dyDescent="0.3">
      <c r="A428" s="15" t="s">
        <v>20</v>
      </c>
      <c r="B428" s="5" t="s">
        <v>21</v>
      </c>
      <c r="C428" s="15"/>
      <c r="D428" s="6"/>
    </row>
    <row r="429" spans="1:6" x14ac:dyDescent="0.3">
      <c r="A429" s="17"/>
      <c r="B429" s="10" t="s">
        <v>22</v>
      </c>
      <c r="C429" s="10" t="s">
        <v>23</v>
      </c>
      <c r="D429" s="10" t="s">
        <v>24</v>
      </c>
      <c r="E429" s="10" t="s">
        <v>25</v>
      </c>
      <c r="F429" s="10" t="s">
        <v>26</v>
      </c>
    </row>
    <row r="430" spans="1:6" x14ac:dyDescent="0.3">
      <c r="A430" s="19" t="s">
        <v>27</v>
      </c>
      <c r="B430" s="22">
        <v>-6.1999999999999998E-3</v>
      </c>
      <c r="C430" s="22">
        <v>1.2999999999999999E-2</v>
      </c>
      <c r="D430" s="22">
        <v>-0.46700000000000003</v>
      </c>
      <c r="E430" s="22">
        <v>0.65100000000000002</v>
      </c>
      <c r="F430" s="12" t="s">
        <v>82</v>
      </c>
    </row>
    <row r="431" spans="1:6" x14ac:dyDescent="0.3">
      <c r="A431" s="16" t="s">
        <v>28</v>
      </c>
      <c r="B431" s="23">
        <v>-3.2000000000000002E-3</v>
      </c>
      <c r="C431" s="23">
        <v>1.4E-2</v>
      </c>
      <c r="D431" s="23">
        <v>-0.23200000000000001</v>
      </c>
      <c r="E431" s="23">
        <v>0.82199999999999995</v>
      </c>
      <c r="F431" s="13" t="s">
        <v>83</v>
      </c>
    </row>
    <row r="432" spans="1:6" x14ac:dyDescent="0.3">
      <c r="A432" s="3"/>
      <c r="B432" s="4"/>
      <c r="C432" s="4"/>
      <c r="D432" s="4"/>
      <c r="E432" s="4"/>
      <c r="F432" s="4"/>
    </row>
    <row r="433" spans="1:6" x14ac:dyDescent="0.3">
      <c r="A433" s="19" t="s">
        <v>29</v>
      </c>
      <c r="B433" s="20">
        <v>3.8839999999999999</v>
      </c>
      <c r="C433" s="19" t="s">
        <v>30</v>
      </c>
      <c r="D433" s="20">
        <v>1.2190000000000001</v>
      </c>
    </row>
    <row r="434" spans="1:6" x14ac:dyDescent="0.3">
      <c r="A434" s="15" t="s">
        <v>31</v>
      </c>
      <c r="B434" s="18">
        <v>0.14299999999999999</v>
      </c>
      <c r="C434" s="15" t="s">
        <v>32</v>
      </c>
      <c r="D434" s="18">
        <v>1.0069999999999999</v>
      </c>
    </row>
    <row r="435" spans="1:6" x14ac:dyDescent="0.3">
      <c r="A435" s="15" t="s">
        <v>33</v>
      </c>
      <c r="B435" s="18">
        <v>0.53400000000000003</v>
      </c>
      <c r="C435" s="15" t="s">
        <v>34</v>
      </c>
      <c r="D435" s="18">
        <v>0.60399999999999998</v>
      </c>
    </row>
    <row r="436" spans="1:6" x14ac:dyDescent="0.3">
      <c r="A436" s="16" t="s">
        <v>35</v>
      </c>
      <c r="B436" s="21">
        <v>4.0289999999999999</v>
      </c>
      <c r="C436" s="16" t="s">
        <v>36</v>
      </c>
      <c r="D436" s="21">
        <v>6.49</v>
      </c>
    </row>
    <row r="438" spans="1:6" x14ac:dyDescent="0.3">
      <c r="A438" s="43" t="s">
        <v>0</v>
      </c>
      <c r="B438" s="44"/>
      <c r="C438" s="44"/>
      <c r="D438" s="44"/>
    </row>
    <row r="439" spans="1:6" x14ac:dyDescent="0.3">
      <c r="A439" s="15" t="s">
        <v>1</v>
      </c>
      <c r="B439" s="5" t="s">
        <v>79</v>
      </c>
      <c r="C439" s="15" t="s">
        <v>3</v>
      </c>
      <c r="D439" s="6">
        <v>0.114</v>
      </c>
    </row>
    <row r="440" spans="1:6" x14ac:dyDescent="0.3">
      <c r="A440" s="15" t="s">
        <v>4</v>
      </c>
      <c r="B440" s="5" t="s">
        <v>5</v>
      </c>
      <c r="C440" s="15" t="s">
        <v>6</v>
      </c>
      <c r="D440" s="6">
        <v>1.6E-2</v>
      </c>
    </row>
    <row r="441" spans="1:6" x14ac:dyDescent="0.3">
      <c r="A441" s="15" t="s">
        <v>7</v>
      </c>
      <c r="B441" s="5" t="s">
        <v>8</v>
      </c>
      <c r="C441" s="15" t="s">
        <v>9</v>
      </c>
      <c r="D441" s="6">
        <v>1.161</v>
      </c>
    </row>
    <row r="442" spans="1:6" x14ac:dyDescent="0.3">
      <c r="A442" s="15" t="s">
        <v>10</v>
      </c>
      <c r="B442" s="5" t="s">
        <v>11</v>
      </c>
      <c r="C442" s="15" t="s">
        <v>12</v>
      </c>
      <c r="D442" s="6">
        <v>0.309</v>
      </c>
    </row>
    <row r="443" spans="1:6" x14ac:dyDescent="0.3">
      <c r="A443" s="15" t="s">
        <v>13</v>
      </c>
      <c r="B443" s="7">
        <v>0.43974537037037037</v>
      </c>
      <c r="C443" s="15" t="s">
        <v>14</v>
      </c>
      <c r="D443" s="8">
        <v>37.899000000000001</v>
      </c>
    </row>
    <row r="444" spans="1:6" x14ac:dyDescent="0.3">
      <c r="A444" s="15" t="s">
        <v>15</v>
      </c>
      <c r="B444" s="9">
        <v>11</v>
      </c>
      <c r="C444" s="15" t="s">
        <v>16</v>
      </c>
      <c r="D444" s="8">
        <v>-71.8</v>
      </c>
    </row>
    <row r="445" spans="1:6" x14ac:dyDescent="0.3">
      <c r="A445" s="15" t="s">
        <v>17</v>
      </c>
      <c r="B445" s="9">
        <v>9</v>
      </c>
      <c r="C445" s="15" t="s">
        <v>18</v>
      </c>
      <c r="D445" s="8">
        <v>-71</v>
      </c>
    </row>
    <row r="446" spans="1:6" x14ac:dyDescent="0.3">
      <c r="A446" s="15" t="s">
        <v>19</v>
      </c>
      <c r="B446" s="5">
        <v>1</v>
      </c>
      <c r="C446" s="15"/>
      <c r="D446" s="6"/>
    </row>
    <row r="447" spans="1:6" x14ac:dyDescent="0.3">
      <c r="A447" s="15" t="s">
        <v>20</v>
      </c>
      <c r="B447" s="5" t="s">
        <v>21</v>
      </c>
      <c r="C447" s="15"/>
      <c r="D447" s="6"/>
    </row>
    <row r="448" spans="1:6" x14ac:dyDescent="0.3">
      <c r="A448" s="17"/>
      <c r="B448" s="10" t="s">
        <v>22</v>
      </c>
      <c r="C448" s="10" t="s">
        <v>23</v>
      </c>
      <c r="D448" s="10" t="s">
        <v>24</v>
      </c>
      <c r="E448" s="10" t="s">
        <v>25</v>
      </c>
      <c r="F448" s="10" t="s">
        <v>26</v>
      </c>
    </row>
    <row r="449" spans="1:6" x14ac:dyDescent="0.3">
      <c r="A449" s="19" t="s">
        <v>27</v>
      </c>
      <c r="B449" s="22">
        <v>-3.0000000000000001E-3</v>
      </c>
      <c r="C449" s="22">
        <v>4.0000000000000001E-3</v>
      </c>
      <c r="D449" s="22">
        <v>-0.66100000000000003</v>
      </c>
      <c r="E449" s="22">
        <v>0.52500000000000002</v>
      </c>
      <c r="F449" s="12" t="s">
        <v>84</v>
      </c>
    </row>
    <row r="450" spans="1:6" x14ac:dyDescent="0.3">
      <c r="A450" s="16" t="s">
        <v>28</v>
      </c>
      <c r="B450" s="23">
        <v>-4.7999999999999996E-3</v>
      </c>
      <c r="C450" s="23">
        <v>4.0000000000000001E-3</v>
      </c>
      <c r="D450" s="23">
        <v>-1.077</v>
      </c>
      <c r="E450" s="23">
        <v>0.309</v>
      </c>
      <c r="F450" s="13" t="s">
        <v>85</v>
      </c>
    </row>
    <row r="451" spans="1:6" x14ac:dyDescent="0.3">
      <c r="A451" s="3"/>
      <c r="B451" s="4"/>
      <c r="C451" s="4"/>
      <c r="D451" s="4"/>
      <c r="E451" s="4"/>
      <c r="F451" s="4"/>
    </row>
    <row r="452" spans="1:6" x14ac:dyDescent="0.3">
      <c r="A452" s="19" t="s">
        <v>29</v>
      </c>
      <c r="B452" s="20">
        <v>3.0569999999999999</v>
      </c>
      <c r="C452" s="19" t="s">
        <v>30</v>
      </c>
      <c r="D452" s="20">
        <v>1.23</v>
      </c>
    </row>
    <row r="453" spans="1:6" x14ac:dyDescent="0.3">
      <c r="A453" s="15" t="s">
        <v>31</v>
      </c>
      <c r="B453" s="18">
        <v>0.217</v>
      </c>
      <c r="C453" s="15" t="s">
        <v>32</v>
      </c>
      <c r="D453" s="18">
        <v>1.032</v>
      </c>
    </row>
    <row r="454" spans="1:6" x14ac:dyDescent="0.3">
      <c r="A454" s="15" t="s">
        <v>33</v>
      </c>
      <c r="B454" s="18">
        <v>-0.73099999999999998</v>
      </c>
      <c r="C454" s="15" t="s">
        <v>34</v>
      </c>
      <c r="D454" s="18">
        <v>0.59699999999999998</v>
      </c>
    </row>
    <row r="455" spans="1:6" x14ac:dyDescent="0.3">
      <c r="A455" s="16" t="s">
        <v>35</v>
      </c>
      <c r="B455" s="21">
        <v>3.335</v>
      </c>
      <c r="C455" s="16" t="s">
        <v>36</v>
      </c>
      <c r="D455" s="21">
        <v>3.16</v>
      </c>
    </row>
    <row r="457" spans="1:6" x14ac:dyDescent="0.3">
      <c r="A457" s="43" t="s">
        <v>0</v>
      </c>
      <c r="B457" s="44"/>
      <c r="C457" s="44"/>
      <c r="D457" s="44"/>
    </row>
    <row r="458" spans="1:6" x14ac:dyDescent="0.3">
      <c r="A458" s="15" t="s">
        <v>1</v>
      </c>
      <c r="B458" s="5" t="s">
        <v>79</v>
      </c>
      <c r="C458" s="15" t="s">
        <v>3</v>
      </c>
      <c r="D458" s="6">
        <v>0.79800000000000004</v>
      </c>
    </row>
    <row r="459" spans="1:6" x14ac:dyDescent="0.3">
      <c r="A459" s="15" t="s">
        <v>4</v>
      </c>
      <c r="B459" s="5" t="s">
        <v>5</v>
      </c>
      <c r="C459" s="15" t="s">
        <v>6</v>
      </c>
      <c r="D459" s="6">
        <v>0.77500000000000002</v>
      </c>
    </row>
    <row r="460" spans="1:6" x14ac:dyDescent="0.3">
      <c r="A460" s="15" t="s">
        <v>7</v>
      </c>
      <c r="B460" s="5" t="s">
        <v>8</v>
      </c>
      <c r="C460" s="15" t="s">
        <v>9</v>
      </c>
      <c r="D460" s="6">
        <v>35.450000000000003</v>
      </c>
    </row>
    <row r="461" spans="1:6" x14ac:dyDescent="0.3">
      <c r="A461" s="15" t="s">
        <v>10</v>
      </c>
      <c r="B461" s="5" t="s">
        <v>11</v>
      </c>
      <c r="C461" s="15" t="s">
        <v>12</v>
      </c>
      <c r="D461" s="6">
        <v>2.14E-4</v>
      </c>
    </row>
    <row r="462" spans="1:6" x14ac:dyDescent="0.3">
      <c r="A462" s="15" t="s">
        <v>13</v>
      </c>
      <c r="B462" s="7">
        <v>0.44016203703703699</v>
      </c>
      <c r="C462" s="15" t="s">
        <v>14</v>
      </c>
      <c r="D462" s="8">
        <v>26.786000000000001</v>
      </c>
    </row>
    <row r="463" spans="1:6" x14ac:dyDescent="0.3">
      <c r="A463" s="15" t="s">
        <v>15</v>
      </c>
      <c r="B463" s="9">
        <v>11</v>
      </c>
      <c r="C463" s="15" t="s">
        <v>16</v>
      </c>
      <c r="D463" s="8">
        <v>-49.57</v>
      </c>
    </row>
    <row r="464" spans="1:6" x14ac:dyDescent="0.3">
      <c r="A464" s="15" t="s">
        <v>17</v>
      </c>
      <c r="B464" s="9">
        <v>9</v>
      </c>
      <c r="C464" s="15" t="s">
        <v>18</v>
      </c>
      <c r="D464" s="8">
        <v>-48.78</v>
      </c>
    </row>
    <row r="465" spans="1:6" x14ac:dyDescent="0.3">
      <c r="A465" s="15" t="s">
        <v>19</v>
      </c>
      <c r="B465" s="5">
        <v>1</v>
      </c>
      <c r="C465" s="15"/>
      <c r="D465" s="6"/>
    </row>
    <row r="466" spans="1:6" x14ac:dyDescent="0.3">
      <c r="A466" s="15" t="s">
        <v>20</v>
      </c>
      <c r="B466" s="5" t="s">
        <v>21</v>
      </c>
      <c r="C466" s="15"/>
      <c r="D466" s="6"/>
    </row>
    <row r="467" spans="1:6" x14ac:dyDescent="0.3">
      <c r="A467" s="17"/>
      <c r="B467" s="10" t="s">
        <v>22</v>
      </c>
      <c r="C467" s="10" t="s">
        <v>23</v>
      </c>
      <c r="D467" s="10" t="s">
        <v>24</v>
      </c>
      <c r="E467" s="10" t="s">
        <v>25</v>
      </c>
      <c r="F467" s="10" t="s">
        <v>26</v>
      </c>
    </row>
    <row r="468" spans="1:6" x14ac:dyDescent="0.3">
      <c r="A468" s="19" t="s">
        <v>27</v>
      </c>
      <c r="B468" s="22">
        <v>-6.0199999999999997E-2</v>
      </c>
      <c r="C468" s="22">
        <v>1.2E-2</v>
      </c>
      <c r="D468" s="22">
        <v>-4.8970000000000002</v>
      </c>
      <c r="E468" s="22">
        <v>1E-3</v>
      </c>
      <c r="F468" s="12">
        <f>-0.088 -0.032</f>
        <v>-0.12</v>
      </c>
    </row>
    <row r="469" spans="1:6" x14ac:dyDescent="0.3">
      <c r="A469" s="16" t="s">
        <v>28</v>
      </c>
      <c r="B469" s="23">
        <v>-7.3200000000000001E-2</v>
      </c>
      <c r="C469" s="23">
        <v>1.2E-2</v>
      </c>
      <c r="D469" s="23">
        <v>-5.9539999999999997</v>
      </c>
      <c r="E469" s="23">
        <v>0</v>
      </c>
      <c r="F469" s="13">
        <f>-0.101 -0.045</f>
        <v>-0.14600000000000002</v>
      </c>
    </row>
    <row r="470" spans="1:6" x14ac:dyDescent="0.3">
      <c r="A470" s="3"/>
      <c r="B470" s="4"/>
      <c r="C470" s="4"/>
      <c r="D470" s="4"/>
      <c r="E470" s="4"/>
      <c r="F470" s="4"/>
    </row>
    <row r="471" spans="1:6" x14ac:dyDescent="0.3">
      <c r="A471" s="19" t="s">
        <v>29</v>
      </c>
      <c r="B471" s="20">
        <v>7.2210000000000001</v>
      </c>
      <c r="C471" s="19" t="s">
        <v>30</v>
      </c>
      <c r="D471" s="20">
        <v>2.298</v>
      </c>
    </row>
    <row r="472" spans="1:6" x14ac:dyDescent="0.3">
      <c r="A472" s="15" t="s">
        <v>31</v>
      </c>
      <c r="B472" s="18">
        <v>2.7E-2</v>
      </c>
      <c r="C472" s="15" t="s">
        <v>32</v>
      </c>
      <c r="D472" s="18">
        <v>3.1190000000000002</v>
      </c>
    </row>
    <row r="473" spans="1:6" x14ac:dyDescent="0.3">
      <c r="A473" s="15" t="s">
        <v>33</v>
      </c>
      <c r="B473" s="18">
        <v>-1.2070000000000001</v>
      </c>
      <c r="C473" s="15" t="s">
        <v>34</v>
      </c>
      <c r="D473" s="18">
        <v>0.21</v>
      </c>
    </row>
    <row r="474" spans="1:6" x14ac:dyDescent="0.3">
      <c r="A474" s="16" t="s">
        <v>35</v>
      </c>
      <c r="B474" s="21">
        <v>3.99</v>
      </c>
      <c r="C474" s="16" t="s">
        <v>36</v>
      </c>
      <c r="D474" s="21">
        <v>3.16</v>
      </c>
    </row>
    <row r="476" spans="1:6" x14ac:dyDescent="0.3">
      <c r="A476" s="43" t="s">
        <v>0</v>
      </c>
      <c r="B476" s="44"/>
      <c r="C476" s="44"/>
      <c r="D476" s="44"/>
    </row>
    <row r="477" spans="1:6" x14ac:dyDescent="0.3">
      <c r="A477" s="15" t="s">
        <v>1</v>
      </c>
      <c r="B477" s="5" t="s">
        <v>79</v>
      </c>
      <c r="C477" s="15" t="s">
        <v>3</v>
      </c>
      <c r="D477" s="6">
        <v>1.7999999999999999E-2</v>
      </c>
    </row>
    <row r="478" spans="1:6" x14ac:dyDescent="0.3">
      <c r="A478" s="15" t="s">
        <v>4</v>
      </c>
      <c r="B478" s="5" t="s">
        <v>5</v>
      </c>
      <c r="C478" s="15" t="s">
        <v>6</v>
      </c>
      <c r="D478" s="6">
        <v>-9.0999999999999998E-2</v>
      </c>
    </row>
    <row r="479" spans="1:6" x14ac:dyDescent="0.3">
      <c r="A479" s="15" t="s">
        <v>7</v>
      </c>
      <c r="B479" s="5" t="s">
        <v>8</v>
      </c>
      <c r="C479" s="15" t="s">
        <v>9</v>
      </c>
      <c r="D479" s="6">
        <v>0.16569999999999999</v>
      </c>
    </row>
    <row r="480" spans="1:6" x14ac:dyDescent="0.3">
      <c r="A480" s="15" t="s">
        <v>10</v>
      </c>
      <c r="B480" s="5" t="s">
        <v>11</v>
      </c>
      <c r="C480" s="15" t="s">
        <v>12</v>
      </c>
      <c r="D480" s="6">
        <v>0.69299999999999995</v>
      </c>
    </row>
    <row r="481" spans="1:6" x14ac:dyDescent="0.3">
      <c r="A481" s="15" t="s">
        <v>13</v>
      </c>
      <c r="B481" s="7">
        <v>0.4403819444444444</v>
      </c>
      <c r="C481" s="15" t="s">
        <v>14</v>
      </c>
      <c r="D481" s="8">
        <v>25.579000000000001</v>
      </c>
    </row>
    <row r="482" spans="1:6" x14ac:dyDescent="0.3">
      <c r="A482" s="15" t="s">
        <v>15</v>
      </c>
      <c r="B482" s="9">
        <v>11</v>
      </c>
      <c r="C482" s="15" t="s">
        <v>16</v>
      </c>
      <c r="D482" s="8">
        <v>-47.16</v>
      </c>
    </row>
    <row r="483" spans="1:6" x14ac:dyDescent="0.3">
      <c r="A483" s="15" t="s">
        <v>17</v>
      </c>
      <c r="B483" s="9">
        <v>9</v>
      </c>
      <c r="C483" s="15" t="s">
        <v>18</v>
      </c>
      <c r="D483" s="8">
        <v>-46.36</v>
      </c>
    </row>
    <row r="484" spans="1:6" x14ac:dyDescent="0.3">
      <c r="A484" s="15" t="s">
        <v>19</v>
      </c>
      <c r="B484" s="5">
        <v>1</v>
      </c>
      <c r="C484" s="15"/>
      <c r="D484" s="6"/>
    </row>
    <row r="485" spans="1:6" x14ac:dyDescent="0.3">
      <c r="A485" s="15" t="s">
        <v>20</v>
      </c>
      <c r="B485" s="5" t="s">
        <v>21</v>
      </c>
      <c r="C485" s="15"/>
      <c r="D485" s="6"/>
    </row>
    <row r="486" spans="1:6" x14ac:dyDescent="0.3">
      <c r="A486" s="17"/>
      <c r="B486" s="10" t="s">
        <v>22</v>
      </c>
      <c r="C486" s="10" t="s">
        <v>23</v>
      </c>
      <c r="D486" s="10" t="s">
        <v>24</v>
      </c>
      <c r="E486" s="10" t="s">
        <v>25</v>
      </c>
      <c r="F486" s="10" t="s">
        <v>26</v>
      </c>
    </row>
    <row r="487" spans="1:6" x14ac:dyDescent="0.3">
      <c r="A487" s="19" t="s">
        <v>27</v>
      </c>
      <c r="B487" s="22">
        <v>-9.9000000000000008E-3</v>
      </c>
      <c r="C487" s="22">
        <v>2.5999999999999999E-2</v>
      </c>
      <c r="D487" s="22">
        <v>-0.377</v>
      </c>
      <c r="E487" s="22">
        <v>0.71499999999999997</v>
      </c>
      <c r="F487" s="12" t="s">
        <v>86</v>
      </c>
    </row>
    <row r="488" spans="1:6" x14ac:dyDescent="0.3">
      <c r="A488" s="16" t="s">
        <v>28</v>
      </c>
      <c r="B488" s="23">
        <v>-1.12E-2</v>
      </c>
      <c r="C488" s="23">
        <v>2.7E-2</v>
      </c>
      <c r="D488" s="23">
        <v>-0.40699999999999997</v>
      </c>
      <c r="E488" s="23">
        <v>0.69299999999999995</v>
      </c>
      <c r="F488" s="13" t="s">
        <v>87</v>
      </c>
    </row>
    <row r="489" spans="1:6" x14ac:dyDescent="0.3">
      <c r="A489" s="3"/>
      <c r="B489" s="4"/>
      <c r="C489" s="4"/>
      <c r="D489" s="4"/>
      <c r="E489" s="4"/>
      <c r="F489" s="4"/>
    </row>
    <row r="490" spans="1:6" x14ac:dyDescent="0.3">
      <c r="A490" s="19" t="s">
        <v>29</v>
      </c>
      <c r="B490" s="20">
        <v>0.82199999999999995</v>
      </c>
      <c r="C490" s="19" t="s">
        <v>30</v>
      </c>
      <c r="D490" s="20">
        <v>0.97</v>
      </c>
    </row>
    <row r="491" spans="1:6" x14ac:dyDescent="0.3">
      <c r="A491" s="15" t="s">
        <v>31</v>
      </c>
      <c r="B491" s="18">
        <v>0.66300000000000003</v>
      </c>
      <c r="C491" s="15" t="s">
        <v>32</v>
      </c>
      <c r="D491" s="18">
        <v>0.60299999999999998</v>
      </c>
    </row>
    <row r="492" spans="1:6" x14ac:dyDescent="0.3">
      <c r="A492" s="15" t="s">
        <v>33</v>
      </c>
      <c r="B492" s="18">
        <v>-1.7000000000000001E-2</v>
      </c>
      <c r="C492" s="15" t="s">
        <v>34</v>
      </c>
      <c r="D492" s="18">
        <v>0.74</v>
      </c>
    </row>
    <row r="493" spans="1:6" x14ac:dyDescent="0.3">
      <c r="A493" s="16" t="s">
        <v>35</v>
      </c>
      <c r="B493" s="21">
        <v>1.853</v>
      </c>
      <c r="C493" s="16" t="s">
        <v>36</v>
      </c>
      <c r="D493" s="21">
        <v>6.49</v>
      </c>
    </row>
    <row r="495" spans="1:6" x14ac:dyDescent="0.3">
      <c r="A495" s="43" t="s">
        <v>0</v>
      </c>
      <c r="B495" s="44"/>
      <c r="C495" s="44"/>
      <c r="D495" s="44"/>
    </row>
    <row r="496" spans="1:6" x14ac:dyDescent="0.3">
      <c r="A496" s="15" t="s">
        <v>1</v>
      </c>
      <c r="B496" s="5" t="s">
        <v>79</v>
      </c>
      <c r="C496" s="15" t="s">
        <v>3</v>
      </c>
      <c r="D496" s="6">
        <v>6.5000000000000002E-2</v>
      </c>
    </row>
    <row r="497" spans="1:6" x14ac:dyDescent="0.3">
      <c r="A497" s="15" t="s">
        <v>4</v>
      </c>
      <c r="B497" s="5" t="s">
        <v>5</v>
      </c>
      <c r="C497" s="15" t="s">
        <v>6</v>
      </c>
      <c r="D497" s="6">
        <v>-3.9E-2</v>
      </c>
    </row>
    <row r="498" spans="1:6" x14ac:dyDescent="0.3">
      <c r="A498" s="15" t="s">
        <v>7</v>
      </c>
      <c r="B498" s="5" t="s">
        <v>8</v>
      </c>
      <c r="C498" s="15" t="s">
        <v>9</v>
      </c>
      <c r="D498" s="6">
        <v>0.626</v>
      </c>
    </row>
    <row r="499" spans="1:6" x14ac:dyDescent="0.3">
      <c r="A499" s="15" t="s">
        <v>10</v>
      </c>
      <c r="B499" s="5" t="s">
        <v>11</v>
      </c>
      <c r="C499" s="15" t="s">
        <v>12</v>
      </c>
      <c r="D499" s="6">
        <v>0.44900000000000001</v>
      </c>
    </row>
    <row r="500" spans="1:6" x14ac:dyDescent="0.3">
      <c r="A500" s="15" t="s">
        <v>13</v>
      </c>
      <c r="B500" s="7">
        <v>0.44057870370370367</v>
      </c>
      <c r="C500" s="15" t="s">
        <v>14</v>
      </c>
      <c r="D500" s="8">
        <v>25.824999999999999</v>
      </c>
    </row>
    <row r="501" spans="1:6" x14ac:dyDescent="0.3">
      <c r="A501" s="15" t="s">
        <v>15</v>
      </c>
      <c r="B501" s="9">
        <v>11</v>
      </c>
      <c r="C501" s="15" t="s">
        <v>16</v>
      </c>
      <c r="D501" s="8">
        <v>-47.65</v>
      </c>
    </row>
    <row r="502" spans="1:6" x14ac:dyDescent="0.3">
      <c r="A502" s="15" t="s">
        <v>17</v>
      </c>
      <c r="B502" s="9">
        <v>9</v>
      </c>
      <c r="C502" s="15" t="s">
        <v>18</v>
      </c>
      <c r="D502" s="8">
        <v>-46.85</v>
      </c>
    </row>
    <row r="503" spans="1:6" x14ac:dyDescent="0.3">
      <c r="A503" s="15" t="s">
        <v>19</v>
      </c>
      <c r="B503" s="5">
        <v>1</v>
      </c>
      <c r="C503" s="15"/>
      <c r="D503" s="6"/>
    </row>
    <row r="504" spans="1:6" x14ac:dyDescent="0.3">
      <c r="A504" s="15" t="s">
        <v>20</v>
      </c>
      <c r="B504" s="5" t="s">
        <v>21</v>
      </c>
      <c r="C504" s="15"/>
      <c r="D504" s="6"/>
    </row>
    <row r="505" spans="1:6" x14ac:dyDescent="0.3">
      <c r="A505" s="17"/>
      <c r="B505" s="10" t="s">
        <v>22</v>
      </c>
      <c r="C505" s="10" t="s">
        <v>23</v>
      </c>
      <c r="D505" s="10" t="s">
        <v>24</v>
      </c>
      <c r="E505" s="10" t="s">
        <v>25</v>
      </c>
      <c r="F505" s="10" t="s">
        <v>26</v>
      </c>
    </row>
    <row r="506" spans="1:6" x14ac:dyDescent="0.3">
      <c r="A506" s="19" t="s">
        <v>27</v>
      </c>
      <c r="B506" s="22">
        <v>-1.2999999999999999E-3</v>
      </c>
      <c r="C506" s="22">
        <v>1.2999999999999999E-2</v>
      </c>
      <c r="D506" s="22">
        <v>-9.8000000000000004E-2</v>
      </c>
      <c r="E506" s="22">
        <v>0.92400000000000004</v>
      </c>
      <c r="F506" s="12" t="s">
        <v>88</v>
      </c>
    </row>
    <row r="507" spans="1:6" x14ac:dyDescent="0.3">
      <c r="A507" s="16" t="s">
        <v>28</v>
      </c>
      <c r="B507" s="23">
        <v>-1.06E-2</v>
      </c>
      <c r="C507" s="23">
        <v>1.2999999999999999E-2</v>
      </c>
      <c r="D507" s="23">
        <v>-0.79100000000000004</v>
      </c>
      <c r="E507" s="23">
        <v>0.44900000000000001</v>
      </c>
      <c r="F507" s="13" t="s">
        <v>89</v>
      </c>
    </row>
    <row r="508" spans="1:6" x14ac:dyDescent="0.3">
      <c r="A508" s="3"/>
      <c r="B508" s="4"/>
      <c r="C508" s="4"/>
      <c r="D508" s="4"/>
      <c r="E508" s="4"/>
      <c r="F508" s="4"/>
    </row>
    <row r="509" spans="1:6" x14ac:dyDescent="0.3">
      <c r="A509" s="19" t="s">
        <v>29</v>
      </c>
      <c r="B509" s="20">
        <v>1.776</v>
      </c>
      <c r="C509" s="19" t="s">
        <v>30</v>
      </c>
      <c r="D509" s="20">
        <v>1.5740000000000001</v>
      </c>
    </row>
    <row r="510" spans="1:6" x14ac:dyDescent="0.3">
      <c r="A510" s="15" t="s">
        <v>31</v>
      </c>
      <c r="B510" s="18">
        <v>0.41099999999999998</v>
      </c>
      <c r="C510" s="15" t="s">
        <v>32</v>
      </c>
      <c r="D510" s="18">
        <v>0.81399999999999995</v>
      </c>
    </row>
    <row r="511" spans="1:6" x14ac:dyDescent="0.3">
      <c r="A511" s="15" t="s">
        <v>33</v>
      </c>
      <c r="B511" s="18">
        <v>-4.2000000000000003E-2</v>
      </c>
      <c r="C511" s="15" t="s">
        <v>34</v>
      </c>
      <c r="D511" s="18">
        <v>0.66600000000000004</v>
      </c>
    </row>
    <row r="512" spans="1:6" x14ac:dyDescent="0.3">
      <c r="A512" s="16" t="s">
        <v>35</v>
      </c>
      <c r="B512" s="21">
        <v>1.67</v>
      </c>
      <c r="C512" s="16" t="s">
        <v>36</v>
      </c>
      <c r="D512" s="21">
        <v>3.16</v>
      </c>
    </row>
    <row r="514" spans="1:6" x14ac:dyDescent="0.3">
      <c r="A514" s="43" t="s">
        <v>0</v>
      </c>
      <c r="B514" s="44"/>
      <c r="C514" s="44"/>
      <c r="D514" s="44"/>
    </row>
    <row r="515" spans="1:6" x14ac:dyDescent="0.3">
      <c r="A515" s="15" t="s">
        <v>1</v>
      </c>
      <c r="B515" s="5" t="s">
        <v>79</v>
      </c>
      <c r="C515" s="15" t="s">
        <v>3</v>
      </c>
      <c r="D515" s="6">
        <v>0.23699999999999999</v>
      </c>
    </row>
    <row r="516" spans="1:6" x14ac:dyDescent="0.3">
      <c r="A516" s="15" t="s">
        <v>4</v>
      </c>
      <c r="B516" s="5" t="s">
        <v>5</v>
      </c>
      <c r="C516" s="15" t="s">
        <v>6</v>
      </c>
      <c r="D516" s="6">
        <v>0.152</v>
      </c>
    </row>
    <row r="517" spans="1:6" x14ac:dyDescent="0.3">
      <c r="A517" s="15" t="s">
        <v>7</v>
      </c>
      <c r="B517" s="5" t="s">
        <v>8</v>
      </c>
      <c r="C517" s="15" t="s">
        <v>9</v>
      </c>
      <c r="D517" s="6">
        <v>2.79</v>
      </c>
    </row>
    <row r="518" spans="1:6" x14ac:dyDescent="0.3">
      <c r="A518" s="15" t="s">
        <v>10</v>
      </c>
      <c r="B518" s="5" t="s">
        <v>11</v>
      </c>
      <c r="C518" s="15" t="s">
        <v>12</v>
      </c>
      <c r="D518" s="6">
        <v>0.129</v>
      </c>
    </row>
    <row r="519" spans="1:6" x14ac:dyDescent="0.3">
      <c r="A519" s="15" t="s">
        <v>13</v>
      </c>
      <c r="B519" s="7">
        <v>0.4407638888888889</v>
      </c>
      <c r="C519" s="15" t="s">
        <v>14</v>
      </c>
      <c r="D519" s="8">
        <v>34.375999999999998</v>
      </c>
    </row>
    <row r="520" spans="1:6" x14ac:dyDescent="0.3">
      <c r="A520" s="15" t="s">
        <v>15</v>
      </c>
      <c r="B520" s="9">
        <v>11</v>
      </c>
      <c r="C520" s="15" t="s">
        <v>16</v>
      </c>
      <c r="D520" s="8">
        <v>-64.75</v>
      </c>
    </row>
    <row r="521" spans="1:6" x14ac:dyDescent="0.3">
      <c r="A521" s="15" t="s">
        <v>17</v>
      </c>
      <c r="B521" s="9">
        <v>9</v>
      </c>
      <c r="C521" s="15" t="s">
        <v>18</v>
      </c>
      <c r="D521" s="8">
        <v>-63.96</v>
      </c>
    </row>
    <row r="522" spans="1:6" x14ac:dyDescent="0.3">
      <c r="A522" s="15" t="s">
        <v>19</v>
      </c>
      <c r="B522" s="5">
        <v>1</v>
      </c>
      <c r="C522" s="15"/>
      <c r="D522" s="6"/>
    </row>
    <row r="523" spans="1:6" x14ac:dyDescent="0.3">
      <c r="A523" s="15" t="s">
        <v>20</v>
      </c>
      <c r="B523" s="5" t="s">
        <v>21</v>
      </c>
      <c r="C523" s="15"/>
      <c r="D523" s="6"/>
    </row>
    <row r="524" spans="1:6" x14ac:dyDescent="0.3">
      <c r="A524" s="17"/>
      <c r="B524" s="10" t="s">
        <v>22</v>
      </c>
      <c r="C524" s="10" t="s">
        <v>23</v>
      </c>
      <c r="D524" s="10" t="s">
        <v>24</v>
      </c>
      <c r="E524" s="10" t="s">
        <v>25</v>
      </c>
      <c r="F524" s="10" t="s">
        <v>26</v>
      </c>
    </row>
    <row r="525" spans="1:6" x14ac:dyDescent="0.3">
      <c r="A525" s="19" t="s">
        <v>27</v>
      </c>
      <c r="B525" s="22">
        <v>1.01E-2</v>
      </c>
      <c r="C525" s="22">
        <v>6.0000000000000001E-3</v>
      </c>
      <c r="D525" s="22">
        <v>1.6379999999999999</v>
      </c>
      <c r="E525" s="22">
        <v>0.13600000000000001</v>
      </c>
      <c r="F525" s="12" t="s">
        <v>90</v>
      </c>
    </row>
    <row r="526" spans="1:6" x14ac:dyDescent="0.3">
      <c r="A526" s="16" t="s">
        <v>28</v>
      </c>
      <c r="B526" s="23">
        <v>1.03E-2</v>
      </c>
      <c r="C526" s="23">
        <v>6.0000000000000001E-3</v>
      </c>
      <c r="D526" s="23">
        <v>1.67</v>
      </c>
      <c r="E526" s="23">
        <v>0.129</v>
      </c>
      <c r="F526" s="13" t="s">
        <v>90</v>
      </c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19" t="s">
        <v>29</v>
      </c>
      <c r="B528" s="20">
        <v>9.952</v>
      </c>
      <c r="C528" s="19" t="s">
        <v>30</v>
      </c>
      <c r="D528" s="20">
        <v>2.1120000000000001</v>
      </c>
    </row>
    <row r="529" spans="1:6" x14ac:dyDescent="0.3">
      <c r="A529" s="15" t="s">
        <v>31</v>
      </c>
      <c r="B529" s="18">
        <v>7.0000000000000001E-3</v>
      </c>
      <c r="C529" s="15" t="s">
        <v>32</v>
      </c>
      <c r="D529" s="18">
        <v>4.6870000000000003</v>
      </c>
    </row>
    <row r="530" spans="1:6" x14ac:dyDescent="0.3">
      <c r="A530" s="15" t="s">
        <v>33</v>
      </c>
      <c r="B530" s="18">
        <v>-1.359</v>
      </c>
      <c r="C530" s="15" t="s">
        <v>34</v>
      </c>
      <c r="D530" s="18">
        <v>9.6000000000000002E-2</v>
      </c>
    </row>
    <row r="531" spans="1:6" x14ac:dyDescent="0.3">
      <c r="A531" s="16" t="s">
        <v>35</v>
      </c>
      <c r="B531" s="21">
        <v>4.6849999999999996</v>
      </c>
      <c r="C531" s="16" t="s">
        <v>36</v>
      </c>
      <c r="D531" s="21">
        <v>3.16</v>
      </c>
    </row>
    <row r="533" spans="1:6" x14ac:dyDescent="0.3">
      <c r="A533" s="43" t="s">
        <v>0</v>
      </c>
      <c r="B533" s="44"/>
      <c r="C533" s="44"/>
      <c r="D533" s="44"/>
    </row>
    <row r="534" spans="1:6" x14ac:dyDescent="0.3">
      <c r="A534" s="15" t="s">
        <v>1</v>
      </c>
      <c r="B534" s="5" t="s">
        <v>91</v>
      </c>
      <c r="C534" s="15" t="s">
        <v>3</v>
      </c>
      <c r="D534" s="6">
        <v>7.0000000000000001E-3</v>
      </c>
    </row>
    <row r="535" spans="1:6" x14ac:dyDescent="0.3">
      <c r="A535" s="15" t="s">
        <v>4</v>
      </c>
      <c r="B535" s="5" t="s">
        <v>5</v>
      </c>
      <c r="C535" s="15" t="s">
        <v>6</v>
      </c>
      <c r="D535" s="6">
        <v>-0.104</v>
      </c>
    </row>
    <row r="536" spans="1:6" x14ac:dyDescent="0.3">
      <c r="A536" s="15" t="s">
        <v>7</v>
      </c>
      <c r="B536" s="5" t="s">
        <v>8</v>
      </c>
      <c r="C536" s="15" t="s">
        <v>9</v>
      </c>
      <c r="D536" s="6">
        <v>5.9709999999999999E-2</v>
      </c>
    </row>
    <row r="537" spans="1:6" x14ac:dyDescent="0.3">
      <c r="A537" s="15" t="s">
        <v>10</v>
      </c>
      <c r="B537" s="5" t="s">
        <v>11</v>
      </c>
      <c r="C537" s="15" t="s">
        <v>12</v>
      </c>
      <c r="D537" s="6">
        <v>0.81200000000000006</v>
      </c>
    </row>
    <row r="538" spans="1:6" x14ac:dyDescent="0.3">
      <c r="A538" s="15" t="s">
        <v>13</v>
      </c>
      <c r="B538" s="7">
        <v>0.44214120370370374</v>
      </c>
      <c r="C538" s="15" t="s">
        <v>14</v>
      </c>
      <c r="D538" s="8">
        <v>40.872999999999998</v>
      </c>
    </row>
    <row r="539" spans="1:6" x14ac:dyDescent="0.3">
      <c r="A539" s="15" t="s">
        <v>15</v>
      </c>
      <c r="B539" s="9">
        <v>11</v>
      </c>
      <c r="C539" s="15" t="s">
        <v>16</v>
      </c>
      <c r="D539" s="8">
        <v>-77.75</v>
      </c>
    </row>
    <row r="540" spans="1:6" x14ac:dyDescent="0.3">
      <c r="A540" s="15" t="s">
        <v>17</v>
      </c>
      <c r="B540" s="9">
        <v>9</v>
      </c>
      <c r="C540" s="15" t="s">
        <v>18</v>
      </c>
      <c r="D540" s="8">
        <v>-76.95</v>
      </c>
    </row>
    <row r="541" spans="1:6" x14ac:dyDescent="0.3">
      <c r="A541" s="15" t="s">
        <v>19</v>
      </c>
      <c r="B541" s="5">
        <v>1</v>
      </c>
      <c r="C541" s="15"/>
      <c r="D541" s="6"/>
    </row>
    <row r="542" spans="1:6" x14ac:dyDescent="0.3">
      <c r="A542" s="15" t="s">
        <v>20</v>
      </c>
      <c r="B542" s="5" t="s">
        <v>21</v>
      </c>
      <c r="C542" s="15"/>
      <c r="D542" s="6"/>
    </row>
    <row r="543" spans="1:6" x14ac:dyDescent="0.3">
      <c r="A543" s="17"/>
      <c r="B543" s="10" t="s">
        <v>22</v>
      </c>
      <c r="C543" s="10" t="s">
        <v>23</v>
      </c>
      <c r="D543" s="10" t="s">
        <v>24</v>
      </c>
      <c r="E543" s="10" t="s">
        <v>25</v>
      </c>
      <c r="F543" s="10" t="s">
        <v>26</v>
      </c>
    </row>
    <row r="544" spans="1:6" x14ac:dyDescent="0.3">
      <c r="A544" s="19" t="s">
        <v>27</v>
      </c>
      <c r="B544" s="22">
        <v>-4.0000000000000002E-4</v>
      </c>
      <c r="C544" s="22">
        <v>3.0000000000000001E-3</v>
      </c>
      <c r="D544" s="22">
        <v>-0.129</v>
      </c>
      <c r="E544" s="22">
        <v>0.9</v>
      </c>
      <c r="F544" s="12" t="s">
        <v>92</v>
      </c>
    </row>
    <row r="545" spans="1:6" x14ac:dyDescent="0.3">
      <c r="A545" s="16" t="s">
        <v>28</v>
      </c>
      <c r="B545" s="23">
        <v>-8.0000000000000004E-4</v>
      </c>
      <c r="C545" s="23">
        <v>3.0000000000000001E-3</v>
      </c>
      <c r="D545" s="23">
        <v>-0.24399999999999999</v>
      </c>
      <c r="E545" s="23">
        <v>0.81200000000000006</v>
      </c>
      <c r="F545" s="13" t="s">
        <v>93</v>
      </c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19" t="s">
        <v>29</v>
      </c>
      <c r="B547" s="20">
        <v>0.92500000000000004</v>
      </c>
      <c r="C547" s="19" t="s">
        <v>30</v>
      </c>
      <c r="D547" s="20">
        <v>3.3410000000000002</v>
      </c>
    </row>
    <row r="548" spans="1:6" x14ac:dyDescent="0.3">
      <c r="A548" s="15" t="s">
        <v>31</v>
      </c>
      <c r="B548" s="18">
        <v>0.63</v>
      </c>
      <c r="C548" s="15" t="s">
        <v>32</v>
      </c>
      <c r="D548" s="18">
        <v>0.77</v>
      </c>
    </row>
    <row r="549" spans="1:6" x14ac:dyDescent="0.3">
      <c r="A549" s="15" t="s">
        <v>33</v>
      </c>
      <c r="B549" s="18">
        <v>-0.51200000000000001</v>
      </c>
      <c r="C549" s="15" t="s">
        <v>34</v>
      </c>
      <c r="D549" s="18">
        <v>0.68</v>
      </c>
    </row>
    <row r="550" spans="1:6" x14ac:dyDescent="0.3">
      <c r="A550" s="16" t="s">
        <v>35</v>
      </c>
      <c r="B550" s="21">
        <v>2.2050000000000001</v>
      </c>
      <c r="C550" s="16" t="s">
        <v>36</v>
      </c>
      <c r="D550" s="21">
        <v>3.16</v>
      </c>
    </row>
    <row r="552" spans="1:6" x14ac:dyDescent="0.3">
      <c r="A552" s="43" t="s">
        <v>0</v>
      </c>
      <c r="B552" s="44"/>
      <c r="C552" s="44"/>
      <c r="D552" s="44"/>
    </row>
    <row r="553" spans="1:6" x14ac:dyDescent="0.3">
      <c r="A553" s="15" t="s">
        <v>1</v>
      </c>
      <c r="B553" s="5" t="s">
        <v>91</v>
      </c>
      <c r="C553" s="15" t="s">
        <v>3</v>
      </c>
      <c r="D553" s="6">
        <v>3.6999999999999998E-2</v>
      </c>
    </row>
    <row r="554" spans="1:6" x14ac:dyDescent="0.3">
      <c r="A554" s="15" t="s">
        <v>4</v>
      </c>
      <c r="B554" s="5" t="s">
        <v>5</v>
      </c>
      <c r="C554" s="15" t="s">
        <v>6</v>
      </c>
      <c r="D554" s="6">
        <v>-7.0000000000000007E-2</v>
      </c>
    </row>
    <row r="555" spans="1:6" x14ac:dyDescent="0.3">
      <c r="A555" s="15" t="s">
        <v>7</v>
      </c>
      <c r="B555" s="5" t="s">
        <v>8</v>
      </c>
      <c r="C555" s="15" t="s">
        <v>9</v>
      </c>
      <c r="D555" s="6">
        <v>0.34749999999999998</v>
      </c>
    </row>
    <row r="556" spans="1:6" x14ac:dyDescent="0.3">
      <c r="A556" s="15" t="s">
        <v>10</v>
      </c>
      <c r="B556" s="5" t="s">
        <v>11</v>
      </c>
      <c r="C556" s="15" t="s">
        <v>12</v>
      </c>
      <c r="D556" s="6">
        <v>0.56999999999999995</v>
      </c>
    </row>
    <row r="557" spans="1:6" x14ac:dyDescent="0.3">
      <c r="A557" s="15" t="s">
        <v>13</v>
      </c>
      <c r="B557" s="7">
        <v>0.44233796296296296</v>
      </c>
      <c r="C557" s="15" t="s">
        <v>14</v>
      </c>
      <c r="D557" s="8">
        <v>35.31</v>
      </c>
    </row>
    <row r="558" spans="1:6" x14ac:dyDescent="0.3">
      <c r="A558" s="15" t="s">
        <v>15</v>
      </c>
      <c r="B558" s="9">
        <v>11</v>
      </c>
      <c r="C558" s="15" t="s">
        <v>16</v>
      </c>
      <c r="D558" s="8">
        <v>-66.62</v>
      </c>
    </row>
    <row r="559" spans="1:6" x14ac:dyDescent="0.3">
      <c r="A559" s="15" t="s">
        <v>17</v>
      </c>
      <c r="B559" s="9">
        <v>9</v>
      </c>
      <c r="C559" s="15" t="s">
        <v>18</v>
      </c>
      <c r="D559" s="8">
        <v>-65.819999999999993</v>
      </c>
    </row>
    <row r="560" spans="1:6" x14ac:dyDescent="0.3">
      <c r="A560" s="15" t="s">
        <v>19</v>
      </c>
      <c r="B560" s="5">
        <v>1</v>
      </c>
      <c r="C560" s="15"/>
      <c r="D560" s="6"/>
    </row>
    <row r="561" spans="1:6" x14ac:dyDescent="0.3">
      <c r="A561" s="15" t="s">
        <v>20</v>
      </c>
      <c r="B561" s="5" t="s">
        <v>21</v>
      </c>
      <c r="C561" s="15"/>
      <c r="D561" s="6"/>
    </row>
    <row r="562" spans="1:6" x14ac:dyDescent="0.3">
      <c r="A562" s="17"/>
      <c r="B562" s="10" t="s">
        <v>22</v>
      </c>
      <c r="C562" s="10" t="s">
        <v>23</v>
      </c>
      <c r="D562" s="10" t="s">
        <v>24</v>
      </c>
      <c r="E562" s="10" t="s">
        <v>25</v>
      </c>
      <c r="F562" s="10" t="s">
        <v>26</v>
      </c>
    </row>
    <row r="563" spans="1:6" x14ac:dyDescent="0.3">
      <c r="A563" s="19" t="s">
        <v>27</v>
      </c>
      <c r="B563" s="22">
        <v>-6.4999999999999997E-3</v>
      </c>
      <c r="C563" s="22">
        <v>1.0999999999999999E-2</v>
      </c>
      <c r="D563" s="22">
        <v>-0.60099999999999998</v>
      </c>
      <c r="E563" s="22">
        <v>0.56299999999999994</v>
      </c>
      <c r="F563" s="12" t="s">
        <v>94</v>
      </c>
    </row>
    <row r="564" spans="1:6" x14ac:dyDescent="0.3">
      <c r="A564" s="16" t="s">
        <v>28</v>
      </c>
      <c r="B564" s="23">
        <v>-6.7000000000000002E-3</v>
      </c>
      <c r="C564" s="23">
        <v>1.0999999999999999E-2</v>
      </c>
      <c r="D564" s="23">
        <v>-0.58899999999999997</v>
      </c>
      <c r="E564" s="23">
        <v>0.56999999999999995</v>
      </c>
      <c r="F564" s="13" t="s">
        <v>95</v>
      </c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19" t="s">
        <v>29</v>
      </c>
      <c r="B566" s="20">
        <v>0.81899999999999995</v>
      </c>
      <c r="C566" s="19" t="s">
        <v>30</v>
      </c>
      <c r="D566" s="20">
        <v>1.296</v>
      </c>
    </row>
    <row r="567" spans="1:6" x14ac:dyDescent="0.3">
      <c r="A567" s="15" t="s">
        <v>31</v>
      </c>
      <c r="B567" s="18">
        <v>0.66400000000000003</v>
      </c>
      <c r="C567" s="15" t="s">
        <v>32</v>
      </c>
      <c r="D567" s="18">
        <v>0.40799999999999997</v>
      </c>
    </row>
    <row r="568" spans="1:6" x14ac:dyDescent="0.3">
      <c r="A568" s="15" t="s">
        <v>33</v>
      </c>
      <c r="B568" s="18">
        <v>0.44</v>
      </c>
      <c r="C568" s="15" t="s">
        <v>34</v>
      </c>
      <c r="D568" s="18">
        <v>0.81599999999999995</v>
      </c>
    </row>
    <row r="569" spans="1:6" x14ac:dyDescent="0.3">
      <c r="A569" s="16" t="s">
        <v>35</v>
      </c>
      <c r="B569" s="21">
        <v>2.6579999999999999</v>
      </c>
      <c r="C569" s="16" t="s">
        <v>36</v>
      </c>
      <c r="D569" s="21">
        <v>6.49</v>
      </c>
    </row>
    <row r="571" spans="1:6" x14ac:dyDescent="0.3">
      <c r="A571" s="43" t="s">
        <v>0</v>
      </c>
      <c r="B571" s="44"/>
      <c r="C571" s="44"/>
      <c r="D571" s="44"/>
    </row>
    <row r="572" spans="1:6" x14ac:dyDescent="0.3">
      <c r="A572" s="15" t="s">
        <v>1</v>
      </c>
      <c r="B572" s="5" t="s">
        <v>91</v>
      </c>
      <c r="C572" s="15" t="s">
        <v>3</v>
      </c>
      <c r="D572" s="6">
        <v>0.11700000000000001</v>
      </c>
    </row>
    <row r="573" spans="1:6" x14ac:dyDescent="0.3">
      <c r="A573" s="15" t="s">
        <v>4</v>
      </c>
      <c r="B573" s="5" t="s">
        <v>5</v>
      </c>
      <c r="C573" s="15" t="s">
        <v>6</v>
      </c>
      <c r="D573" s="6">
        <v>1.9E-2</v>
      </c>
    </row>
    <row r="574" spans="1:6" x14ac:dyDescent="0.3">
      <c r="A574" s="15" t="s">
        <v>7</v>
      </c>
      <c r="B574" s="5" t="s">
        <v>8</v>
      </c>
      <c r="C574" s="15" t="s">
        <v>9</v>
      </c>
      <c r="D574" s="6">
        <v>1.1890000000000001</v>
      </c>
    </row>
    <row r="575" spans="1:6" x14ac:dyDescent="0.3">
      <c r="A575" s="15" t="s">
        <v>10</v>
      </c>
      <c r="B575" s="5" t="s">
        <v>11</v>
      </c>
      <c r="C575" s="15" t="s">
        <v>12</v>
      </c>
      <c r="D575" s="6">
        <v>0.30399999999999999</v>
      </c>
    </row>
    <row r="576" spans="1:6" x14ac:dyDescent="0.3">
      <c r="A576" s="15" t="s">
        <v>13</v>
      </c>
      <c r="B576" s="7">
        <v>0.44268518518518518</v>
      </c>
      <c r="C576" s="15" t="s">
        <v>14</v>
      </c>
      <c r="D576" s="8">
        <v>36.25</v>
      </c>
    </row>
    <row r="577" spans="1:6" x14ac:dyDescent="0.3">
      <c r="A577" s="15" t="s">
        <v>15</v>
      </c>
      <c r="B577" s="9">
        <v>11</v>
      </c>
      <c r="C577" s="15" t="s">
        <v>16</v>
      </c>
      <c r="D577" s="8">
        <v>-68.5</v>
      </c>
    </row>
    <row r="578" spans="1:6" x14ac:dyDescent="0.3">
      <c r="A578" s="15" t="s">
        <v>17</v>
      </c>
      <c r="B578" s="9">
        <v>9</v>
      </c>
      <c r="C578" s="15" t="s">
        <v>18</v>
      </c>
      <c r="D578" s="8">
        <v>-67.7</v>
      </c>
    </row>
    <row r="579" spans="1:6" x14ac:dyDescent="0.3">
      <c r="A579" s="15" t="s">
        <v>19</v>
      </c>
      <c r="B579" s="5">
        <v>1</v>
      </c>
      <c r="C579" s="15"/>
      <c r="D579" s="6"/>
    </row>
    <row r="580" spans="1:6" x14ac:dyDescent="0.3">
      <c r="A580" s="15" t="s">
        <v>20</v>
      </c>
      <c r="B580" s="5" t="s">
        <v>21</v>
      </c>
      <c r="C580" s="15"/>
      <c r="D580" s="6"/>
    </row>
    <row r="581" spans="1:6" x14ac:dyDescent="0.3">
      <c r="A581" s="17"/>
      <c r="B581" s="10" t="s">
        <v>22</v>
      </c>
      <c r="C581" s="10" t="s">
        <v>23</v>
      </c>
      <c r="D581" s="10" t="s">
        <v>24</v>
      </c>
      <c r="E581" s="10" t="s">
        <v>25</v>
      </c>
      <c r="F581" s="10" t="s">
        <v>26</v>
      </c>
    </row>
    <row r="582" spans="1:6" x14ac:dyDescent="0.3">
      <c r="A582" s="19" t="s">
        <v>27</v>
      </c>
      <c r="B582" s="22">
        <v>4.5999999999999999E-3</v>
      </c>
      <c r="C582" s="22">
        <v>5.0000000000000001E-3</v>
      </c>
      <c r="D582" s="22">
        <v>0.88700000000000001</v>
      </c>
      <c r="E582" s="22">
        <v>0.39800000000000002</v>
      </c>
      <c r="F582" s="12" t="s">
        <v>96</v>
      </c>
    </row>
    <row r="583" spans="1:6" x14ac:dyDescent="0.3">
      <c r="A583" s="16" t="s">
        <v>28</v>
      </c>
      <c r="B583" s="23">
        <v>5.7000000000000002E-3</v>
      </c>
      <c r="C583" s="23">
        <v>5.0000000000000001E-3</v>
      </c>
      <c r="D583" s="23">
        <v>1.0900000000000001</v>
      </c>
      <c r="E583" s="23">
        <v>0.30399999999999999</v>
      </c>
      <c r="F583" s="13" t="s">
        <v>97</v>
      </c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19" t="s">
        <v>29</v>
      </c>
      <c r="B585" s="20">
        <v>3.3490000000000002</v>
      </c>
      <c r="C585" s="19" t="s">
        <v>30</v>
      </c>
      <c r="D585" s="20">
        <v>1.508</v>
      </c>
    </row>
    <row r="586" spans="1:6" x14ac:dyDescent="0.3">
      <c r="A586" s="15" t="s">
        <v>31</v>
      </c>
      <c r="B586" s="18">
        <v>0.187</v>
      </c>
      <c r="C586" s="15" t="s">
        <v>32</v>
      </c>
      <c r="D586" s="18">
        <v>0.95799999999999996</v>
      </c>
    </row>
    <row r="587" spans="1:6" x14ac:dyDescent="0.3">
      <c r="A587" s="15" t="s">
        <v>33</v>
      </c>
      <c r="B587" s="18">
        <v>-0.65400000000000003</v>
      </c>
      <c r="C587" s="15" t="s">
        <v>34</v>
      </c>
      <c r="D587" s="18">
        <v>0.61899999999999999</v>
      </c>
    </row>
    <row r="588" spans="1:6" x14ac:dyDescent="0.3">
      <c r="A588" s="16" t="s">
        <v>35</v>
      </c>
      <c r="B588" s="21">
        <v>3.6139999999999999</v>
      </c>
      <c r="C588" s="16" t="s">
        <v>36</v>
      </c>
      <c r="D588" s="21">
        <v>3.16</v>
      </c>
    </row>
    <row r="590" spans="1:6" x14ac:dyDescent="0.3">
      <c r="A590" s="43" t="s">
        <v>0</v>
      </c>
      <c r="B590" s="44"/>
      <c r="C590" s="44"/>
      <c r="D590" s="44"/>
    </row>
    <row r="591" spans="1:6" x14ac:dyDescent="0.3">
      <c r="A591" s="15" t="s">
        <v>1</v>
      </c>
      <c r="B591" s="5" t="s">
        <v>91</v>
      </c>
      <c r="C591" s="15" t="s">
        <v>3</v>
      </c>
      <c r="D591" s="6">
        <v>0.70199999999999996</v>
      </c>
    </row>
    <row r="592" spans="1:6" x14ac:dyDescent="0.3">
      <c r="A592" s="15" t="s">
        <v>4</v>
      </c>
      <c r="B592" s="5" t="s">
        <v>5</v>
      </c>
      <c r="C592" s="15" t="s">
        <v>6</v>
      </c>
      <c r="D592" s="6">
        <v>0.66900000000000004</v>
      </c>
    </row>
    <row r="593" spans="1:6" x14ac:dyDescent="0.3">
      <c r="A593" s="15" t="s">
        <v>7</v>
      </c>
      <c r="B593" s="5" t="s">
        <v>8</v>
      </c>
      <c r="C593" s="15" t="s">
        <v>9</v>
      </c>
      <c r="D593" s="6">
        <v>21.23</v>
      </c>
    </row>
    <row r="594" spans="1:6" x14ac:dyDescent="0.3">
      <c r="A594" s="15" t="s">
        <v>10</v>
      </c>
      <c r="B594" s="5" t="s">
        <v>11</v>
      </c>
      <c r="C594" s="15" t="s">
        <v>12</v>
      </c>
      <c r="D594" s="6">
        <v>1.2800000000000001E-3</v>
      </c>
    </row>
    <row r="595" spans="1:6" x14ac:dyDescent="0.3">
      <c r="A595" s="15" t="s">
        <v>13</v>
      </c>
      <c r="B595" s="7">
        <v>0.44285879629629626</v>
      </c>
      <c r="C595" s="15" t="s">
        <v>14</v>
      </c>
      <c r="D595" s="8">
        <v>30.597000000000001</v>
      </c>
    </row>
    <row r="596" spans="1:6" x14ac:dyDescent="0.3">
      <c r="A596" s="15" t="s">
        <v>15</v>
      </c>
      <c r="B596" s="9">
        <v>11</v>
      </c>
      <c r="C596" s="15" t="s">
        <v>16</v>
      </c>
      <c r="D596" s="8">
        <v>-57.19</v>
      </c>
    </row>
    <row r="597" spans="1:6" x14ac:dyDescent="0.3">
      <c r="A597" s="15" t="s">
        <v>17</v>
      </c>
      <c r="B597" s="9">
        <v>9</v>
      </c>
      <c r="C597" s="15" t="s">
        <v>18</v>
      </c>
      <c r="D597" s="8">
        <v>-56.4</v>
      </c>
    </row>
    <row r="598" spans="1:6" x14ac:dyDescent="0.3">
      <c r="A598" s="15" t="s">
        <v>19</v>
      </c>
      <c r="B598" s="5">
        <v>1</v>
      </c>
      <c r="C598" s="15"/>
      <c r="D598" s="6"/>
    </row>
    <row r="599" spans="1:6" x14ac:dyDescent="0.3">
      <c r="A599" s="15" t="s">
        <v>20</v>
      </c>
      <c r="B599" s="5" t="s">
        <v>21</v>
      </c>
      <c r="C599" s="15"/>
      <c r="D599" s="6"/>
    </row>
    <row r="600" spans="1:6" x14ac:dyDescent="0.3">
      <c r="A600" s="17"/>
      <c r="B600" s="10" t="s">
        <v>22</v>
      </c>
      <c r="C600" s="10" t="s">
        <v>23</v>
      </c>
      <c r="D600" s="10" t="s">
        <v>24</v>
      </c>
      <c r="E600" s="10" t="s">
        <v>25</v>
      </c>
      <c r="F600" s="10" t="s">
        <v>26</v>
      </c>
    </row>
    <row r="601" spans="1:6" x14ac:dyDescent="0.3">
      <c r="A601" s="19" t="s">
        <v>27</v>
      </c>
      <c r="B601" s="22">
        <v>-3.0599999999999999E-2</v>
      </c>
      <c r="C601" s="22">
        <v>8.9999999999999993E-3</v>
      </c>
      <c r="D601" s="22">
        <v>-3.5259999999999998</v>
      </c>
      <c r="E601" s="22">
        <v>6.0000000000000001E-3</v>
      </c>
      <c r="F601" s="12">
        <f>-0.05 -0.011</f>
        <v>-6.0999999999999999E-2</v>
      </c>
    </row>
    <row r="602" spans="1:6" x14ac:dyDescent="0.3">
      <c r="A602" s="16" t="s">
        <v>28</v>
      </c>
      <c r="B602" s="23">
        <v>-0.04</v>
      </c>
      <c r="C602" s="23">
        <v>8.9999999999999993E-3</v>
      </c>
      <c r="D602" s="23">
        <v>-4.6079999999999997</v>
      </c>
      <c r="E602" s="23">
        <v>1E-3</v>
      </c>
      <c r="F602" s="13">
        <f>-0.06 -0.02</f>
        <v>-0.08</v>
      </c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19" t="s">
        <v>29</v>
      </c>
      <c r="B604" s="20">
        <v>11.005000000000001</v>
      </c>
      <c r="C604" s="19" t="s">
        <v>30</v>
      </c>
      <c r="D604" s="20">
        <v>2.3820000000000001</v>
      </c>
    </row>
    <row r="605" spans="1:6" x14ac:dyDescent="0.3">
      <c r="A605" s="15" t="s">
        <v>31</v>
      </c>
      <c r="B605" s="18">
        <v>4.0000000000000001E-3</v>
      </c>
      <c r="C605" s="15" t="s">
        <v>32</v>
      </c>
      <c r="D605" s="18">
        <v>5.4960000000000004</v>
      </c>
    </row>
    <row r="606" spans="1:6" x14ac:dyDescent="0.3">
      <c r="A606" s="15" t="s">
        <v>33</v>
      </c>
      <c r="B606" s="18">
        <v>-1.292</v>
      </c>
      <c r="C606" s="15" t="s">
        <v>34</v>
      </c>
      <c r="D606" s="18">
        <v>6.4000000000000001E-2</v>
      </c>
    </row>
    <row r="607" spans="1:6" x14ac:dyDescent="0.3">
      <c r="A607" s="16" t="s">
        <v>35</v>
      </c>
      <c r="B607" s="21">
        <v>5.306</v>
      </c>
      <c r="C607" s="16" t="s">
        <v>36</v>
      </c>
      <c r="D607" s="21">
        <v>3.16</v>
      </c>
    </row>
    <row r="609" spans="1:6" x14ac:dyDescent="0.3">
      <c r="A609" s="43" t="s">
        <v>0</v>
      </c>
      <c r="B609" s="44"/>
      <c r="C609" s="44"/>
      <c r="D609" s="44"/>
    </row>
    <row r="610" spans="1:6" x14ac:dyDescent="0.3">
      <c r="A610" s="15" t="s">
        <v>1</v>
      </c>
      <c r="B610" s="5" t="s">
        <v>91</v>
      </c>
      <c r="C610" s="15" t="s">
        <v>3</v>
      </c>
      <c r="D610" s="6">
        <v>1.4E-2</v>
      </c>
    </row>
    <row r="611" spans="1:6" x14ac:dyDescent="0.3">
      <c r="A611" s="15" t="s">
        <v>4</v>
      </c>
      <c r="B611" s="5" t="s">
        <v>5</v>
      </c>
      <c r="C611" s="15" t="s">
        <v>6</v>
      </c>
      <c r="D611" s="6">
        <v>-9.6000000000000002E-2</v>
      </c>
    </row>
    <row r="612" spans="1:6" x14ac:dyDescent="0.3">
      <c r="A612" s="15" t="s">
        <v>7</v>
      </c>
      <c r="B612" s="5" t="s">
        <v>8</v>
      </c>
      <c r="C612" s="15" t="s">
        <v>9</v>
      </c>
      <c r="D612" s="6">
        <v>0.1268</v>
      </c>
    </row>
    <row r="613" spans="1:6" x14ac:dyDescent="0.3">
      <c r="A613" s="15" t="s">
        <v>10</v>
      </c>
      <c r="B613" s="5" t="s">
        <v>11</v>
      </c>
      <c r="C613" s="15" t="s">
        <v>12</v>
      </c>
      <c r="D613" s="6">
        <v>0.73</v>
      </c>
    </row>
    <row r="614" spans="1:6" x14ac:dyDescent="0.3">
      <c r="A614" s="15" t="s">
        <v>13</v>
      </c>
      <c r="B614" s="7">
        <v>0.44306712962962963</v>
      </c>
      <c r="C614" s="15" t="s">
        <v>14</v>
      </c>
      <c r="D614" s="8">
        <v>29.478999999999999</v>
      </c>
    </row>
    <row r="615" spans="1:6" x14ac:dyDescent="0.3">
      <c r="A615" s="15" t="s">
        <v>15</v>
      </c>
      <c r="B615" s="9">
        <v>11</v>
      </c>
      <c r="C615" s="15" t="s">
        <v>16</v>
      </c>
      <c r="D615" s="8">
        <v>-54.96</v>
      </c>
    </row>
    <row r="616" spans="1:6" x14ac:dyDescent="0.3">
      <c r="A616" s="15" t="s">
        <v>17</v>
      </c>
      <c r="B616" s="9">
        <v>9</v>
      </c>
      <c r="C616" s="15" t="s">
        <v>18</v>
      </c>
      <c r="D616" s="8">
        <v>-54.16</v>
      </c>
    </row>
    <row r="617" spans="1:6" x14ac:dyDescent="0.3">
      <c r="A617" s="15" t="s">
        <v>19</v>
      </c>
      <c r="B617" s="5">
        <v>1</v>
      </c>
      <c r="C617" s="15"/>
      <c r="D617" s="6"/>
    </row>
    <row r="618" spans="1:6" x14ac:dyDescent="0.3">
      <c r="A618" s="15" t="s">
        <v>20</v>
      </c>
      <c r="B618" s="5" t="s">
        <v>21</v>
      </c>
      <c r="C618" s="15"/>
      <c r="D618" s="6"/>
    </row>
    <row r="619" spans="1:6" x14ac:dyDescent="0.3">
      <c r="A619" s="17"/>
      <c r="B619" s="10" t="s">
        <v>22</v>
      </c>
      <c r="C619" s="10" t="s">
        <v>23</v>
      </c>
      <c r="D619" s="10" t="s">
        <v>24</v>
      </c>
      <c r="E619" s="10" t="s">
        <v>25</v>
      </c>
      <c r="F619" s="10" t="s">
        <v>26</v>
      </c>
    </row>
    <row r="620" spans="1:6" x14ac:dyDescent="0.3">
      <c r="A620" s="19" t="s">
        <v>27</v>
      </c>
      <c r="B620" s="22">
        <v>-5.8999999999999999E-3</v>
      </c>
      <c r="C620" s="22">
        <v>1.7999999999999999E-2</v>
      </c>
      <c r="D620" s="22">
        <v>-0.32</v>
      </c>
      <c r="E620" s="22">
        <v>0.75600000000000001</v>
      </c>
      <c r="F620" s="12" t="s">
        <v>98</v>
      </c>
    </row>
    <row r="621" spans="1:6" x14ac:dyDescent="0.3">
      <c r="A621" s="16" t="s">
        <v>28</v>
      </c>
      <c r="B621" s="23">
        <v>-6.7999999999999996E-3</v>
      </c>
      <c r="C621" s="23">
        <v>1.9E-2</v>
      </c>
      <c r="D621" s="23">
        <v>-0.35599999999999998</v>
      </c>
      <c r="E621" s="23">
        <v>0.73</v>
      </c>
      <c r="F621" s="13" t="s">
        <v>99</v>
      </c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19" t="s">
        <v>29</v>
      </c>
      <c r="B623" s="20">
        <v>0.127</v>
      </c>
      <c r="C623" s="19" t="s">
        <v>30</v>
      </c>
      <c r="D623" s="20">
        <v>0.83299999999999996</v>
      </c>
    </row>
    <row r="624" spans="1:6" x14ac:dyDescent="0.3">
      <c r="A624" s="15" t="s">
        <v>31</v>
      </c>
      <c r="B624" s="18">
        <v>0.93799999999999994</v>
      </c>
      <c r="C624" s="15" t="s">
        <v>32</v>
      </c>
      <c r="D624" s="18">
        <v>0.254</v>
      </c>
    </row>
    <row r="625" spans="1:6" x14ac:dyDescent="0.3">
      <c r="A625" s="15" t="s">
        <v>33</v>
      </c>
      <c r="B625" s="18">
        <v>0.19400000000000001</v>
      </c>
      <c r="C625" s="15" t="s">
        <v>34</v>
      </c>
      <c r="D625" s="18">
        <v>0.88100000000000001</v>
      </c>
    </row>
    <row r="626" spans="1:6" x14ac:dyDescent="0.3">
      <c r="A626" s="16" t="s">
        <v>35</v>
      </c>
      <c r="B626" s="21">
        <v>2.3650000000000002</v>
      </c>
      <c r="C626" s="16" t="s">
        <v>36</v>
      </c>
      <c r="D626" s="21">
        <v>6.49</v>
      </c>
    </row>
    <row r="628" spans="1:6" x14ac:dyDescent="0.3">
      <c r="A628" s="43" t="s">
        <v>0</v>
      </c>
      <c r="B628" s="44"/>
      <c r="C628" s="44"/>
      <c r="D628" s="44"/>
    </row>
    <row r="629" spans="1:6" x14ac:dyDescent="0.3">
      <c r="A629" s="15" t="s">
        <v>1</v>
      </c>
      <c r="B629" s="5" t="s">
        <v>91</v>
      </c>
      <c r="C629" s="15" t="s">
        <v>3</v>
      </c>
      <c r="D629" s="6">
        <v>0.06</v>
      </c>
    </row>
    <row r="630" spans="1:6" x14ac:dyDescent="0.3">
      <c r="A630" s="15" t="s">
        <v>4</v>
      </c>
      <c r="B630" s="5" t="s">
        <v>5</v>
      </c>
      <c r="C630" s="15" t="s">
        <v>6</v>
      </c>
      <c r="D630" s="6">
        <v>-4.3999999999999997E-2</v>
      </c>
    </row>
    <row r="631" spans="1:6" x14ac:dyDescent="0.3">
      <c r="A631" s="15" t="s">
        <v>7</v>
      </c>
      <c r="B631" s="5" t="s">
        <v>8</v>
      </c>
      <c r="C631" s="15" t="s">
        <v>9</v>
      </c>
      <c r="D631" s="6">
        <v>0.57830000000000004</v>
      </c>
    </row>
    <row r="632" spans="1:6" x14ac:dyDescent="0.3">
      <c r="A632" s="15" t="s">
        <v>10</v>
      </c>
      <c r="B632" s="5" t="s">
        <v>11</v>
      </c>
      <c r="C632" s="15" t="s">
        <v>12</v>
      </c>
      <c r="D632" s="6">
        <v>0.46600000000000003</v>
      </c>
    </row>
    <row r="633" spans="1:6" x14ac:dyDescent="0.3">
      <c r="A633" s="15" t="s">
        <v>13</v>
      </c>
      <c r="B633" s="7">
        <v>0.44333333333333336</v>
      </c>
      <c r="C633" s="15" t="s">
        <v>14</v>
      </c>
      <c r="D633" s="8">
        <v>29.042999999999999</v>
      </c>
    </row>
    <row r="634" spans="1:6" x14ac:dyDescent="0.3">
      <c r="A634" s="15" t="s">
        <v>15</v>
      </c>
      <c r="B634" s="9">
        <v>11</v>
      </c>
      <c r="C634" s="15" t="s">
        <v>16</v>
      </c>
      <c r="D634" s="8">
        <v>-54.09</v>
      </c>
    </row>
    <row r="635" spans="1:6" x14ac:dyDescent="0.3">
      <c r="A635" s="15" t="s">
        <v>17</v>
      </c>
      <c r="B635" s="9">
        <v>9</v>
      </c>
      <c r="C635" s="15" t="s">
        <v>18</v>
      </c>
      <c r="D635" s="8">
        <v>-53.29</v>
      </c>
    </row>
    <row r="636" spans="1:6" x14ac:dyDescent="0.3">
      <c r="A636" s="15" t="s">
        <v>19</v>
      </c>
      <c r="B636" s="5">
        <v>1</v>
      </c>
      <c r="C636" s="15"/>
      <c r="D636" s="6"/>
    </row>
    <row r="637" spans="1:6" x14ac:dyDescent="0.3">
      <c r="A637" s="15" t="s">
        <v>20</v>
      </c>
      <c r="B637" s="5" t="s">
        <v>21</v>
      </c>
      <c r="C637" s="15"/>
      <c r="D637" s="6"/>
    </row>
    <row r="638" spans="1:6" x14ac:dyDescent="0.3">
      <c r="A638" s="17"/>
      <c r="B638" s="10" t="s">
        <v>22</v>
      </c>
      <c r="C638" s="10" t="s">
        <v>23</v>
      </c>
      <c r="D638" s="10" t="s">
        <v>24</v>
      </c>
      <c r="E638" s="10" t="s">
        <v>25</v>
      </c>
      <c r="F638" s="10" t="s">
        <v>26</v>
      </c>
    </row>
    <row r="639" spans="1:6" x14ac:dyDescent="0.3">
      <c r="A639" s="19" t="s">
        <v>27</v>
      </c>
      <c r="B639" s="22">
        <v>-4.0000000000000002E-4</v>
      </c>
      <c r="C639" s="22">
        <v>0.01</v>
      </c>
      <c r="D639" s="22">
        <v>-4.1000000000000002E-2</v>
      </c>
      <c r="E639" s="22">
        <v>0.96799999999999997</v>
      </c>
      <c r="F639" s="12" t="s">
        <v>100</v>
      </c>
    </row>
    <row r="640" spans="1:6" x14ac:dyDescent="0.3">
      <c r="A640" s="16" t="s">
        <v>28</v>
      </c>
      <c r="B640" s="23">
        <v>-7.6E-3</v>
      </c>
      <c r="C640" s="23">
        <v>0.01</v>
      </c>
      <c r="D640" s="23">
        <v>-0.76</v>
      </c>
      <c r="E640" s="23">
        <v>0.46600000000000003</v>
      </c>
      <c r="F640" s="13" t="s">
        <v>101</v>
      </c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19" t="s">
        <v>29</v>
      </c>
      <c r="B642" s="20">
        <v>1.35</v>
      </c>
      <c r="C642" s="19" t="s">
        <v>30</v>
      </c>
      <c r="D642" s="20">
        <v>1.681</v>
      </c>
    </row>
    <row r="643" spans="1:6" x14ac:dyDescent="0.3">
      <c r="A643" s="15" t="s">
        <v>31</v>
      </c>
      <c r="B643" s="18">
        <v>0.50900000000000001</v>
      </c>
      <c r="C643" s="15" t="s">
        <v>32</v>
      </c>
      <c r="D643" s="18">
        <v>1.026</v>
      </c>
    </row>
    <row r="644" spans="1:6" x14ac:dyDescent="0.3">
      <c r="A644" s="15" t="s">
        <v>33</v>
      </c>
      <c r="B644" s="18">
        <v>-0.61099999999999999</v>
      </c>
      <c r="C644" s="15" t="s">
        <v>34</v>
      </c>
      <c r="D644" s="18">
        <v>0.59899999999999998</v>
      </c>
    </row>
    <row r="645" spans="1:6" x14ac:dyDescent="0.3">
      <c r="A645" s="16" t="s">
        <v>35</v>
      </c>
      <c r="B645" s="21">
        <v>2.1379999999999999</v>
      </c>
      <c r="C645" s="16" t="s">
        <v>36</v>
      </c>
      <c r="D645" s="21">
        <v>3.16</v>
      </c>
    </row>
    <row r="647" spans="1:6" x14ac:dyDescent="0.3">
      <c r="A647" s="43" t="s">
        <v>0</v>
      </c>
      <c r="B647" s="44"/>
      <c r="C647" s="44"/>
      <c r="D647" s="44"/>
    </row>
    <row r="648" spans="1:6" x14ac:dyDescent="0.3">
      <c r="A648" s="15" t="s">
        <v>1</v>
      </c>
      <c r="B648" s="5" t="s">
        <v>91</v>
      </c>
      <c r="C648" s="15" t="s">
        <v>3</v>
      </c>
      <c r="D648" s="6">
        <v>0.312</v>
      </c>
    </row>
    <row r="649" spans="1:6" x14ac:dyDescent="0.3">
      <c r="A649" s="15" t="s">
        <v>4</v>
      </c>
      <c r="B649" s="5" t="s">
        <v>5</v>
      </c>
      <c r="C649" s="15" t="s">
        <v>6</v>
      </c>
      <c r="D649" s="6">
        <v>0.23499999999999999</v>
      </c>
    </row>
    <row r="650" spans="1:6" x14ac:dyDescent="0.3">
      <c r="A650" s="15" t="s">
        <v>7</v>
      </c>
      <c r="B650" s="5" t="s">
        <v>8</v>
      </c>
      <c r="C650" s="15" t="s">
        <v>9</v>
      </c>
      <c r="D650" s="6">
        <v>4.0759999999999996</v>
      </c>
    </row>
    <row r="651" spans="1:6" x14ac:dyDescent="0.3">
      <c r="A651" s="15" t="s">
        <v>10</v>
      </c>
      <c r="B651" s="5" t="s">
        <v>11</v>
      </c>
      <c r="C651" s="15" t="s">
        <v>12</v>
      </c>
      <c r="D651" s="6">
        <v>7.4200000000000002E-2</v>
      </c>
    </row>
    <row r="652" spans="1:6" x14ac:dyDescent="0.3">
      <c r="A652" s="15" t="s">
        <v>13</v>
      </c>
      <c r="B652" s="7">
        <v>0.4435648148148148</v>
      </c>
      <c r="C652" s="15" t="s">
        <v>14</v>
      </c>
      <c r="D652" s="8">
        <v>32.776000000000003</v>
      </c>
    </row>
    <row r="653" spans="1:6" x14ac:dyDescent="0.3">
      <c r="A653" s="15" t="s">
        <v>15</v>
      </c>
      <c r="B653" s="9">
        <v>11</v>
      </c>
      <c r="C653" s="15" t="s">
        <v>16</v>
      </c>
      <c r="D653" s="8">
        <v>-61.55</v>
      </c>
    </row>
    <row r="654" spans="1:6" x14ac:dyDescent="0.3">
      <c r="A654" s="15" t="s">
        <v>17</v>
      </c>
      <c r="B654" s="9">
        <v>9</v>
      </c>
      <c r="C654" s="15" t="s">
        <v>18</v>
      </c>
      <c r="D654" s="8">
        <v>-60.76</v>
      </c>
    </row>
    <row r="655" spans="1:6" x14ac:dyDescent="0.3">
      <c r="A655" s="15" t="s">
        <v>19</v>
      </c>
      <c r="B655" s="5">
        <v>1</v>
      </c>
      <c r="C655" s="15"/>
      <c r="D655" s="6"/>
    </row>
    <row r="656" spans="1:6" x14ac:dyDescent="0.3">
      <c r="A656" s="15" t="s">
        <v>20</v>
      </c>
      <c r="B656" s="5" t="s">
        <v>21</v>
      </c>
      <c r="C656" s="15"/>
      <c r="D656" s="6"/>
    </row>
    <row r="657" spans="1:6" x14ac:dyDescent="0.3">
      <c r="A657" s="17"/>
      <c r="B657" s="10" t="s">
        <v>22</v>
      </c>
      <c r="C657" s="10" t="s">
        <v>23</v>
      </c>
      <c r="D657" s="10" t="s">
        <v>24</v>
      </c>
      <c r="E657" s="10" t="s">
        <v>25</v>
      </c>
      <c r="F657" s="10" t="s">
        <v>26</v>
      </c>
    </row>
    <row r="658" spans="1:6" x14ac:dyDescent="0.3">
      <c r="A658" s="19" t="s">
        <v>27</v>
      </c>
      <c r="B658" s="22">
        <v>1.17E-2</v>
      </c>
      <c r="C658" s="22">
        <v>7.0000000000000001E-3</v>
      </c>
      <c r="D658" s="22">
        <v>1.6439999999999999</v>
      </c>
      <c r="E658" s="22">
        <v>0.13500000000000001</v>
      </c>
      <c r="F658" s="12" t="s">
        <v>102</v>
      </c>
    </row>
    <row r="659" spans="1:6" x14ac:dyDescent="0.3">
      <c r="A659" s="16" t="s">
        <v>28</v>
      </c>
      <c r="B659" s="23">
        <v>1.44E-2</v>
      </c>
      <c r="C659" s="23">
        <v>7.0000000000000001E-3</v>
      </c>
      <c r="D659" s="23">
        <v>2.0190000000000001</v>
      </c>
      <c r="E659" s="23">
        <v>7.3999999999999996E-2</v>
      </c>
      <c r="F659" s="13" t="s">
        <v>103</v>
      </c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19" t="s">
        <v>29</v>
      </c>
      <c r="B661" s="20">
        <v>1.4999999999999999E-2</v>
      </c>
      <c r="C661" s="19" t="s">
        <v>30</v>
      </c>
      <c r="D661" s="20">
        <v>2.1280000000000001</v>
      </c>
    </row>
    <row r="662" spans="1:6" x14ac:dyDescent="0.3">
      <c r="A662" s="15" t="s">
        <v>31</v>
      </c>
      <c r="B662" s="18">
        <v>0.99199999999999999</v>
      </c>
      <c r="C662" s="15" t="s">
        <v>32</v>
      </c>
      <c r="D662" s="18">
        <v>0.17899999999999999</v>
      </c>
    </row>
    <row r="663" spans="1:6" x14ac:dyDescent="0.3">
      <c r="A663" s="15" t="s">
        <v>33</v>
      </c>
      <c r="B663" s="18">
        <v>-6.2E-2</v>
      </c>
      <c r="C663" s="15" t="s">
        <v>34</v>
      </c>
      <c r="D663" s="18">
        <v>0.91500000000000004</v>
      </c>
    </row>
    <row r="664" spans="1:6" x14ac:dyDescent="0.3">
      <c r="A664" s="16" t="s">
        <v>35</v>
      </c>
      <c r="B664" s="21">
        <v>2.3879999999999999</v>
      </c>
      <c r="C664" s="16" t="s">
        <v>36</v>
      </c>
      <c r="D664" s="21">
        <v>3.16</v>
      </c>
    </row>
    <row r="666" spans="1:6" x14ac:dyDescent="0.3">
      <c r="A666" s="43" t="s">
        <v>0</v>
      </c>
      <c r="B666" s="44"/>
      <c r="C666" s="44"/>
      <c r="D666" s="44"/>
    </row>
    <row r="667" spans="1:6" x14ac:dyDescent="0.3">
      <c r="A667" s="15" t="s">
        <v>1</v>
      </c>
      <c r="B667" s="5" t="s">
        <v>104</v>
      </c>
      <c r="C667" s="15" t="s">
        <v>3</v>
      </c>
      <c r="D667" s="6">
        <v>0.215</v>
      </c>
    </row>
    <row r="668" spans="1:6" x14ac:dyDescent="0.3">
      <c r="A668" s="15" t="s">
        <v>4</v>
      </c>
      <c r="B668" s="5" t="s">
        <v>5</v>
      </c>
      <c r="C668" s="15" t="s">
        <v>6</v>
      </c>
      <c r="D668" s="6">
        <v>0.128</v>
      </c>
    </row>
    <row r="669" spans="1:6" x14ac:dyDescent="0.3">
      <c r="A669" s="15" t="s">
        <v>7</v>
      </c>
      <c r="B669" s="5" t="s">
        <v>8</v>
      </c>
      <c r="C669" s="15" t="s">
        <v>9</v>
      </c>
      <c r="D669" s="6">
        <v>2.4660000000000002</v>
      </c>
    </row>
    <row r="670" spans="1:6" x14ac:dyDescent="0.3">
      <c r="A670" s="15" t="s">
        <v>10</v>
      </c>
      <c r="B670" s="5" t="s">
        <v>11</v>
      </c>
      <c r="C670" s="15" t="s">
        <v>12</v>
      </c>
      <c r="D670" s="6">
        <v>0.151</v>
      </c>
    </row>
    <row r="671" spans="1:6" x14ac:dyDescent="0.3">
      <c r="A671" s="15" t="s">
        <v>13</v>
      </c>
      <c r="B671" s="7">
        <v>0.44405092592592593</v>
      </c>
      <c r="C671" s="15" t="s">
        <v>14</v>
      </c>
      <c r="D671" s="8">
        <v>38.215000000000003</v>
      </c>
    </row>
    <row r="672" spans="1:6" x14ac:dyDescent="0.3">
      <c r="A672" s="15" t="s">
        <v>15</v>
      </c>
      <c r="B672" s="9">
        <v>11</v>
      </c>
      <c r="C672" s="15" t="s">
        <v>16</v>
      </c>
      <c r="D672" s="8">
        <v>-72.430000000000007</v>
      </c>
    </row>
    <row r="673" spans="1:6" x14ac:dyDescent="0.3">
      <c r="A673" s="15" t="s">
        <v>17</v>
      </c>
      <c r="B673" s="9">
        <v>9</v>
      </c>
      <c r="C673" s="15" t="s">
        <v>18</v>
      </c>
      <c r="D673" s="8">
        <v>-71.63</v>
      </c>
    </row>
    <row r="674" spans="1:6" x14ac:dyDescent="0.3">
      <c r="A674" s="15" t="s">
        <v>19</v>
      </c>
      <c r="B674" s="5">
        <v>1</v>
      </c>
      <c r="C674" s="15"/>
      <c r="D674" s="6"/>
    </row>
    <row r="675" spans="1:6" x14ac:dyDescent="0.3">
      <c r="A675" s="15" t="s">
        <v>20</v>
      </c>
      <c r="B675" s="5" t="s">
        <v>21</v>
      </c>
      <c r="C675" s="15"/>
      <c r="D675" s="6"/>
    </row>
    <row r="676" spans="1:6" x14ac:dyDescent="0.3">
      <c r="A676" s="17"/>
      <c r="B676" s="10" t="s">
        <v>22</v>
      </c>
      <c r="C676" s="10" t="s">
        <v>23</v>
      </c>
      <c r="D676" s="10" t="s">
        <v>24</v>
      </c>
      <c r="E676" s="10" t="s">
        <v>25</v>
      </c>
      <c r="F676" s="10" t="s">
        <v>26</v>
      </c>
    </row>
    <row r="677" spans="1:6" x14ac:dyDescent="0.3">
      <c r="A677" s="19" t="s">
        <v>27</v>
      </c>
      <c r="B677" s="22">
        <v>-8.0000000000000002E-3</v>
      </c>
      <c r="C677" s="22">
        <v>4.0000000000000001E-3</v>
      </c>
      <c r="D677" s="22">
        <v>-1.849</v>
      </c>
      <c r="E677" s="22">
        <v>9.8000000000000004E-2</v>
      </c>
      <c r="F677" s="12" t="s">
        <v>105</v>
      </c>
    </row>
    <row r="678" spans="1:6" x14ac:dyDescent="0.3">
      <c r="A678" s="16" t="s">
        <v>28</v>
      </c>
      <c r="B678" s="23">
        <v>-6.7999999999999996E-3</v>
      </c>
      <c r="C678" s="23">
        <v>4.0000000000000001E-3</v>
      </c>
      <c r="D678" s="23">
        <v>-1.57</v>
      </c>
      <c r="E678" s="23">
        <v>0.151</v>
      </c>
      <c r="F678" s="13" t="s">
        <v>106</v>
      </c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19" t="s">
        <v>29</v>
      </c>
      <c r="B680" s="20">
        <v>1.675</v>
      </c>
      <c r="C680" s="19" t="s">
        <v>30</v>
      </c>
      <c r="D680" s="20">
        <v>2.3519999999999999</v>
      </c>
    </row>
    <row r="681" spans="1:6" x14ac:dyDescent="0.3">
      <c r="A681" s="15" t="s">
        <v>31</v>
      </c>
      <c r="B681" s="18">
        <v>0.433</v>
      </c>
      <c r="C681" s="15" t="s">
        <v>32</v>
      </c>
      <c r="D681" s="18">
        <v>0.88800000000000001</v>
      </c>
    </row>
    <row r="682" spans="1:6" x14ac:dyDescent="0.3">
      <c r="A682" s="15" t="s">
        <v>33</v>
      </c>
      <c r="B682" s="18">
        <v>-0.28399999999999997</v>
      </c>
      <c r="C682" s="15" t="s">
        <v>34</v>
      </c>
      <c r="D682" s="18">
        <v>0.64200000000000002</v>
      </c>
    </row>
    <row r="683" spans="1:6" x14ac:dyDescent="0.3">
      <c r="A683" s="16" t="s">
        <v>35</v>
      </c>
      <c r="B683" s="21">
        <v>1.73</v>
      </c>
      <c r="C683" s="16" t="s">
        <v>36</v>
      </c>
      <c r="D683" s="21">
        <v>3.16</v>
      </c>
    </row>
    <row r="685" spans="1:6" x14ac:dyDescent="0.3">
      <c r="A685" s="43" t="s">
        <v>0</v>
      </c>
      <c r="B685" s="44"/>
      <c r="C685" s="44"/>
      <c r="D685" s="44"/>
    </row>
    <row r="686" spans="1:6" x14ac:dyDescent="0.3">
      <c r="A686" s="15" t="s">
        <v>1</v>
      </c>
      <c r="B686" s="5" t="s">
        <v>104</v>
      </c>
      <c r="C686" s="15" t="s">
        <v>3</v>
      </c>
      <c r="D686" s="30">
        <v>0</v>
      </c>
    </row>
    <row r="687" spans="1:6" x14ac:dyDescent="0.3">
      <c r="A687" s="15" t="s">
        <v>4</v>
      </c>
      <c r="B687" s="5" t="s">
        <v>5</v>
      </c>
      <c r="C687" s="15" t="s">
        <v>6</v>
      </c>
      <c r="D687" s="6">
        <v>-0.111</v>
      </c>
    </row>
    <row r="688" spans="1:6" x14ac:dyDescent="0.3">
      <c r="A688" s="15" t="s">
        <v>7</v>
      </c>
      <c r="B688" s="5" t="s">
        <v>8</v>
      </c>
      <c r="C688" s="15" t="s">
        <v>9</v>
      </c>
      <c r="D688" s="29">
        <v>4.9580000000000003E-5</v>
      </c>
    </row>
    <row r="689" spans="1:6" x14ac:dyDescent="0.3">
      <c r="A689" s="15" t="s">
        <v>10</v>
      </c>
      <c r="B689" s="5" t="s">
        <v>11</v>
      </c>
      <c r="C689" s="15" t="s">
        <v>12</v>
      </c>
      <c r="D689" s="6">
        <v>0.995</v>
      </c>
    </row>
    <row r="690" spans="1:6" x14ac:dyDescent="0.3">
      <c r="A690" s="15" t="s">
        <v>13</v>
      </c>
      <c r="B690" s="7">
        <v>0.4442592592592593</v>
      </c>
      <c r="C690" s="15" t="s">
        <v>14</v>
      </c>
      <c r="D690" s="8">
        <v>24.091000000000001</v>
      </c>
    </row>
    <row r="691" spans="1:6" x14ac:dyDescent="0.3">
      <c r="A691" s="15" t="s">
        <v>15</v>
      </c>
      <c r="B691" s="9">
        <v>11</v>
      </c>
      <c r="C691" s="15" t="s">
        <v>16</v>
      </c>
      <c r="D691" s="8">
        <v>-44.18</v>
      </c>
    </row>
    <row r="692" spans="1:6" x14ac:dyDescent="0.3">
      <c r="A692" s="15" t="s">
        <v>17</v>
      </c>
      <c r="B692" s="9">
        <v>9</v>
      </c>
      <c r="C692" s="15" t="s">
        <v>18</v>
      </c>
      <c r="D692" s="8">
        <v>-43.39</v>
      </c>
    </row>
    <row r="693" spans="1:6" x14ac:dyDescent="0.3">
      <c r="A693" s="15" t="s">
        <v>19</v>
      </c>
      <c r="B693" s="5">
        <v>1</v>
      </c>
      <c r="C693" s="15"/>
      <c r="D693" s="6"/>
    </row>
    <row r="694" spans="1:6" x14ac:dyDescent="0.3">
      <c r="A694" s="15" t="s">
        <v>20</v>
      </c>
      <c r="B694" s="5" t="s">
        <v>21</v>
      </c>
      <c r="C694" s="15"/>
      <c r="D694" s="6"/>
    </row>
    <row r="695" spans="1:6" x14ac:dyDescent="0.3">
      <c r="A695" s="17"/>
      <c r="B695" s="10" t="s">
        <v>22</v>
      </c>
      <c r="C695" s="10" t="s">
        <v>23</v>
      </c>
      <c r="D695" s="10" t="s">
        <v>24</v>
      </c>
      <c r="E695" s="10" t="s">
        <v>25</v>
      </c>
      <c r="F695" s="10" t="s">
        <v>26</v>
      </c>
    </row>
    <row r="696" spans="1:6" x14ac:dyDescent="0.3">
      <c r="A696" s="19" t="s">
        <v>27</v>
      </c>
      <c r="B696" s="22">
        <v>6.4199999999999997E-18</v>
      </c>
      <c r="C696" s="22">
        <v>0.03</v>
      </c>
      <c r="D696" s="22">
        <v>2.14E-16</v>
      </c>
      <c r="E696" s="22">
        <v>1</v>
      </c>
      <c r="F696" s="12" t="s">
        <v>107</v>
      </c>
    </row>
    <row r="697" spans="1:6" x14ac:dyDescent="0.3">
      <c r="A697" s="16" t="s">
        <v>28</v>
      </c>
      <c r="B697" s="23">
        <v>-2.0000000000000001E-4</v>
      </c>
      <c r="C697" s="23">
        <v>3.1E-2</v>
      </c>
      <c r="D697" s="23">
        <v>-7.0000000000000001E-3</v>
      </c>
      <c r="E697" s="23">
        <v>0.995</v>
      </c>
      <c r="F697" s="13" t="s">
        <v>108</v>
      </c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19" t="s">
        <v>29</v>
      </c>
      <c r="B699" s="20">
        <v>5.0599999999999996</v>
      </c>
      <c r="C699" s="19" t="s">
        <v>30</v>
      </c>
      <c r="D699" s="20">
        <v>2.7989999999999999</v>
      </c>
    </row>
    <row r="700" spans="1:6" x14ac:dyDescent="0.3">
      <c r="A700" s="15" t="s">
        <v>31</v>
      </c>
      <c r="B700" s="18">
        <v>0.08</v>
      </c>
      <c r="C700" s="15" t="s">
        <v>32</v>
      </c>
      <c r="D700" s="18">
        <v>1.5649999999999999</v>
      </c>
    </row>
    <row r="701" spans="1:6" x14ac:dyDescent="0.3">
      <c r="A701" s="15" t="s">
        <v>33</v>
      </c>
      <c r="B701" s="18">
        <v>0.45600000000000002</v>
      </c>
      <c r="C701" s="15" t="s">
        <v>34</v>
      </c>
      <c r="D701" s="18">
        <v>0.45700000000000002</v>
      </c>
    </row>
    <row r="702" spans="1:6" x14ac:dyDescent="0.3">
      <c r="A702" s="16" t="s">
        <v>35</v>
      </c>
      <c r="B702" s="21">
        <v>4.6070000000000002</v>
      </c>
      <c r="C702" s="16" t="s">
        <v>36</v>
      </c>
      <c r="D702" s="21">
        <v>6.49</v>
      </c>
    </row>
    <row r="704" spans="1:6" x14ac:dyDescent="0.3">
      <c r="A704" s="43" t="s">
        <v>0</v>
      </c>
      <c r="B704" s="44"/>
      <c r="C704" s="44"/>
      <c r="D704" s="44"/>
    </row>
    <row r="705" spans="1:6" x14ac:dyDescent="0.3">
      <c r="A705" s="15" t="s">
        <v>1</v>
      </c>
      <c r="B705" s="5" t="s">
        <v>104</v>
      </c>
      <c r="C705" s="15" t="s">
        <v>3</v>
      </c>
      <c r="D705" s="6">
        <v>5.8000000000000003E-2</v>
      </c>
    </row>
    <row r="706" spans="1:6" x14ac:dyDescent="0.3">
      <c r="A706" s="15" t="s">
        <v>4</v>
      </c>
      <c r="B706" s="5" t="s">
        <v>5</v>
      </c>
      <c r="C706" s="15" t="s">
        <v>6</v>
      </c>
      <c r="D706" s="6">
        <v>-4.7E-2</v>
      </c>
    </row>
    <row r="707" spans="1:6" x14ac:dyDescent="0.3">
      <c r="A707" s="15" t="s">
        <v>7</v>
      </c>
      <c r="B707" s="5" t="s">
        <v>8</v>
      </c>
      <c r="C707" s="15" t="s">
        <v>9</v>
      </c>
      <c r="D707" s="6">
        <v>0.55410000000000004</v>
      </c>
    </row>
    <row r="708" spans="1:6" x14ac:dyDescent="0.3">
      <c r="A708" s="15" t="s">
        <v>10</v>
      </c>
      <c r="B708" s="5" t="s">
        <v>11</v>
      </c>
      <c r="C708" s="15" t="s">
        <v>12</v>
      </c>
      <c r="D708" s="6">
        <v>0.47599999999999998</v>
      </c>
    </row>
    <row r="709" spans="1:6" x14ac:dyDescent="0.3">
      <c r="A709" s="15" t="s">
        <v>13</v>
      </c>
      <c r="B709" s="7">
        <v>0.44464120370370369</v>
      </c>
      <c r="C709" s="15" t="s">
        <v>14</v>
      </c>
      <c r="D709" s="8">
        <v>35.472999999999999</v>
      </c>
    </row>
    <row r="710" spans="1:6" x14ac:dyDescent="0.3">
      <c r="A710" s="15" t="s">
        <v>15</v>
      </c>
      <c r="B710" s="9">
        <v>11</v>
      </c>
      <c r="C710" s="15" t="s">
        <v>16</v>
      </c>
      <c r="D710" s="8">
        <v>-66.95</v>
      </c>
    </row>
    <row r="711" spans="1:6" x14ac:dyDescent="0.3">
      <c r="A711" s="15" t="s">
        <v>17</v>
      </c>
      <c r="B711" s="9">
        <v>9</v>
      </c>
      <c r="C711" s="15" t="s">
        <v>18</v>
      </c>
      <c r="D711" s="8">
        <v>-66.150000000000006</v>
      </c>
    </row>
    <row r="712" spans="1:6" x14ac:dyDescent="0.3">
      <c r="A712" s="15" t="s">
        <v>19</v>
      </c>
      <c r="B712" s="5">
        <v>1</v>
      </c>
      <c r="C712" s="15"/>
      <c r="D712" s="6"/>
    </row>
    <row r="713" spans="1:6" x14ac:dyDescent="0.3">
      <c r="A713" s="15" t="s">
        <v>20</v>
      </c>
      <c r="B713" s="5" t="s">
        <v>21</v>
      </c>
      <c r="C713" s="15"/>
      <c r="D713" s="6"/>
    </row>
    <row r="714" spans="1:6" x14ac:dyDescent="0.3">
      <c r="A714" s="17"/>
      <c r="B714" s="10" t="s">
        <v>22</v>
      </c>
      <c r="C714" s="10" t="s">
        <v>23</v>
      </c>
      <c r="D714" s="10" t="s">
        <v>24</v>
      </c>
      <c r="E714" s="10" t="s">
        <v>25</v>
      </c>
      <c r="F714" s="10" t="s">
        <v>26</v>
      </c>
    </row>
    <row r="715" spans="1:6" x14ac:dyDescent="0.3">
      <c r="A715" s="19" t="s">
        <v>27</v>
      </c>
      <c r="B715" s="22">
        <v>4.8999999999999998E-3</v>
      </c>
      <c r="C715" s="22">
        <v>6.0000000000000001E-3</v>
      </c>
      <c r="D715" s="22">
        <v>0.87</v>
      </c>
      <c r="E715" s="22">
        <v>0.40699999999999997</v>
      </c>
      <c r="F715" s="12" t="s">
        <v>109</v>
      </c>
    </row>
    <row r="716" spans="1:6" x14ac:dyDescent="0.3">
      <c r="A716" s="16" t="s">
        <v>28</v>
      </c>
      <c r="B716" s="23">
        <v>4.1999999999999997E-3</v>
      </c>
      <c r="C716" s="23">
        <v>6.0000000000000001E-3</v>
      </c>
      <c r="D716" s="23">
        <v>0.74399999999999999</v>
      </c>
      <c r="E716" s="23">
        <v>0.47599999999999998</v>
      </c>
      <c r="F716" s="13" t="s">
        <v>109</v>
      </c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19" t="s">
        <v>29</v>
      </c>
      <c r="B718" s="20">
        <v>1.9039999999999999</v>
      </c>
      <c r="C718" s="19" t="s">
        <v>30</v>
      </c>
      <c r="D718" s="20">
        <v>2.8889999999999998</v>
      </c>
    </row>
    <row r="719" spans="1:6" x14ac:dyDescent="0.3">
      <c r="A719" s="15" t="s">
        <v>31</v>
      </c>
      <c r="B719" s="18">
        <v>0.38600000000000001</v>
      </c>
      <c r="C719" s="15" t="s">
        <v>32</v>
      </c>
      <c r="D719" s="18">
        <v>1.107</v>
      </c>
    </row>
    <row r="720" spans="1:6" x14ac:dyDescent="0.3">
      <c r="A720" s="15" t="s">
        <v>33</v>
      </c>
      <c r="B720" s="18">
        <v>-0.48199999999999998</v>
      </c>
      <c r="C720" s="15" t="s">
        <v>34</v>
      </c>
      <c r="D720" s="18">
        <v>0.57499999999999996</v>
      </c>
    </row>
    <row r="721" spans="1:6" x14ac:dyDescent="0.3">
      <c r="A721" s="16" t="s">
        <v>35</v>
      </c>
      <c r="B721" s="21">
        <v>1.782</v>
      </c>
      <c r="C721" s="16" t="s">
        <v>36</v>
      </c>
      <c r="D721" s="21">
        <v>3.16</v>
      </c>
    </row>
    <row r="723" spans="1:6" x14ac:dyDescent="0.3">
      <c r="A723" s="43" t="s">
        <v>0</v>
      </c>
      <c r="B723" s="44"/>
      <c r="C723" s="44"/>
      <c r="D723" s="44"/>
    </row>
    <row r="724" spans="1:6" x14ac:dyDescent="0.3">
      <c r="A724" s="15" t="s">
        <v>1</v>
      </c>
      <c r="B724" s="5" t="s">
        <v>104</v>
      </c>
      <c r="C724" s="15" t="s">
        <v>3</v>
      </c>
      <c r="D724" s="6">
        <v>0.90100000000000002</v>
      </c>
    </row>
    <row r="725" spans="1:6" x14ac:dyDescent="0.3">
      <c r="A725" s="15" t="s">
        <v>4</v>
      </c>
      <c r="B725" s="5" t="s">
        <v>5</v>
      </c>
      <c r="C725" s="15" t="s">
        <v>6</v>
      </c>
      <c r="D725" s="6">
        <v>0.89</v>
      </c>
    </row>
    <row r="726" spans="1:6" x14ac:dyDescent="0.3">
      <c r="A726" s="15" t="s">
        <v>7</v>
      </c>
      <c r="B726" s="5" t="s">
        <v>8</v>
      </c>
      <c r="C726" s="15" t="s">
        <v>9</v>
      </c>
      <c r="D726" s="6">
        <v>82.07</v>
      </c>
    </row>
    <row r="727" spans="1:6" x14ac:dyDescent="0.3">
      <c r="A727" s="15" t="s">
        <v>10</v>
      </c>
      <c r="B727" s="5" t="s">
        <v>11</v>
      </c>
      <c r="C727" s="15" t="s">
        <v>12</v>
      </c>
      <c r="D727" s="29">
        <v>8.0900000000000005E-6</v>
      </c>
    </row>
    <row r="728" spans="1:6" x14ac:dyDescent="0.3">
      <c r="A728" s="15" t="s">
        <v>13</v>
      </c>
      <c r="B728" s="7">
        <v>0.44484953703703706</v>
      </c>
      <c r="C728" s="15" t="s">
        <v>14</v>
      </c>
      <c r="D728" s="8">
        <v>36.462000000000003</v>
      </c>
    </row>
    <row r="729" spans="1:6" x14ac:dyDescent="0.3">
      <c r="A729" s="15" t="s">
        <v>15</v>
      </c>
      <c r="B729" s="9">
        <v>11</v>
      </c>
      <c r="C729" s="15" t="s">
        <v>16</v>
      </c>
      <c r="D729" s="8">
        <v>-68.92</v>
      </c>
    </row>
    <row r="730" spans="1:6" x14ac:dyDescent="0.3">
      <c r="A730" s="15" t="s">
        <v>17</v>
      </c>
      <c r="B730" s="9">
        <v>9</v>
      </c>
      <c r="C730" s="15" t="s">
        <v>18</v>
      </c>
      <c r="D730" s="8">
        <v>-68.13</v>
      </c>
    </row>
    <row r="731" spans="1:6" x14ac:dyDescent="0.3">
      <c r="A731" s="15" t="s">
        <v>19</v>
      </c>
      <c r="B731" s="5">
        <v>1</v>
      </c>
      <c r="C731" s="15"/>
      <c r="D731" s="6"/>
    </row>
    <row r="732" spans="1:6" x14ac:dyDescent="0.3">
      <c r="A732" s="15" t="s">
        <v>20</v>
      </c>
      <c r="B732" s="5" t="s">
        <v>21</v>
      </c>
      <c r="C732" s="15"/>
      <c r="D732" s="6"/>
    </row>
    <row r="733" spans="1:6" x14ac:dyDescent="0.3">
      <c r="A733" s="17"/>
      <c r="B733" s="10" t="s">
        <v>22</v>
      </c>
      <c r="C733" s="10" t="s">
        <v>23</v>
      </c>
      <c r="D733" s="10" t="s">
        <v>24</v>
      </c>
      <c r="E733" s="10" t="s">
        <v>25</v>
      </c>
      <c r="F733" s="10" t="s">
        <v>26</v>
      </c>
    </row>
    <row r="734" spans="1:6" x14ac:dyDescent="0.3">
      <c r="A734" s="19" t="s">
        <v>27</v>
      </c>
      <c r="B734" s="22">
        <v>-3.6299999999999999E-2</v>
      </c>
      <c r="C734" s="22">
        <v>5.0000000000000001E-3</v>
      </c>
      <c r="D734" s="22">
        <v>-7.1280000000000001</v>
      </c>
      <c r="E734" s="22">
        <v>0</v>
      </c>
      <c r="F734" s="12">
        <f>-0.048 -0.025</f>
        <v>-7.3000000000000009E-2</v>
      </c>
    </row>
    <row r="735" spans="1:6" x14ac:dyDescent="0.3">
      <c r="A735" s="16" t="s">
        <v>28</v>
      </c>
      <c r="B735" s="23">
        <v>-4.6199999999999998E-2</v>
      </c>
      <c r="C735" s="23">
        <v>5.0000000000000001E-3</v>
      </c>
      <c r="D735" s="23">
        <v>-9.0589999999999993</v>
      </c>
      <c r="E735" s="23">
        <v>0</v>
      </c>
      <c r="F735" s="13">
        <f>-0.058 -0.035</f>
        <v>-9.2999999999999999E-2</v>
      </c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19" t="s">
        <v>29</v>
      </c>
      <c r="B737" s="20">
        <v>2.9000000000000001E-2</v>
      </c>
      <c r="C737" s="19" t="s">
        <v>30</v>
      </c>
      <c r="D737" s="20">
        <v>2.4910000000000001</v>
      </c>
    </row>
    <row r="738" spans="1:6" x14ac:dyDescent="0.3">
      <c r="A738" s="15" t="s">
        <v>31</v>
      </c>
      <c r="B738" s="18">
        <v>0.98599999999999999</v>
      </c>
      <c r="C738" s="15" t="s">
        <v>32</v>
      </c>
      <c r="D738" s="18">
        <v>0.22800000000000001</v>
      </c>
    </row>
    <row r="739" spans="1:6" x14ac:dyDescent="0.3">
      <c r="A739" s="15" t="s">
        <v>33</v>
      </c>
      <c r="B739" s="18">
        <v>-8.5999999999999993E-2</v>
      </c>
      <c r="C739" s="15" t="s">
        <v>34</v>
      </c>
      <c r="D739" s="18">
        <v>0.89200000000000002</v>
      </c>
    </row>
    <row r="740" spans="1:6" x14ac:dyDescent="0.3">
      <c r="A740" s="16" t="s">
        <v>35</v>
      </c>
      <c r="B740" s="21">
        <v>2.3170000000000002</v>
      </c>
      <c r="C740" s="16" t="s">
        <v>36</v>
      </c>
      <c r="D740" s="21">
        <v>3.16</v>
      </c>
    </row>
    <row r="742" spans="1:6" x14ac:dyDescent="0.3">
      <c r="A742" s="43" t="s">
        <v>0</v>
      </c>
      <c r="B742" s="44"/>
      <c r="C742" s="44"/>
      <c r="D742" s="44"/>
    </row>
    <row r="743" spans="1:6" x14ac:dyDescent="0.3">
      <c r="A743" s="15" t="s">
        <v>1</v>
      </c>
      <c r="B743" s="5" t="s">
        <v>104</v>
      </c>
      <c r="C743" s="15" t="s">
        <v>3</v>
      </c>
      <c r="D743" s="6">
        <v>0.255</v>
      </c>
    </row>
    <row r="744" spans="1:6" x14ac:dyDescent="0.3">
      <c r="A744" s="15" t="s">
        <v>4</v>
      </c>
      <c r="B744" s="5" t="s">
        <v>5</v>
      </c>
      <c r="C744" s="15" t="s">
        <v>6</v>
      </c>
      <c r="D744" s="6">
        <v>0.17199999999999999</v>
      </c>
    </row>
    <row r="745" spans="1:6" x14ac:dyDescent="0.3">
      <c r="A745" s="15" t="s">
        <v>7</v>
      </c>
      <c r="B745" s="5" t="s">
        <v>8</v>
      </c>
      <c r="C745" s="15" t="s">
        <v>9</v>
      </c>
      <c r="D745" s="6">
        <v>3.0840000000000001</v>
      </c>
    </row>
    <row r="746" spans="1:6" x14ac:dyDescent="0.3">
      <c r="A746" s="15" t="s">
        <v>10</v>
      </c>
      <c r="B746" s="5" t="s">
        <v>11</v>
      </c>
      <c r="C746" s="15" t="s">
        <v>12</v>
      </c>
      <c r="D746" s="6">
        <v>0.113</v>
      </c>
    </row>
    <row r="747" spans="1:6" x14ac:dyDescent="0.3">
      <c r="A747" s="15" t="s">
        <v>13</v>
      </c>
      <c r="B747" s="7">
        <v>0.4450925925925926</v>
      </c>
      <c r="C747" s="15" t="s">
        <v>14</v>
      </c>
      <c r="D747" s="8">
        <v>30.611000000000001</v>
      </c>
    </row>
    <row r="748" spans="1:6" x14ac:dyDescent="0.3">
      <c r="A748" s="15" t="s">
        <v>15</v>
      </c>
      <c r="B748" s="9">
        <v>11</v>
      </c>
      <c r="C748" s="15" t="s">
        <v>16</v>
      </c>
      <c r="D748" s="8">
        <v>-57.22</v>
      </c>
    </row>
    <row r="749" spans="1:6" x14ac:dyDescent="0.3">
      <c r="A749" s="15" t="s">
        <v>17</v>
      </c>
      <c r="B749" s="9">
        <v>9</v>
      </c>
      <c r="C749" s="15" t="s">
        <v>18</v>
      </c>
      <c r="D749" s="8">
        <v>-56.43</v>
      </c>
    </row>
    <row r="750" spans="1:6" x14ac:dyDescent="0.3">
      <c r="A750" s="15" t="s">
        <v>19</v>
      </c>
      <c r="B750" s="5">
        <v>1</v>
      </c>
      <c r="C750" s="15"/>
      <c r="D750" s="6"/>
    </row>
    <row r="751" spans="1:6" x14ac:dyDescent="0.3">
      <c r="A751" s="15" t="s">
        <v>20</v>
      </c>
      <c r="B751" s="5" t="s">
        <v>21</v>
      </c>
      <c r="C751" s="15"/>
      <c r="D751" s="6"/>
    </row>
    <row r="752" spans="1:6" x14ac:dyDescent="0.3">
      <c r="A752" s="17"/>
      <c r="B752" s="10" t="s">
        <v>22</v>
      </c>
      <c r="C752" s="10" t="s">
        <v>23</v>
      </c>
      <c r="D752" s="10" t="s">
        <v>24</v>
      </c>
      <c r="E752" s="10" t="s">
        <v>25</v>
      </c>
      <c r="F752" s="10" t="s">
        <v>26</v>
      </c>
    </row>
    <row r="753" spans="1:6" x14ac:dyDescent="0.3">
      <c r="A753" s="19" t="s">
        <v>27</v>
      </c>
      <c r="B753" s="22">
        <v>-3.1E-2</v>
      </c>
      <c r="C753" s="22">
        <v>1.7000000000000001E-2</v>
      </c>
      <c r="D753" s="22">
        <v>-1.871</v>
      </c>
      <c r="E753" s="22">
        <v>9.4E-2</v>
      </c>
      <c r="F753" s="12" t="s">
        <v>110</v>
      </c>
    </row>
    <row r="754" spans="1:6" x14ac:dyDescent="0.3">
      <c r="A754" s="16" t="s">
        <v>28</v>
      </c>
      <c r="B754" s="23">
        <v>-3.0499999999999999E-2</v>
      </c>
      <c r="C754" s="23">
        <v>1.7000000000000001E-2</v>
      </c>
      <c r="D754" s="23">
        <v>-1.756</v>
      </c>
      <c r="E754" s="23">
        <v>0.113</v>
      </c>
      <c r="F754" s="13" t="s">
        <v>111</v>
      </c>
    </row>
    <row r="755" spans="1:6" x14ac:dyDescent="0.3">
      <c r="A755" s="3"/>
      <c r="B755" s="4"/>
      <c r="C755" s="4"/>
      <c r="D755" s="4"/>
      <c r="E755" s="4"/>
      <c r="F755" s="4"/>
    </row>
    <row r="756" spans="1:6" x14ac:dyDescent="0.3">
      <c r="A756" s="19" t="s">
        <v>29</v>
      </c>
      <c r="B756" s="20">
        <v>3.4260000000000002</v>
      </c>
      <c r="C756" s="19" t="s">
        <v>30</v>
      </c>
      <c r="D756" s="20">
        <v>1.1970000000000001</v>
      </c>
    </row>
    <row r="757" spans="1:6" x14ac:dyDescent="0.3">
      <c r="A757" s="15" t="s">
        <v>31</v>
      </c>
      <c r="B757" s="18">
        <v>0.18</v>
      </c>
      <c r="C757" s="15" t="s">
        <v>32</v>
      </c>
      <c r="D757" s="18">
        <v>1.1060000000000001</v>
      </c>
    </row>
    <row r="758" spans="1:6" x14ac:dyDescent="0.3">
      <c r="A758" s="15" t="s">
        <v>33</v>
      </c>
      <c r="B758" s="18">
        <v>-0.73699999999999999</v>
      </c>
      <c r="C758" s="15" t="s">
        <v>34</v>
      </c>
      <c r="D758" s="18">
        <v>0.57499999999999996</v>
      </c>
    </row>
    <row r="759" spans="1:6" x14ac:dyDescent="0.3">
      <c r="A759" s="16" t="s">
        <v>35</v>
      </c>
      <c r="B759" s="21">
        <v>3.492</v>
      </c>
      <c r="C759" s="16" t="s">
        <v>36</v>
      </c>
      <c r="D759" s="21">
        <v>6.49</v>
      </c>
    </row>
    <row r="761" spans="1:6" x14ac:dyDescent="0.3">
      <c r="A761" s="43" t="s">
        <v>0</v>
      </c>
      <c r="B761" s="44"/>
      <c r="C761" s="44"/>
      <c r="D761" s="44"/>
    </row>
    <row r="762" spans="1:6" x14ac:dyDescent="0.3">
      <c r="A762" s="15" t="s">
        <v>1</v>
      </c>
      <c r="B762" s="5" t="s">
        <v>104</v>
      </c>
      <c r="C762" s="15" t="s">
        <v>3</v>
      </c>
      <c r="D762" s="6">
        <v>0.09</v>
      </c>
    </row>
    <row r="763" spans="1:6" x14ac:dyDescent="0.3">
      <c r="A763" s="15" t="s">
        <v>4</v>
      </c>
      <c r="B763" s="5" t="s">
        <v>5</v>
      </c>
      <c r="C763" s="15" t="s">
        <v>6</v>
      </c>
      <c r="D763" s="6">
        <v>-1.0999999999999999E-2</v>
      </c>
    </row>
    <row r="764" spans="1:6" x14ac:dyDescent="0.3">
      <c r="A764" s="15" t="s">
        <v>7</v>
      </c>
      <c r="B764" s="5" t="s">
        <v>8</v>
      </c>
      <c r="C764" s="15" t="s">
        <v>9</v>
      </c>
      <c r="D764" s="6">
        <v>0.88970000000000005</v>
      </c>
    </row>
    <row r="765" spans="1:6" x14ac:dyDescent="0.3">
      <c r="A765" s="15" t="s">
        <v>10</v>
      </c>
      <c r="B765" s="5" t="s">
        <v>11</v>
      </c>
      <c r="C765" s="15" t="s">
        <v>12</v>
      </c>
      <c r="D765" s="6">
        <v>0.37</v>
      </c>
    </row>
    <row r="766" spans="1:6" x14ac:dyDescent="0.3">
      <c r="A766" s="15" t="s">
        <v>13</v>
      </c>
      <c r="B766" s="7">
        <v>0.44526620370370368</v>
      </c>
      <c r="C766" s="15" t="s">
        <v>14</v>
      </c>
      <c r="D766" s="8">
        <v>26.704999999999998</v>
      </c>
    </row>
    <row r="767" spans="1:6" x14ac:dyDescent="0.3">
      <c r="A767" s="15" t="s">
        <v>15</v>
      </c>
      <c r="B767" s="9">
        <v>11</v>
      </c>
      <c r="C767" s="15" t="s">
        <v>16</v>
      </c>
      <c r="D767" s="8">
        <v>-49.41</v>
      </c>
    </row>
    <row r="768" spans="1:6" x14ac:dyDescent="0.3">
      <c r="A768" s="15" t="s">
        <v>17</v>
      </c>
      <c r="B768" s="9">
        <v>9</v>
      </c>
      <c r="C768" s="15" t="s">
        <v>18</v>
      </c>
      <c r="D768" s="8">
        <v>-48.62</v>
      </c>
    </row>
    <row r="769" spans="1:6" x14ac:dyDescent="0.3">
      <c r="A769" s="15" t="s">
        <v>19</v>
      </c>
      <c r="B769" s="5">
        <v>1</v>
      </c>
      <c r="C769" s="15"/>
      <c r="D769" s="6"/>
    </row>
    <row r="770" spans="1:6" x14ac:dyDescent="0.3">
      <c r="A770" s="15" t="s">
        <v>20</v>
      </c>
      <c r="B770" s="5" t="s">
        <v>21</v>
      </c>
      <c r="C770" s="15"/>
      <c r="D770" s="6"/>
    </row>
    <row r="771" spans="1:6" x14ac:dyDescent="0.3">
      <c r="A771" s="17"/>
      <c r="B771" s="10" t="s">
        <v>22</v>
      </c>
      <c r="C771" s="10" t="s">
        <v>23</v>
      </c>
      <c r="D771" s="10" t="s">
        <v>24</v>
      </c>
      <c r="E771" s="10" t="s">
        <v>25</v>
      </c>
      <c r="F771" s="10" t="s">
        <v>26</v>
      </c>
    </row>
    <row r="772" spans="1:6" x14ac:dyDescent="0.3">
      <c r="A772" s="19" t="s">
        <v>27</v>
      </c>
      <c r="B772" s="22">
        <v>-2.5999999999999999E-3</v>
      </c>
      <c r="C772" s="22">
        <v>1.2E-2</v>
      </c>
      <c r="D772" s="22">
        <v>-0.21</v>
      </c>
      <c r="E772" s="22">
        <v>0.83799999999999997</v>
      </c>
      <c r="F772" s="12" t="s">
        <v>112</v>
      </c>
    </row>
    <row r="773" spans="1:6" x14ac:dyDescent="0.3">
      <c r="A773" s="16" t="s">
        <v>28</v>
      </c>
      <c r="B773" s="23">
        <v>-1.17E-2</v>
      </c>
      <c r="C773" s="23">
        <v>1.2E-2</v>
      </c>
      <c r="D773" s="23">
        <v>-0.94299999999999995</v>
      </c>
      <c r="E773" s="23">
        <v>0.37</v>
      </c>
      <c r="F773" s="13" t="s">
        <v>113</v>
      </c>
    </row>
    <row r="774" spans="1:6" x14ac:dyDescent="0.3">
      <c r="A774" s="3"/>
      <c r="B774" s="4"/>
      <c r="C774" s="4"/>
      <c r="D774" s="4"/>
      <c r="E774" s="4"/>
      <c r="F774" s="4"/>
    </row>
    <row r="775" spans="1:6" x14ac:dyDescent="0.3">
      <c r="A775" s="19" t="s">
        <v>29</v>
      </c>
      <c r="B775" s="20">
        <v>16.454999999999998</v>
      </c>
      <c r="C775" s="19" t="s">
        <v>30</v>
      </c>
      <c r="D775" s="20">
        <v>2.3220000000000001</v>
      </c>
    </row>
    <row r="776" spans="1:6" x14ac:dyDescent="0.3">
      <c r="A776" s="15" t="s">
        <v>31</v>
      </c>
      <c r="B776" s="18">
        <v>0</v>
      </c>
      <c r="C776" s="15" t="s">
        <v>32</v>
      </c>
      <c r="D776" s="18">
        <v>10.06</v>
      </c>
    </row>
    <row r="777" spans="1:6" x14ac:dyDescent="0.3">
      <c r="A777" s="15" t="s">
        <v>33</v>
      </c>
      <c r="B777" s="18">
        <v>1.8480000000000001</v>
      </c>
      <c r="C777" s="15" t="s">
        <v>34</v>
      </c>
      <c r="D777" s="18">
        <v>6.5399999999999998E-3</v>
      </c>
    </row>
    <row r="778" spans="1:6" x14ac:dyDescent="0.3">
      <c r="A778" s="16" t="s">
        <v>35</v>
      </c>
      <c r="B778" s="21">
        <v>5.8780000000000001</v>
      </c>
      <c r="C778" s="16" t="s">
        <v>36</v>
      </c>
      <c r="D778" s="21">
        <v>3.16</v>
      </c>
    </row>
    <row r="780" spans="1:6" x14ac:dyDescent="0.3">
      <c r="A780" s="43" t="s">
        <v>0</v>
      </c>
      <c r="B780" s="44"/>
      <c r="C780" s="44"/>
      <c r="D780" s="44"/>
    </row>
    <row r="781" spans="1:6" x14ac:dyDescent="0.3">
      <c r="A781" s="15" t="s">
        <v>1</v>
      </c>
      <c r="B781" s="5" t="s">
        <v>104</v>
      </c>
      <c r="C781" s="15" t="s">
        <v>3</v>
      </c>
      <c r="D781" s="6">
        <v>2.5999999999999999E-2</v>
      </c>
    </row>
    <row r="782" spans="1:6" x14ac:dyDescent="0.3">
      <c r="A782" s="15" t="s">
        <v>4</v>
      </c>
      <c r="B782" s="5" t="s">
        <v>5</v>
      </c>
      <c r="C782" s="15" t="s">
        <v>6</v>
      </c>
      <c r="D782" s="6">
        <v>-8.3000000000000004E-2</v>
      </c>
    </row>
    <row r="783" spans="1:6" x14ac:dyDescent="0.3">
      <c r="A783" s="15" t="s">
        <v>7</v>
      </c>
      <c r="B783" s="5" t="s">
        <v>8</v>
      </c>
      <c r="C783" s="15" t="s">
        <v>9</v>
      </c>
      <c r="D783" s="6">
        <v>0.23669999999999999</v>
      </c>
    </row>
    <row r="784" spans="1:6" x14ac:dyDescent="0.3">
      <c r="A784" s="15" t="s">
        <v>10</v>
      </c>
      <c r="B784" s="5" t="s">
        <v>11</v>
      </c>
      <c r="C784" s="15" t="s">
        <v>12</v>
      </c>
      <c r="D784" s="6">
        <v>0.63800000000000001</v>
      </c>
    </row>
    <row r="785" spans="1:6" x14ac:dyDescent="0.3">
      <c r="A785" s="15" t="s">
        <v>13</v>
      </c>
      <c r="B785" s="7">
        <v>0.4455324074074074</v>
      </c>
      <c r="C785" s="15" t="s">
        <v>14</v>
      </c>
      <c r="D785" s="8">
        <v>39.177999999999997</v>
      </c>
    </row>
    <row r="786" spans="1:6" x14ac:dyDescent="0.3">
      <c r="A786" s="15" t="s">
        <v>15</v>
      </c>
      <c r="B786" s="9">
        <v>11</v>
      </c>
      <c r="C786" s="15" t="s">
        <v>16</v>
      </c>
      <c r="D786" s="8">
        <v>-74.36</v>
      </c>
    </row>
    <row r="787" spans="1:6" x14ac:dyDescent="0.3">
      <c r="A787" s="15" t="s">
        <v>17</v>
      </c>
      <c r="B787" s="9">
        <v>9</v>
      </c>
      <c r="C787" s="15" t="s">
        <v>18</v>
      </c>
      <c r="D787" s="8">
        <v>-73.56</v>
      </c>
    </row>
    <row r="788" spans="1:6" x14ac:dyDescent="0.3">
      <c r="A788" s="15" t="s">
        <v>19</v>
      </c>
      <c r="B788" s="5">
        <v>1</v>
      </c>
      <c r="C788" s="15"/>
      <c r="D788" s="6"/>
    </row>
    <row r="789" spans="1:6" x14ac:dyDescent="0.3">
      <c r="A789" s="15" t="s">
        <v>20</v>
      </c>
      <c r="B789" s="5" t="s">
        <v>21</v>
      </c>
      <c r="C789" s="15"/>
      <c r="D789" s="6"/>
    </row>
    <row r="790" spans="1:6" x14ac:dyDescent="0.3">
      <c r="A790" s="17"/>
      <c r="B790" s="10" t="s">
        <v>22</v>
      </c>
      <c r="C790" s="10" t="s">
        <v>23</v>
      </c>
      <c r="D790" s="10" t="s">
        <v>24</v>
      </c>
      <c r="E790" s="10" t="s">
        <v>25</v>
      </c>
      <c r="F790" s="10" t="s">
        <v>26</v>
      </c>
    </row>
    <row r="791" spans="1:6" x14ac:dyDescent="0.3">
      <c r="A791" s="19" t="s">
        <v>27</v>
      </c>
      <c r="B791" s="22">
        <v>2.5999999999999999E-3</v>
      </c>
      <c r="C791" s="22">
        <v>4.0000000000000001E-3</v>
      </c>
      <c r="D791" s="22">
        <v>0.64600000000000002</v>
      </c>
      <c r="E791" s="22">
        <v>0.53500000000000003</v>
      </c>
      <c r="F791" s="12" t="s">
        <v>114</v>
      </c>
    </row>
    <row r="792" spans="1:6" x14ac:dyDescent="0.3">
      <c r="A792" s="16" t="s">
        <v>28</v>
      </c>
      <c r="B792" s="23">
        <v>1.9E-3</v>
      </c>
      <c r="C792" s="23">
        <v>4.0000000000000001E-3</v>
      </c>
      <c r="D792" s="23">
        <v>0.48699999999999999</v>
      </c>
      <c r="E792" s="23">
        <v>0.63800000000000001</v>
      </c>
      <c r="F792" s="13" t="s">
        <v>115</v>
      </c>
    </row>
    <row r="793" spans="1:6" x14ac:dyDescent="0.3">
      <c r="A793" s="3"/>
      <c r="B793" s="4"/>
      <c r="C793" s="4"/>
      <c r="D793" s="4"/>
      <c r="E793" s="4"/>
      <c r="F793" s="4"/>
    </row>
    <row r="794" spans="1:6" x14ac:dyDescent="0.3">
      <c r="A794" s="19" t="s">
        <v>29</v>
      </c>
      <c r="B794" s="20">
        <v>0.435</v>
      </c>
      <c r="C794" s="19" t="s">
        <v>30</v>
      </c>
      <c r="D794" s="20">
        <v>2.4550000000000001</v>
      </c>
    </row>
    <row r="795" spans="1:6" x14ac:dyDescent="0.3">
      <c r="A795" s="15" t="s">
        <v>31</v>
      </c>
      <c r="B795" s="18">
        <v>0.80400000000000005</v>
      </c>
      <c r="C795" s="15" t="s">
        <v>32</v>
      </c>
      <c r="D795" s="18">
        <v>0.20200000000000001</v>
      </c>
    </row>
    <row r="796" spans="1:6" x14ac:dyDescent="0.3">
      <c r="A796" s="15" t="s">
        <v>33</v>
      </c>
      <c r="B796" s="18">
        <v>-0.28199999999999997</v>
      </c>
      <c r="C796" s="15" t="s">
        <v>34</v>
      </c>
      <c r="D796" s="18">
        <v>0.90400000000000003</v>
      </c>
    </row>
    <row r="797" spans="1:6" x14ac:dyDescent="0.3">
      <c r="A797" s="16" t="s">
        <v>35</v>
      </c>
      <c r="B797" s="21">
        <v>2.65</v>
      </c>
      <c r="C797" s="16" t="s">
        <v>36</v>
      </c>
      <c r="D797" s="21">
        <v>3.16</v>
      </c>
    </row>
    <row r="799" spans="1:6" x14ac:dyDescent="0.3">
      <c r="A799" s="43" t="s">
        <v>0</v>
      </c>
      <c r="B799" s="44"/>
      <c r="C799" s="44"/>
      <c r="D799" s="44"/>
    </row>
    <row r="800" spans="1:6" x14ac:dyDescent="0.3">
      <c r="A800" s="15" t="s">
        <v>1</v>
      </c>
      <c r="B800" s="5" t="s">
        <v>116</v>
      </c>
      <c r="C800" s="15" t="s">
        <v>3</v>
      </c>
      <c r="D800" s="6">
        <v>2.1999999999999999E-2</v>
      </c>
    </row>
    <row r="801" spans="1:6" x14ac:dyDescent="0.3">
      <c r="A801" s="15" t="s">
        <v>4</v>
      </c>
      <c r="B801" s="5" t="s">
        <v>5</v>
      </c>
      <c r="C801" s="15" t="s">
        <v>6</v>
      </c>
      <c r="D801" s="6">
        <v>-8.6999999999999994E-2</v>
      </c>
    </row>
    <row r="802" spans="1:6" x14ac:dyDescent="0.3">
      <c r="A802" s="15" t="s">
        <v>7</v>
      </c>
      <c r="B802" s="5" t="s">
        <v>8</v>
      </c>
      <c r="C802" s="15" t="s">
        <v>9</v>
      </c>
      <c r="D802" s="6">
        <v>0.19789999999999999</v>
      </c>
    </row>
    <row r="803" spans="1:6" x14ac:dyDescent="0.3">
      <c r="A803" s="15" t="s">
        <v>10</v>
      </c>
      <c r="B803" s="5" t="s">
        <v>11</v>
      </c>
      <c r="C803" s="15" t="s">
        <v>12</v>
      </c>
      <c r="D803" s="6">
        <v>0.66700000000000004</v>
      </c>
    </row>
    <row r="804" spans="1:6" x14ac:dyDescent="0.3">
      <c r="A804" s="15" t="s">
        <v>13</v>
      </c>
      <c r="B804" s="7">
        <v>0.4460648148148148</v>
      </c>
      <c r="C804" s="15" t="s">
        <v>14</v>
      </c>
      <c r="D804" s="8">
        <v>39.201000000000001</v>
      </c>
    </row>
    <row r="805" spans="1:6" x14ac:dyDescent="0.3">
      <c r="A805" s="15" t="s">
        <v>15</v>
      </c>
      <c r="B805" s="9">
        <v>11</v>
      </c>
      <c r="C805" s="15" t="s">
        <v>16</v>
      </c>
      <c r="D805" s="8">
        <v>-74.400000000000006</v>
      </c>
    </row>
    <row r="806" spans="1:6" x14ac:dyDescent="0.3">
      <c r="A806" s="15" t="s">
        <v>17</v>
      </c>
      <c r="B806" s="9">
        <v>9</v>
      </c>
      <c r="C806" s="15" t="s">
        <v>18</v>
      </c>
      <c r="D806" s="8">
        <v>-73.61</v>
      </c>
    </row>
    <row r="807" spans="1:6" x14ac:dyDescent="0.3">
      <c r="A807" s="15" t="s">
        <v>19</v>
      </c>
      <c r="B807" s="5">
        <v>1</v>
      </c>
      <c r="C807" s="15"/>
      <c r="D807" s="6"/>
    </row>
    <row r="808" spans="1:6" x14ac:dyDescent="0.3">
      <c r="A808" s="15" t="s">
        <v>20</v>
      </c>
      <c r="B808" s="5" t="s">
        <v>21</v>
      </c>
      <c r="C808" s="15"/>
      <c r="D808" s="6"/>
    </row>
    <row r="809" spans="1:6" x14ac:dyDescent="0.3">
      <c r="A809" s="17"/>
      <c r="B809" s="10" t="s">
        <v>22</v>
      </c>
      <c r="C809" s="10" t="s">
        <v>23</v>
      </c>
      <c r="D809" s="10" t="s">
        <v>24</v>
      </c>
      <c r="E809" s="10" t="s">
        <v>25</v>
      </c>
      <c r="F809" s="10" t="s">
        <v>26</v>
      </c>
    </row>
    <row r="810" spans="1:6" x14ac:dyDescent="0.3">
      <c r="A810" s="19" t="s">
        <v>27</v>
      </c>
      <c r="B810" s="22">
        <v>-3.0000000000000001E-3</v>
      </c>
      <c r="C810" s="22">
        <v>4.0000000000000001E-3</v>
      </c>
      <c r="D810" s="22">
        <v>-0.746</v>
      </c>
      <c r="E810" s="22">
        <v>0.47499999999999998</v>
      </c>
      <c r="F810" s="12" t="s">
        <v>117</v>
      </c>
    </row>
    <row r="811" spans="1:6" x14ac:dyDescent="0.3">
      <c r="A811" s="16" t="s">
        <v>28</v>
      </c>
      <c r="B811" s="23">
        <v>-1.8E-3</v>
      </c>
      <c r="C811" s="23">
        <v>4.0000000000000001E-3</v>
      </c>
      <c r="D811" s="23">
        <v>-0.44500000000000001</v>
      </c>
      <c r="E811" s="23">
        <v>0.66700000000000004</v>
      </c>
      <c r="F811" s="13" t="s">
        <v>118</v>
      </c>
    </row>
    <row r="812" spans="1:6" x14ac:dyDescent="0.3">
      <c r="A812" s="3"/>
      <c r="B812" s="4"/>
      <c r="C812" s="4"/>
      <c r="D812" s="4"/>
      <c r="E812" s="4"/>
      <c r="F812" s="4"/>
    </row>
    <row r="813" spans="1:6" x14ac:dyDescent="0.3">
      <c r="A813" s="19" t="s">
        <v>29</v>
      </c>
      <c r="B813" s="20">
        <v>5.444</v>
      </c>
      <c r="C813" s="19" t="s">
        <v>30</v>
      </c>
      <c r="D813" s="20">
        <v>1.774</v>
      </c>
    </row>
    <row r="814" spans="1:6" x14ac:dyDescent="0.3">
      <c r="A814" s="15" t="s">
        <v>31</v>
      </c>
      <c r="B814" s="18">
        <v>6.6000000000000003E-2</v>
      </c>
      <c r="C814" s="15" t="s">
        <v>32</v>
      </c>
      <c r="D814" s="18">
        <v>2.7519999999999998</v>
      </c>
    </row>
    <row r="815" spans="1:6" x14ac:dyDescent="0.3">
      <c r="A815" s="15" t="s">
        <v>33</v>
      </c>
      <c r="B815" s="18">
        <v>1.2230000000000001</v>
      </c>
      <c r="C815" s="15" t="s">
        <v>34</v>
      </c>
      <c r="D815" s="18">
        <v>0.253</v>
      </c>
    </row>
    <row r="816" spans="1:6" x14ac:dyDescent="0.3">
      <c r="A816" s="16" t="s">
        <v>35</v>
      </c>
      <c r="B816" s="21">
        <v>3.1589999999999998</v>
      </c>
      <c r="C816" s="16" t="s">
        <v>36</v>
      </c>
      <c r="D816" s="21">
        <v>3.16</v>
      </c>
    </row>
    <row r="818" spans="1:6" x14ac:dyDescent="0.3">
      <c r="A818" s="43" t="s">
        <v>0</v>
      </c>
      <c r="B818" s="44"/>
      <c r="C818" s="44"/>
      <c r="D818" s="44"/>
    </row>
    <row r="819" spans="1:6" x14ac:dyDescent="0.3">
      <c r="A819" s="15" t="s">
        <v>1</v>
      </c>
      <c r="B819" s="5" t="s">
        <v>116</v>
      </c>
      <c r="C819" s="15" t="s">
        <v>3</v>
      </c>
      <c r="D819" s="6">
        <v>5.8999999999999997E-2</v>
      </c>
    </row>
    <row r="820" spans="1:6" x14ac:dyDescent="0.3">
      <c r="A820" s="15" t="s">
        <v>4</v>
      </c>
      <c r="B820" s="5" t="s">
        <v>5</v>
      </c>
      <c r="C820" s="15" t="s">
        <v>6</v>
      </c>
      <c r="D820" s="6">
        <v>-4.4999999999999998E-2</v>
      </c>
    </row>
    <row r="821" spans="1:6" x14ac:dyDescent="0.3">
      <c r="A821" s="15" t="s">
        <v>7</v>
      </c>
      <c r="B821" s="5" t="s">
        <v>8</v>
      </c>
      <c r="C821" s="15" t="s">
        <v>9</v>
      </c>
      <c r="D821" s="6">
        <v>0.56730000000000003</v>
      </c>
    </row>
    <row r="822" spans="1:6" x14ac:dyDescent="0.3">
      <c r="A822" s="15" t="s">
        <v>10</v>
      </c>
      <c r="B822" s="5" t="s">
        <v>11</v>
      </c>
      <c r="C822" s="15" t="s">
        <v>12</v>
      </c>
      <c r="D822" s="6">
        <v>0.47099999999999997</v>
      </c>
    </row>
    <row r="823" spans="1:6" x14ac:dyDescent="0.3">
      <c r="A823" s="15" t="s">
        <v>13</v>
      </c>
      <c r="B823" s="7">
        <v>0.44680555555555551</v>
      </c>
      <c r="C823" s="15" t="s">
        <v>14</v>
      </c>
      <c r="D823" s="8">
        <v>35.703000000000003</v>
      </c>
    </row>
    <row r="824" spans="1:6" x14ac:dyDescent="0.3">
      <c r="A824" s="15" t="s">
        <v>15</v>
      </c>
      <c r="B824" s="9">
        <v>11</v>
      </c>
      <c r="C824" s="15" t="s">
        <v>16</v>
      </c>
      <c r="D824" s="8">
        <v>-67.41</v>
      </c>
    </row>
    <row r="825" spans="1:6" x14ac:dyDescent="0.3">
      <c r="A825" s="15" t="s">
        <v>17</v>
      </c>
      <c r="B825" s="9">
        <v>9</v>
      </c>
      <c r="C825" s="15" t="s">
        <v>18</v>
      </c>
      <c r="D825" s="8">
        <v>-66.61</v>
      </c>
    </row>
    <row r="826" spans="1:6" x14ac:dyDescent="0.3">
      <c r="A826" s="15" t="s">
        <v>19</v>
      </c>
      <c r="B826" s="5">
        <v>1</v>
      </c>
      <c r="C826" s="15"/>
      <c r="D826" s="6"/>
    </row>
    <row r="827" spans="1:6" x14ac:dyDescent="0.3">
      <c r="A827" s="15" t="s">
        <v>20</v>
      </c>
      <c r="B827" s="5" t="s">
        <v>21</v>
      </c>
      <c r="C827" s="15"/>
      <c r="D827" s="6"/>
    </row>
    <row r="828" spans="1:6" x14ac:dyDescent="0.3">
      <c r="A828" s="17"/>
      <c r="B828" s="10" t="s">
        <v>22</v>
      </c>
      <c r="C828" s="10" t="s">
        <v>23</v>
      </c>
      <c r="D828" s="10" t="s">
        <v>24</v>
      </c>
      <c r="E828" s="10" t="s">
        <v>25</v>
      </c>
      <c r="F828" s="10" t="s">
        <v>26</v>
      </c>
    </row>
    <row r="829" spans="1:6" x14ac:dyDescent="0.3">
      <c r="A829" s="19" t="s">
        <v>27</v>
      </c>
      <c r="B829" s="22">
        <v>-5.1000000000000004E-3</v>
      </c>
      <c r="C829" s="22">
        <v>0.01</v>
      </c>
      <c r="D829" s="22">
        <v>-0.49099999999999999</v>
      </c>
      <c r="E829" s="22">
        <v>0.63500000000000001</v>
      </c>
      <c r="F829" s="12" t="s">
        <v>119</v>
      </c>
    </row>
    <row r="830" spans="1:6" x14ac:dyDescent="0.3">
      <c r="A830" s="16" t="s">
        <v>28</v>
      </c>
      <c r="B830" s="23">
        <v>-8.2000000000000007E-3</v>
      </c>
      <c r="C830" s="23">
        <v>1.0999999999999999E-2</v>
      </c>
      <c r="D830" s="23">
        <v>-0.753</v>
      </c>
      <c r="E830" s="23">
        <v>0.47099999999999997</v>
      </c>
      <c r="F830" s="13" t="s">
        <v>120</v>
      </c>
    </row>
    <row r="831" spans="1:6" x14ac:dyDescent="0.3">
      <c r="A831" s="3"/>
      <c r="B831" s="4"/>
      <c r="C831" s="4"/>
      <c r="D831" s="4"/>
      <c r="E831" s="4"/>
      <c r="F831" s="4"/>
    </row>
    <row r="832" spans="1:6" x14ac:dyDescent="0.3">
      <c r="A832" s="19" t="s">
        <v>29</v>
      </c>
      <c r="B832" s="20">
        <v>0.79700000000000004</v>
      </c>
      <c r="C832" s="19" t="s">
        <v>30</v>
      </c>
      <c r="D832" s="20">
        <v>1.3049999999999999</v>
      </c>
    </row>
    <row r="833" spans="1:6" x14ac:dyDescent="0.3">
      <c r="A833" s="15" t="s">
        <v>31</v>
      </c>
      <c r="B833" s="18">
        <v>0.67100000000000004</v>
      </c>
      <c r="C833" s="15" t="s">
        <v>32</v>
      </c>
      <c r="D833" s="18">
        <v>0.16700000000000001</v>
      </c>
    </row>
    <row r="834" spans="1:6" x14ac:dyDescent="0.3">
      <c r="A834" s="15" t="s">
        <v>33</v>
      </c>
      <c r="B834" s="18">
        <v>0.29799999999999999</v>
      </c>
      <c r="C834" s="15" t="s">
        <v>34</v>
      </c>
      <c r="D834" s="18">
        <v>0.92</v>
      </c>
    </row>
    <row r="835" spans="1:6" x14ac:dyDescent="0.3">
      <c r="A835" s="16" t="s">
        <v>35</v>
      </c>
      <c r="B835" s="21">
        <v>2.8980000000000001</v>
      </c>
      <c r="C835" s="16" t="s">
        <v>36</v>
      </c>
      <c r="D835" s="21">
        <v>6.49</v>
      </c>
    </row>
    <row r="837" spans="1:6" x14ac:dyDescent="0.3">
      <c r="A837" s="43" t="s">
        <v>0</v>
      </c>
      <c r="B837" s="44"/>
      <c r="C837" s="44"/>
      <c r="D837" s="44"/>
    </row>
    <row r="838" spans="1:6" x14ac:dyDescent="0.3">
      <c r="A838" s="15" t="s">
        <v>1</v>
      </c>
      <c r="B838" s="5" t="s">
        <v>116</v>
      </c>
      <c r="C838" s="15" t="s">
        <v>3</v>
      </c>
      <c r="D838" s="6">
        <v>5.3999999999999999E-2</v>
      </c>
    </row>
    <row r="839" spans="1:6" x14ac:dyDescent="0.3">
      <c r="A839" s="15" t="s">
        <v>4</v>
      </c>
      <c r="B839" s="5" t="s">
        <v>5</v>
      </c>
      <c r="C839" s="15" t="s">
        <v>6</v>
      </c>
      <c r="D839" s="6">
        <v>-5.0999999999999997E-2</v>
      </c>
    </row>
    <row r="840" spans="1:6" x14ac:dyDescent="0.3">
      <c r="A840" s="15" t="s">
        <v>7</v>
      </c>
      <c r="B840" s="5" t="s">
        <v>8</v>
      </c>
      <c r="C840" s="15" t="s">
        <v>9</v>
      </c>
      <c r="D840" s="6">
        <v>0.51019999999999999</v>
      </c>
    </row>
    <row r="841" spans="1:6" x14ac:dyDescent="0.3">
      <c r="A841" s="15" t="s">
        <v>10</v>
      </c>
      <c r="B841" s="5" t="s">
        <v>11</v>
      </c>
      <c r="C841" s="15" t="s">
        <v>12</v>
      </c>
      <c r="D841" s="6">
        <v>0.49299999999999999</v>
      </c>
    </row>
    <row r="842" spans="1:6" x14ac:dyDescent="0.3">
      <c r="A842" s="15" t="s">
        <v>13</v>
      </c>
      <c r="B842" s="7">
        <v>0.4478125</v>
      </c>
      <c r="C842" s="15" t="s">
        <v>14</v>
      </c>
      <c r="D842" s="8">
        <v>39.718000000000004</v>
      </c>
    </row>
    <row r="843" spans="1:6" x14ac:dyDescent="0.3">
      <c r="A843" s="15" t="s">
        <v>15</v>
      </c>
      <c r="B843" s="9">
        <v>11</v>
      </c>
      <c r="C843" s="15" t="s">
        <v>16</v>
      </c>
      <c r="D843" s="8">
        <v>-75.44</v>
      </c>
    </row>
    <row r="844" spans="1:6" x14ac:dyDescent="0.3">
      <c r="A844" s="15" t="s">
        <v>17</v>
      </c>
      <c r="B844" s="9">
        <v>9</v>
      </c>
      <c r="C844" s="15" t="s">
        <v>18</v>
      </c>
      <c r="D844" s="8">
        <v>-74.64</v>
      </c>
    </row>
    <row r="845" spans="1:6" x14ac:dyDescent="0.3">
      <c r="A845" s="15" t="s">
        <v>19</v>
      </c>
      <c r="B845" s="5">
        <v>1</v>
      </c>
      <c r="C845" s="15"/>
      <c r="D845" s="6"/>
    </row>
    <row r="846" spans="1:6" x14ac:dyDescent="0.3">
      <c r="A846" s="15" t="s">
        <v>20</v>
      </c>
      <c r="B846" s="5" t="s">
        <v>21</v>
      </c>
      <c r="C846" s="15"/>
      <c r="D846" s="6"/>
    </row>
    <row r="847" spans="1:6" x14ac:dyDescent="0.3">
      <c r="A847" s="17"/>
      <c r="B847" s="10" t="s">
        <v>22</v>
      </c>
      <c r="C847" s="10" t="s">
        <v>23</v>
      </c>
      <c r="D847" s="10" t="s">
        <v>24</v>
      </c>
      <c r="E847" s="10" t="s">
        <v>25</v>
      </c>
      <c r="F847" s="10" t="s">
        <v>26</v>
      </c>
    </row>
    <row r="848" spans="1:6" x14ac:dyDescent="0.3">
      <c r="A848" s="19" t="s">
        <v>27</v>
      </c>
      <c r="B848" s="22">
        <v>1.6999999999999999E-3</v>
      </c>
      <c r="C848" s="22">
        <v>4.0000000000000001E-3</v>
      </c>
      <c r="D848" s="22">
        <v>0.45600000000000002</v>
      </c>
      <c r="E848" s="22">
        <v>0.65900000000000003</v>
      </c>
      <c r="F848" s="12" t="s">
        <v>121</v>
      </c>
    </row>
    <row r="849" spans="1:6" x14ac:dyDescent="0.3">
      <c r="A849" s="16" t="s">
        <v>28</v>
      </c>
      <c r="B849" s="23">
        <v>2.7000000000000001E-3</v>
      </c>
      <c r="C849" s="23">
        <v>4.0000000000000001E-3</v>
      </c>
      <c r="D849" s="23">
        <v>0.71399999999999997</v>
      </c>
      <c r="E849" s="23">
        <v>0.49299999999999999</v>
      </c>
      <c r="F849" s="13" t="s">
        <v>122</v>
      </c>
    </row>
    <row r="850" spans="1:6" x14ac:dyDescent="0.3">
      <c r="A850" s="3"/>
      <c r="B850" s="4"/>
      <c r="C850" s="4"/>
      <c r="D850" s="4"/>
      <c r="E850" s="4"/>
      <c r="F850" s="4"/>
    </row>
    <row r="851" spans="1:6" x14ac:dyDescent="0.3">
      <c r="A851" s="19" t="s">
        <v>29</v>
      </c>
      <c r="B851" s="20">
        <v>0.317</v>
      </c>
      <c r="C851" s="19" t="s">
        <v>30</v>
      </c>
      <c r="D851" s="20">
        <v>1.8540000000000001</v>
      </c>
    </row>
    <row r="852" spans="1:6" x14ac:dyDescent="0.3">
      <c r="A852" s="15" t="s">
        <v>31</v>
      </c>
      <c r="B852" s="18">
        <v>0.85399999999999998</v>
      </c>
      <c r="C852" s="15" t="s">
        <v>32</v>
      </c>
      <c r="D852" s="18">
        <v>0.44500000000000001</v>
      </c>
    </row>
    <row r="853" spans="1:6" x14ac:dyDescent="0.3">
      <c r="A853" s="15" t="s">
        <v>33</v>
      </c>
      <c r="B853" s="18">
        <v>0.161</v>
      </c>
      <c r="C853" s="15" t="s">
        <v>34</v>
      </c>
      <c r="D853" s="18">
        <v>0.80100000000000005</v>
      </c>
    </row>
    <row r="854" spans="1:6" x14ac:dyDescent="0.3">
      <c r="A854" s="16" t="s">
        <v>35</v>
      </c>
      <c r="B854" s="21">
        <v>2.069</v>
      </c>
      <c r="C854" s="16" t="s">
        <v>36</v>
      </c>
      <c r="D854" s="21">
        <v>3.16</v>
      </c>
    </row>
    <row r="856" spans="1:6" x14ac:dyDescent="0.3">
      <c r="A856" s="43" t="s">
        <v>0</v>
      </c>
      <c r="B856" s="44"/>
      <c r="C856" s="44"/>
      <c r="D856" s="44"/>
    </row>
    <row r="857" spans="1:6" x14ac:dyDescent="0.3">
      <c r="A857" s="15" t="s">
        <v>1</v>
      </c>
      <c r="B857" s="5" t="s">
        <v>116</v>
      </c>
      <c r="C857" s="15" t="s">
        <v>3</v>
      </c>
      <c r="D857" s="6">
        <v>0.27300000000000002</v>
      </c>
    </row>
    <row r="858" spans="1:6" x14ac:dyDescent="0.3">
      <c r="A858" s="15" t="s">
        <v>4</v>
      </c>
      <c r="B858" s="5" t="s">
        <v>5</v>
      </c>
      <c r="C858" s="15" t="s">
        <v>6</v>
      </c>
      <c r="D858" s="6">
        <v>0.193</v>
      </c>
    </row>
    <row r="859" spans="1:6" x14ac:dyDescent="0.3">
      <c r="A859" s="15" t="s">
        <v>7</v>
      </c>
      <c r="B859" s="5" t="s">
        <v>8</v>
      </c>
      <c r="C859" s="15" t="s">
        <v>9</v>
      </c>
      <c r="D859" s="6">
        <v>3.3839999999999999</v>
      </c>
    </row>
    <row r="860" spans="1:6" x14ac:dyDescent="0.3">
      <c r="A860" s="15" t="s">
        <v>10</v>
      </c>
      <c r="B860" s="5" t="s">
        <v>11</v>
      </c>
      <c r="C860" s="15" t="s">
        <v>12</v>
      </c>
      <c r="D860" s="6">
        <v>9.9000000000000005E-2</v>
      </c>
    </row>
    <row r="861" spans="1:6" x14ac:dyDescent="0.3">
      <c r="A861" s="15" t="s">
        <v>13</v>
      </c>
      <c r="B861" s="7">
        <v>0.44893518518518521</v>
      </c>
      <c r="C861" s="15" t="s">
        <v>14</v>
      </c>
      <c r="D861" s="8">
        <v>34.915999999999997</v>
      </c>
    </row>
    <row r="862" spans="1:6" x14ac:dyDescent="0.3">
      <c r="A862" s="15" t="s">
        <v>15</v>
      </c>
      <c r="B862" s="9">
        <v>11</v>
      </c>
      <c r="C862" s="15" t="s">
        <v>16</v>
      </c>
      <c r="D862" s="8">
        <v>-65.83</v>
      </c>
    </row>
    <row r="863" spans="1:6" x14ac:dyDescent="0.3">
      <c r="A863" s="15" t="s">
        <v>17</v>
      </c>
      <c r="B863" s="9">
        <v>9</v>
      </c>
      <c r="C863" s="15" t="s">
        <v>18</v>
      </c>
      <c r="D863" s="8">
        <v>-65.040000000000006</v>
      </c>
    </row>
    <row r="864" spans="1:6" x14ac:dyDescent="0.3">
      <c r="A864" s="15" t="s">
        <v>19</v>
      </c>
      <c r="B864" s="5">
        <v>1</v>
      </c>
      <c r="C864" s="15"/>
      <c r="D864" s="6"/>
    </row>
    <row r="865" spans="1:6" x14ac:dyDescent="0.3">
      <c r="A865" s="15" t="s">
        <v>20</v>
      </c>
      <c r="B865" s="5" t="s">
        <v>21</v>
      </c>
      <c r="C865" s="15"/>
      <c r="D865" s="6"/>
    </row>
    <row r="866" spans="1:6" x14ac:dyDescent="0.3">
      <c r="A866" s="17"/>
      <c r="B866" s="10" t="s">
        <v>22</v>
      </c>
      <c r="C866" s="10" t="s">
        <v>23</v>
      </c>
      <c r="D866" s="10" t="s">
        <v>24</v>
      </c>
      <c r="E866" s="10" t="s">
        <v>25</v>
      </c>
      <c r="F866" s="10" t="s">
        <v>26</v>
      </c>
    </row>
    <row r="867" spans="1:6" x14ac:dyDescent="0.3">
      <c r="A867" s="19" t="s">
        <v>27</v>
      </c>
      <c r="B867" s="22">
        <v>-7.4999999999999997E-3</v>
      </c>
      <c r="C867" s="22">
        <v>6.0000000000000001E-3</v>
      </c>
      <c r="D867" s="22">
        <v>-1.284</v>
      </c>
      <c r="E867" s="22">
        <v>0.23100000000000001</v>
      </c>
      <c r="F867" s="12" t="s">
        <v>123</v>
      </c>
    </row>
    <row r="868" spans="1:6" x14ac:dyDescent="0.3">
      <c r="A868" s="16" t="s">
        <v>28</v>
      </c>
      <c r="B868" s="23">
        <v>-1.0800000000000001E-2</v>
      </c>
      <c r="C868" s="23">
        <v>6.0000000000000001E-3</v>
      </c>
      <c r="D868" s="23">
        <v>-1.84</v>
      </c>
      <c r="E868" s="23">
        <v>9.9000000000000005E-2</v>
      </c>
      <c r="F868" s="13" t="s">
        <v>124</v>
      </c>
    </row>
    <row r="869" spans="1:6" x14ac:dyDescent="0.3">
      <c r="A869" s="3"/>
      <c r="B869" s="4"/>
      <c r="C869" s="4"/>
      <c r="D869" s="4"/>
      <c r="E869" s="4"/>
      <c r="F869" s="4"/>
    </row>
    <row r="870" spans="1:6" x14ac:dyDescent="0.3">
      <c r="A870" s="19" t="s">
        <v>29</v>
      </c>
      <c r="B870" s="20">
        <v>8.6820000000000004</v>
      </c>
      <c r="C870" s="19" t="s">
        <v>30</v>
      </c>
      <c r="D870" s="20">
        <v>2.2669999999999999</v>
      </c>
    </row>
    <row r="871" spans="1:6" x14ac:dyDescent="0.3">
      <c r="A871" s="15" t="s">
        <v>31</v>
      </c>
      <c r="B871" s="18">
        <v>1.2999999999999999E-2</v>
      </c>
      <c r="C871" s="15" t="s">
        <v>32</v>
      </c>
      <c r="D871" s="18">
        <v>3.8420000000000001</v>
      </c>
    </row>
    <row r="872" spans="1:6" x14ac:dyDescent="0.3">
      <c r="A872" s="15" t="s">
        <v>33</v>
      </c>
      <c r="B872" s="18">
        <v>-1.238</v>
      </c>
      <c r="C872" s="15" t="s">
        <v>34</v>
      </c>
      <c r="D872" s="18">
        <v>0.14599999999999999</v>
      </c>
    </row>
    <row r="873" spans="1:6" x14ac:dyDescent="0.3">
      <c r="A873" s="16" t="s">
        <v>35</v>
      </c>
      <c r="B873" s="21">
        <v>4.5019999999999998</v>
      </c>
      <c r="C873" s="16" t="s">
        <v>36</v>
      </c>
      <c r="D873" s="21">
        <v>3.16</v>
      </c>
    </row>
    <row r="875" spans="1:6" x14ac:dyDescent="0.3">
      <c r="A875" s="43" t="s">
        <v>0</v>
      </c>
      <c r="B875" s="44"/>
      <c r="C875" s="44"/>
      <c r="D875" s="44"/>
    </row>
    <row r="876" spans="1:6" x14ac:dyDescent="0.3">
      <c r="A876" s="15" t="s">
        <v>1</v>
      </c>
      <c r="B876" s="5" t="s">
        <v>116</v>
      </c>
      <c r="C876" s="15" t="s">
        <v>3</v>
      </c>
      <c r="D876" s="6">
        <v>0.105</v>
      </c>
    </row>
    <row r="877" spans="1:6" x14ac:dyDescent="0.3">
      <c r="A877" s="15" t="s">
        <v>4</v>
      </c>
      <c r="B877" s="5" t="s">
        <v>5</v>
      </c>
      <c r="C877" s="15" t="s">
        <v>6</v>
      </c>
      <c r="D877" s="6">
        <v>5.0000000000000001E-3</v>
      </c>
    </row>
    <row r="878" spans="1:6" x14ac:dyDescent="0.3">
      <c r="A878" s="15" t="s">
        <v>7</v>
      </c>
      <c r="B878" s="5" t="s">
        <v>8</v>
      </c>
      <c r="C878" s="15" t="s">
        <v>9</v>
      </c>
      <c r="D878" s="6">
        <v>1.0509999999999999</v>
      </c>
    </row>
    <row r="879" spans="1:6" x14ac:dyDescent="0.3">
      <c r="A879" s="15" t="s">
        <v>10</v>
      </c>
      <c r="B879" s="5" t="s">
        <v>11</v>
      </c>
      <c r="C879" s="15" t="s">
        <v>12</v>
      </c>
      <c r="D879" s="6">
        <v>0.33200000000000002</v>
      </c>
    </row>
    <row r="880" spans="1:6" x14ac:dyDescent="0.3">
      <c r="A880" s="15" t="s">
        <v>13</v>
      </c>
      <c r="B880" s="7">
        <v>0.44912037037037034</v>
      </c>
      <c r="C880" s="15" t="s">
        <v>14</v>
      </c>
      <c r="D880" s="8">
        <v>36.93</v>
      </c>
    </row>
    <row r="881" spans="1:6" x14ac:dyDescent="0.3">
      <c r="A881" s="15" t="s">
        <v>15</v>
      </c>
      <c r="B881" s="9">
        <v>11</v>
      </c>
      <c r="C881" s="15" t="s">
        <v>16</v>
      </c>
      <c r="D881" s="8">
        <v>-69.86</v>
      </c>
    </row>
    <row r="882" spans="1:6" x14ac:dyDescent="0.3">
      <c r="A882" s="15" t="s">
        <v>17</v>
      </c>
      <c r="B882" s="9">
        <v>9</v>
      </c>
      <c r="C882" s="15" t="s">
        <v>18</v>
      </c>
      <c r="D882" s="8">
        <v>-69.06</v>
      </c>
    </row>
    <row r="883" spans="1:6" x14ac:dyDescent="0.3">
      <c r="A883" s="15" t="s">
        <v>19</v>
      </c>
      <c r="B883" s="5">
        <v>1</v>
      </c>
      <c r="C883" s="15"/>
      <c r="D883" s="6"/>
    </row>
    <row r="884" spans="1:6" x14ac:dyDescent="0.3">
      <c r="A884" s="15" t="s">
        <v>20</v>
      </c>
      <c r="B884" s="5" t="s">
        <v>21</v>
      </c>
      <c r="C884" s="15"/>
      <c r="D884" s="6"/>
    </row>
    <row r="885" spans="1:6" x14ac:dyDescent="0.3">
      <c r="A885" s="17"/>
      <c r="B885" s="10" t="s">
        <v>22</v>
      </c>
      <c r="C885" s="10" t="s">
        <v>23</v>
      </c>
      <c r="D885" s="10" t="s">
        <v>24</v>
      </c>
      <c r="E885" s="10" t="s">
        <v>25</v>
      </c>
      <c r="F885" s="10" t="s">
        <v>26</v>
      </c>
    </row>
    <row r="886" spans="1:6" x14ac:dyDescent="0.3">
      <c r="A886" s="19" t="s">
        <v>27</v>
      </c>
      <c r="B886" s="22">
        <v>-1.06E-2</v>
      </c>
      <c r="C886" s="22">
        <v>8.9999999999999993E-3</v>
      </c>
      <c r="D886" s="22">
        <v>-1.1399999999999999</v>
      </c>
      <c r="E886" s="22">
        <v>0.28399999999999997</v>
      </c>
      <c r="F886" s="12" t="s">
        <v>125</v>
      </c>
    </row>
    <row r="887" spans="1:6" x14ac:dyDescent="0.3">
      <c r="A887" s="16" t="s">
        <v>28</v>
      </c>
      <c r="B887" s="23">
        <v>-0.01</v>
      </c>
      <c r="C887" s="23">
        <v>0.01</v>
      </c>
      <c r="D887" s="23">
        <v>-1.0249999999999999</v>
      </c>
      <c r="E887" s="23">
        <v>0.33200000000000002</v>
      </c>
      <c r="F887" s="13" t="s">
        <v>126</v>
      </c>
    </row>
    <row r="888" spans="1:6" x14ac:dyDescent="0.3">
      <c r="A888" s="3"/>
      <c r="B888" s="4"/>
      <c r="C888" s="4"/>
      <c r="D888" s="4"/>
      <c r="E888" s="4"/>
      <c r="F888" s="4"/>
    </row>
    <row r="889" spans="1:6" x14ac:dyDescent="0.3">
      <c r="A889" s="19" t="s">
        <v>29</v>
      </c>
      <c r="B889" s="20">
        <v>1.9E-2</v>
      </c>
      <c r="C889" s="19" t="s">
        <v>30</v>
      </c>
      <c r="D889" s="20">
        <v>0.96399999999999997</v>
      </c>
    </row>
    <row r="890" spans="1:6" x14ac:dyDescent="0.3">
      <c r="A890" s="15" t="s">
        <v>31</v>
      </c>
      <c r="B890" s="18">
        <v>0.99099999999999999</v>
      </c>
      <c r="C890" s="15" t="s">
        <v>32</v>
      </c>
      <c r="D890" s="18">
        <v>0.14499999999999999</v>
      </c>
    </row>
    <row r="891" spans="1:6" x14ac:dyDescent="0.3">
      <c r="A891" s="15" t="s">
        <v>33</v>
      </c>
      <c r="B891" s="18">
        <v>-0.03</v>
      </c>
      <c r="C891" s="15" t="s">
        <v>34</v>
      </c>
      <c r="D891" s="18">
        <v>0.93</v>
      </c>
    </row>
    <row r="892" spans="1:6" x14ac:dyDescent="0.3">
      <c r="A892" s="16" t="s">
        <v>35</v>
      </c>
      <c r="B892" s="21">
        <v>2.4409999999999998</v>
      </c>
      <c r="C892" s="16" t="s">
        <v>36</v>
      </c>
      <c r="D892" s="21">
        <v>6.49</v>
      </c>
    </row>
    <row r="894" spans="1:6" x14ac:dyDescent="0.3">
      <c r="A894" s="43" t="s">
        <v>0</v>
      </c>
      <c r="B894" s="44"/>
      <c r="C894" s="44"/>
      <c r="D894" s="44"/>
    </row>
    <row r="895" spans="1:6" x14ac:dyDescent="0.3">
      <c r="A895" s="15" t="s">
        <v>1</v>
      </c>
      <c r="B895" s="5" t="s">
        <v>116</v>
      </c>
      <c r="C895" s="15" t="s">
        <v>3</v>
      </c>
      <c r="D895" s="6">
        <v>0.16300000000000001</v>
      </c>
    </row>
    <row r="896" spans="1:6" x14ac:dyDescent="0.3">
      <c r="A896" s="15" t="s">
        <v>4</v>
      </c>
      <c r="B896" s="5" t="s">
        <v>5</v>
      </c>
      <c r="C896" s="15" t="s">
        <v>6</v>
      </c>
      <c r="D896" s="6">
        <v>7.0000000000000007E-2</v>
      </c>
    </row>
    <row r="897" spans="1:6" x14ac:dyDescent="0.3">
      <c r="A897" s="15" t="s">
        <v>7</v>
      </c>
      <c r="B897" s="5" t="s">
        <v>8</v>
      </c>
      <c r="C897" s="15" t="s">
        <v>9</v>
      </c>
      <c r="D897" s="6">
        <v>1.752</v>
      </c>
    </row>
    <row r="898" spans="1:6" x14ac:dyDescent="0.3">
      <c r="A898" s="15" t="s">
        <v>10</v>
      </c>
      <c r="B898" s="5" t="s">
        <v>11</v>
      </c>
      <c r="C898" s="15" t="s">
        <v>12</v>
      </c>
      <c r="D898" s="6">
        <v>0.218</v>
      </c>
    </row>
    <row r="899" spans="1:6" x14ac:dyDescent="0.3">
      <c r="A899" s="15" t="s">
        <v>13</v>
      </c>
      <c r="B899" s="7">
        <v>0.44927083333333334</v>
      </c>
      <c r="C899" s="15" t="s">
        <v>14</v>
      </c>
      <c r="D899" s="8">
        <v>36.290999999999997</v>
      </c>
    </row>
    <row r="900" spans="1:6" x14ac:dyDescent="0.3">
      <c r="A900" s="15" t="s">
        <v>15</v>
      </c>
      <c r="B900" s="9">
        <v>11</v>
      </c>
      <c r="C900" s="15" t="s">
        <v>16</v>
      </c>
      <c r="D900" s="8">
        <v>-68.58</v>
      </c>
    </row>
    <row r="901" spans="1:6" x14ac:dyDescent="0.3">
      <c r="A901" s="15" t="s">
        <v>17</v>
      </c>
      <c r="B901" s="9">
        <v>9</v>
      </c>
      <c r="C901" s="15" t="s">
        <v>18</v>
      </c>
      <c r="D901" s="8">
        <v>-67.790000000000006</v>
      </c>
    </row>
    <row r="902" spans="1:6" x14ac:dyDescent="0.3">
      <c r="A902" s="15" t="s">
        <v>19</v>
      </c>
      <c r="B902" s="5">
        <v>1</v>
      </c>
      <c r="C902" s="15"/>
      <c r="D902" s="6"/>
    </row>
    <row r="903" spans="1:6" x14ac:dyDescent="0.3">
      <c r="A903" s="15" t="s">
        <v>20</v>
      </c>
      <c r="B903" s="5" t="s">
        <v>21</v>
      </c>
      <c r="C903" s="15"/>
      <c r="D903" s="6"/>
    </row>
    <row r="904" spans="1:6" x14ac:dyDescent="0.3">
      <c r="A904" s="17"/>
      <c r="B904" s="10" t="s">
        <v>22</v>
      </c>
      <c r="C904" s="10" t="s">
        <v>23</v>
      </c>
      <c r="D904" s="10" t="s">
        <v>24</v>
      </c>
      <c r="E904" s="10" t="s">
        <v>25</v>
      </c>
      <c r="F904" s="10" t="s">
        <v>26</v>
      </c>
    </row>
    <row r="905" spans="1:6" x14ac:dyDescent="0.3">
      <c r="A905" s="19" t="s">
        <v>27</v>
      </c>
      <c r="B905" s="22">
        <v>-8.0000000000000004E-4</v>
      </c>
      <c r="C905" s="22">
        <v>5.0000000000000001E-3</v>
      </c>
      <c r="D905" s="22">
        <v>-0.161</v>
      </c>
      <c r="E905" s="22">
        <v>0.876</v>
      </c>
      <c r="F905" s="12" t="s">
        <v>127</v>
      </c>
    </row>
    <row r="906" spans="1:6" x14ac:dyDescent="0.3">
      <c r="A906" s="16" t="s">
        <v>28</v>
      </c>
      <c r="B906" s="23">
        <v>-6.8999999999999999E-3</v>
      </c>
      <c r="C906" s="23">
        <v>5.0000000000000001E-3</v>
      </c>
      <c r="D906" s="23">
        <v>-1.3240000000000001</v>
      </c>
      <c r="E906" s="23">
        <v>0.218</v>
      </c>
      <c r="F906" s="13" t="s">
        <v>128</v>
      </c>
    </row>
    <row r="907" spans="1:6" x14ac:dyDescent="0.3">
      <c r="A907" s="3"/>
      <c r="B907" s="4"/>
      <c r="C907" s="4"/>
      <c r="D907" s="4"/>
      <c r="E907" s="4"/>
      <c r="F907" s="4"/>
    </row>
    <row r="908" spans="1:6" x14ac:dyDescent="0.3">
      <c r="A908" s="19" t="s">
        <v>29</v>
      </c>
      <c r="B908" s="20">
        <v>1.8939999999999999</v>
      </c>
      <c r="C908" s="19" t="s">
        <v>30</v>
      </c>
      <c r="D908" s="20">
        <v>2.2839999999999998</v>
      </c>
    </row>
    <row r="909" spans="1:6" x14ac:dyDescent="0.3">
      <c r="A909" s="15" t="s">
        <v>31</v>
      </c>
      <c r="B909" s="18">
        <v>0.38800000000000001</v>
      </c>
      <c r="C909" s="15" t="s">
        <v>32</v>
      </c>
      <c r="D909" s="18">
        <v>0.44500000000000001</v>
      </c>
    </row>
    <row r="910" spans="1:6" x14ac:dyDescent="0.3">
      <c r="A910" s="15" t="s">
        <v>33</v>
      </c>
      <c r="B910" s="18">
        <v>-0.47699999999999998</v>
      </c>
      <c r="C910" s="15" t="s">
        <v>34</v>
      </c>
      <c r="D910" s="18">
        <v>0.8</v>
      </c>
    </row>
    <row r="911" spans="1:6" x14ac:dyDescent="0.3">
      <c r="A911" s="16" t="s">
        <v>35</v>
      </c>
      <c r="B911" s="21">
        <v>3.2429999999999999</v>
      </c>
      <c r="C911" s="16" t="s">
        <v>36</v>
      </c>
      <c r="D911" s="21">
        <v>3.16</v>
      </c>
    </row>
    <row r="913" spans="1:6" x14ac:dyDescent="0.3">
      <c r="A913" s="43" t="s">
        <v>0</v>
      </c>
      <c r="B913" s="44"/>
      <c r="C913" s="44"/>
      <c r="D913" s="44"/>
    </row>
    <row r="914" spans="1:6" x14ac:dyDescent="0.3">
      <c r="A914" s="15" t="s">
        <v>1</v>
      </c>
      <c r="B914" s="5" t="s">
        <v>116</v>
      </c>
      <c r="C914" s="15" t="s">
        <v>3</v>
      </c>
      <c r="D914" s="6">
        <v>0.16</v>
      </c>
    </row>
    <row r="915" spans="1:6" x14ac:dyDescent="0.3">
      <c r="A915" s="15" t="s">
        <v>4</v>
      </c>
      <c r="B915" s="5" t="s">
        <v>5</v>
      </c>
      <c r="C915" s="15" t="s">
        <v>6</v>
      </c>
      <c r="D915" s="6">
        <v>6.7000000000000004E-2</v>
      </c>
    </row>
    <row r="916" spans="1:6" x14ac:dyDescent="0.3">
      <c r="A916" s="15" t="s">
        <v>7</v>
      </c>
      <c r="B916" s="5" t="s">
        <v>8</v>
      </c>
      <c r="C916" s="15" t="s">
        <v>9</v>
      </c>
      <c r="D916" s="6">
        <v>1.7130000000000001</v>
      </c>
    </row>
    <row r="917" spans="1:6" x14ac:dyDescent="0.3">
      <c r="A917" s="15" t="s">
        <v>10</v>
      </c>
      <c r="B917" s="5" t="s">
        <v>11</v>
      </c>
      <c r="C917" s="15" t="s">
        <v>12</v>
      </c>
      <c r="D917" s="6">
        <v>0.223</v>
      </c>
    </row>
    <row r="918" spans="1:6" x14ac:dyDescent="0.3">
      <c r="A918" s="15" t="s">
        <v>13</v>
      </c>
      <c r="B918" s="7">
        <v>0.44942129629629629</v>
      </c>
      <c r="C918" s="15" t="s">
        <v>14</v>
      </c>
      <c r="D918" s="8">
        <v>36.116</v>
      </c>
    </row>
    <row r="919" spans="1:6" x14ac:dyDescent="0.3">
      <c r="A919" s="15" t="s">
        <v>15</v>
      </c>
      <c r="B919" s="9">
        <v>11</v>
      </c>
      <c r="C919" s="15" t="s">
        <v>16</v>
      </c>
      <c r="D919" s="8">
        <v>-68.23</v>
      </c>
    </row>
    <row r="920" spans="1:6" x14ac:dyDescent="0.3">
      <c r="A920" s="15" t="s">
        <v>17</v>
      </c>
      <c r="B920" s="9">
        <v>9</v>
      </c>
      <c r="C920" s="15" t="s">
        <v>18</v>
      </c>
      <c r="D920" s="8">
        <v>-67.44</v>
      </c>
    </row>
    <row r="921" spans="1:6" x14ac:dyDescent="0.3">
      <c r="A921" s="15" t="s">
        <v>19</v>
      </c>
      <c r="B921" s="5">
        <v>1</v>
      </c>
      <c r="C921" s="15"/>
      <c r="D921" s="6"/>
    </row>
    <row r="922" spans="1:6" x14ac:dyDescent="0.3">
      <c r="A922" s="15" t="s">
        <v>20</v>
      </c>
      <c r="B922" s="5" t="s">
        <v>21</v>
      </c>
      <c r="C922" s="15"/>
      <c r="D922" s="6"/>
    </row>
    <row r="923" spans="1:6" x14ac:dyDescent="0.3">
      <c r="A923" s="17"/>
      <c r="B923" s="10" t="s">
        <v>22</v>
      </c>
      <c r="C923" s="10" t="s">
        <v>23</v>
      </c>
      <c r="D923" s="10" t="s">
        <v>24</v>
      </c>
      <c r="E923" s="10" t="s">
        <v>25</v>
      </c>
      <c r="F923" s="10" t="s">
        <v>26</v>
      </c>
    </row>
    <row r="924" spans="1:6" x14ac:dyDescent="0.3">
      <c r="A924" s="19" t="s">
        <v>27</v>
      </c>
      <c r="B924" s="22">
        <v>5.7999999999999996E-3</v>
      </c>
      <c r="C924" s="22">
        <v>5.0000000000000001E-3</v>
      </c>
      <c r="D924" s="22">
        <v>1.103</v>
      </c>
      <c r="E924" s="22">
        <v>0.29899999999999999</v>
      </c>
      <c r="F924" s="12" t="s">
        <v>129</v>
      </c>
    </row>
    <row r="925" spans="1:6" x14ac:dyDescent="0.3">
      <c r="A925" s="16" t="s">
        <v>28</v>
      </c>
      <c r="B925" s="23">
        <v>6.8999999999999999E-3</v>
      </c>
      <c r="C925" s="23">
        <v>5.0000000000000001E-3</v>
      </c>
      <c r="D925" s="23">
        <v>1.3089999999999999</v>
      </c>
      <c r="E925" s="23">
        <v>0.223</v>
      </c>
      <c r="F925" s="13" t="s">
        <v>130</v>
      </c>
    </row>
    <row r="926" spans="1:6" x14ac:dyDescent="0.3">
      <c r="A926" s="3"/>
      <c r="B926" s="4"/>
      <c r="C926" s="4"/>
      <c r="D926" s="4"/>
      <c r="E926" s="4"/>
      <c r="F926" s="4"/>
    </row>
    <row r="927" spans="1:6" x14ac:dyDescent="0.3">
      <c r="A927" s="19" t="s">
        <v>29</v>
      </c>
      <c r="B927" s="20">
        <v>2.7589999999999999</v>
      </c>
      <c r="C927" s="19" t="s">
        <v>30</v>
      </c>
      <c r="D927" s="20">
        <v>1.2989999999999999</v>
      </c>
    </row>
    <row r="928" spans="1:6" x14ac:dyDescent="0.3">
      <c r="A928" s="15" t="s">
        <v>31</v>
      </c>
      <c r="B928" s="18">
        <v>0.252</v>
      </c>
      <c r="C928" s="15" t="s">
        <v>32</v>
      </c>
      <c r="D928" s="18">
        <v>0.68100000000000005</v>
      </c>
    </row>
    <row r="929" spans="1:6" x14ac:dyDescent="0.3">
      <c r="A929" s="15" t="s">
        <v>33</v>
      </c>
      <c r="B929" s="18">
        <v>0.54800000000000004</v>
      </c>
      <c r="C929" s="15" t="s">
        <v>34</v>
      </c>
      <c r="D929" s="18">
        <v>0.71099999999999997</v>
      </c>
    </row>
    <row r="930" spans="1:6" x14ac:dyDescent="0.3">
      <c r="A930" s="16" t="s">
        <v>35</v>
      </c>
      <c r="B930" s="21">
        <v>3.5329999999999999</v>
      </c>
      <c r="C930" s="16" t="s">
        <v>36</v>
      </c>
      <c r="D930" s="21">
        <v>3.16</v>
      </c>
    </row>
    <row r="932" spans="1:6" x14ac:dyDescent="0.3">
      <c r="A932" s="43" t="s">
        <v>0</v>
      </c>
      <c r="B932" s="44"/>
      <c r="C932" s="44"/>
      <c r="D932" s="44"/>
    </row>
    <row r="933" spans="1:6" x14ac:dyDescent="0.3">
      <c r="A933" s="15" t="s">
        <v>1</v>
      </c>
      <c r="B933" s="5" t="s">
        <v>131</v>
      </c>
      <c r="C933" s="15" t="s">
        <v>3</v>
      </c>
      <c r="D933" s="6">
        <v>6.4000000000000001E-2</v>
      </c>
    </row>
    <row r="934" spans="1:6" x14ac:dyDescent="0.3">
      <c r="A934" s="15" t="s">
        <v>4</v>
      </c>
      <c r="B934" s="5" t="s">
        <v>5</v>
      </c>
      <c r="C934" s="15" t="s">
        <v>6</v>
      </c>
      <c r="D934" s="6">
        <v>-0.04</v>
      </c>
    </row>
    <row r="935" spans="1:6" x14ac:dyDescent="0.3">
      <c r="A935" s="15" t="s">
        <v>7</v>
      </c>
      <c r="B935" s="5" t="s">
        <v>8</v>
      </c>
      <c r="C935" s="15" t="s">
        <v>9</v>
      </c>
      <c r="D935" s="6">
        <v>0.6139</v>
      </c>
    </row>
    <row r="936" spans="1:6" x14ac:dyDescent="0.3">
      <c r="A936" s="15" t="s">
        <v>10</v>
      </c>
      <c r="B936" s="5" t="s">
        <v>11</v>
      </c>
      <c r="C936" s="15" t="s">
        <v>12</v>
      </c>
      <c r="D936" s="6">
        <v>0.45300000000000001</v>
      </c>
    </row>
    <row r="937" spans="1:6" x14ac:dyDescent="0.3">
      <c r="A937" s="15" t="s">
        <v>13</v>
      </c>
      <c r="B937" s="7">
        <v>0.44971064814814815</v>
      </c>
      <c r="C937" s="15" t="s">
        <v>14</v>
      </c>
      <c r="D937" s="8">
        <v>40.555999999999997</v>
      </c>
    </row>
    <row r="938" spans="1:6" x14ac:dyDescent="0.3">
      <c r="A938" s="15" t="s">
        <v>15</v>
      </c>
      <c r="B938" s="9">
        <v>11</v>
      </c>
      <c r="C938" s="15" t="s">
        <v>16</v>
      </c>
      <c r="D938" s="8">
        <v>-77.11</v>
      </c>
    </row>
    <row r="939" spans="1:6" x14ac:dyDescent="0.3">
      <c r="A939" s="15" t="s">
        <v>17</v>
      </c>
      <c r="B939" s="9">
        <v>9</v>
      </c>
      <c r="C939" s="15" t="s">
        <v>18</v>
      </c>
      <c r="D939" s="8">
        <v>-76.319999999999993</v>
      </c>
    </row>
    <row r="940" spans="1:6" x14ac:dyDescent="0.3">
      <c r="A940" s="15" t="s">
        <v>19</v>
      </c>
      <c r="B940" s="5">
        <v>1</v>
      </c>
      <c r="C940" s="15"/>
      <c r="D940" s="6"/>
    </row>
    <row r="941" spans="1:6" x14ac:dyDescent="0.3">
      <c r="A941" s="15" t="s">
        <v>20</v>
      </c>
      <c r="B941" s="5" t="s">
        <v>21</v>
      </c>
      <c r="C941" s="15"/>
      <c r="D941" s="6"/>
    </row>
    <row r="942" spans="1:6" x14ac:dyDescent="0.3">
      <c r="A942" s="17"/>
      <c r="B942" s="10" t="s">
        <v>22</v>
      </c>
      <c r="C942" s="10" t="s">
        <v>23</v>
      </c>
      <c r="D942" s="10" t="s">
        <v>24</v>
      </c>
      <c r="E942" s="10" t="s">
        <v>25</v>
      </c>
      <c r="F942" s="10" t="s">
        <v>26</v>
      </c>
    </row>
    <row r="943" spans="1:6" x14ac:dyDescent="0.3">
      <c r="A943" s="19" t="s">
        <v>27</v>
      </c>
      <c r="B943" s="22">
        <v>4.3E-3</v>
      </c>
      <c r="C943" s="22">
        <v>4.0000000000000001E-3</v>
      </c>
      <c r="D943" s="22">
        <v>1.2190000000000001</v>
      </c>
      <c r="E943" s="22">
        <v>0.254</v>
      </c>
      <c r="F943" s="12" t="s">
        <v>132</v>
      </c>
    </row>
    <row r="944" spans="1:6" x14ac:dyDescent="0.3">
      <c r="A944" s="16" t="s">
        <v>28</v>
      </c>
      <c r="B944" s="23">
        <v>2.8E-3</v>
      </c>
      <c r="C944" s="23">
        <v>4.0000000000000001E-3</v>
      </c>
      <c r="D944" s="23">
        <v>0.78400000000000003</v>
      </c>
      <c r="E944" s="23">
        <v>0.45300000000000001</v>
      </c>
      <c r="F944" s="13" t="s">
        <v>133</v>
      </c>
    </row>
    <row r="945" spans="1:6" x14ac:dyDescent="0.3">
      <c r="A945" s="3"/>
      <c r="B945" s="4"/>
      <c r="C945" s="4"/>
      <c r="D945" s="4"/>
      <c r="E945" s="4"/>
      <c r="F945" s="4"/>
    </row>
    <row r="946" spans="1:6" x14ac:dyDescent="0.3">
      <c r="A946" s="19" t="s">
        <v>29</v>
      </c>
      <c r="B946" s="20">
        <v>0.26200000000000001</v>
      </c>
      <c r="C946" s="19" t="s">
        <v>30</v>
      </c>
      <c r="D946" s="20">
        <v>1.998</v>
      </c>
    </row>
    <row r="947" spans="1:6" x14ac:dyDescent="0.3">
      <c r="A947" s="15" t="s">
        <v>31</v>
      </c>
      <c r="B947" s="18">
        <v>0.877</v>
      </c>
      <c r="C947" s="15" t="s">
        <v>32</v>
      </c>
      <c r="D947" s="18">
        <v>0.41199999999999998</v>
      </c>
    </row>
    <row r="948" spans="1:6" x14ac:dyDescent="0.3">
      <c r="A948" s="15" t="s">
        <v>33</v>
      </c>
      <c r="B948" s="18">
        <v>-0.214</v>
      </c>
      <c r="C948" s="15" t="s">
        <v>34</v>
      </c>
      <c r="D948" s="18">
        <v>0.81399999999999995</v>
      </c>
    </row>
    <row r="949" spans="1:6" x14ac:dyDescent="0.3">
      <c r="A949" s="16" t="s">
        <v>35</v>
      </c>
      <c r="B949" s="21">
        <v>2.1539999999999999</v>
      </c>
      <c r="C949" s="16" t="s">
        <v>36</v>
      </c>
      <c r="D949" s="21">
        <v>3.16</v>
      </c>
    </row>
    <row r="951" spans="1:6" x14ac:dyDescent="0.3">
      <c r="A951" s="43" t="s">
        <v>0</v>
      </c>
      <c r="B951" s="44"/>
      <c r="C951" s="44"/>
      <c r="D951" s="44"/>
    </row>
    <row r="952" spans="1:6" x14ac:dyDescent="0.3">
      <c r="A952" s="15" t="s">
        <v>1</v>
      </c>
      <c r="B952" s="5" t="s">
        <v>131</v>
      </c>
      <c r="C952" s="15" t="s">
        <v>3</v>
      </c>
      <c r="D952" s="6">
        <v>0</v>
      </c>
    </row>
    <row r="953" spans="1:6" x14ac:dyDescent="0.3">
      <c r="A953" s="15" t="s">
        <v>4</v>
      </c>
      <c r="B953" s="5" t="s">
        <v>5</v>
      </c>
      <c r="C953" s="15" t="s">
        <v>6</v>
      </c>
      <c r="D953" s="6">
        <v>-0.111</v>
      </c>
    </row>
    <row r="954" spans="1:6" x14ac:dyDescent="0.3">
      <c r="A954" s="15" t="s">
        <v>7</v>
      </c>
      <c r="B954" s="5" t="s">
        <v>8</v>
      </c>
      <c r="C954" s="15" t="s">
        <v>9</v>
      </c>
      <c r="D954" s="6">
        <v>1.0510000000000001E-3</v>
      </c>
    </row>
    <row r="955" spans="1:6" x14ac:dyDescent="0.3">
      <c r="A955" s="15" t="s">
        <v>10</v>
      </c>
      <c r="B955" s="5" t="s">
        <v>11</v>
      </c>
      <c r="C955" s="15" t="s">
        <v>12</v>
      </c>
      <c r="D955" s="6">
        <v>0.97499999999999998</v>
      </c>
    </row>
    <row r="956" spans="1:6" x14ac:dyDescent="0.3">
      <c r="A956" s="15" t="s">
        <v>13</v>
      </c>
      <c r="B956" s="7">
        <v>0.44990740740740742</v>
      </c>
      <c r="C956" s="15" t="s">
        <v>14</v>
      </c>
      <c r="D956" s="8">
        <v>33.950000000000003</v>
      </c>
    </row>
    <row r="957" spans="1:6" x14ac:dyDescent="0.3">
      <c r="A957" s="15" t="s">
        <v>15</v>
      </c>
      <c r="B957" s="9">
        <v>11</v>
      </c>
      <c r="C957" s="15" t="s">
        <v>16</v>
      </c>
      <c r="D957" s="8">
        <v>-63.9</v>
      </c>
    </row>
    <row r="958" spans="1:6" x14ac:dyDescent="0.3">
      <c r="A958" s="15" t="s">
        <v>17</v>
      </c>
      <c r="B958" s="9">
        <v>9</v>
      </c>
      <c r="C958" s="15" t="s">
        <v>18</v>
      </c>
      <c r="D958" s="8">
        <v>-63.1</v>
      </c>
    </row>
    <row r="959" spans="1:6" x14ac:dyDescent="0.3">
      <c r="A959" s="15" t="s">
        <v>19</v>
      </c>
      <c r="B959" s="5">
        <v>1</v>
      </c>
      <c r="C959" s="15"/>
      <c r="D959" s="6"/>
    </row>
    <row r="960" spans="1:6" x14ac:dyDescent="0.3">
      <c r="A960" s="15" t="s">
        <v>20</v>
      </c>
      <c r="B960" s="5" t="s">
        <v>21</v>
      </c>
      <c r="C960" s="15"/>
      <c r="D960" s="6"/>
    </row>
    <row r="961" spans="1:6" x14ac:dyDescent="0.3">
      <c r="A961" s="17"/>
      <c r="B961" s="10" t="s">
        <v>22</v>
      </c>
      <c r="C961" s="10" t="s">
        <v>23</v>
      </c>
      <c r="D961" s="10" t="s">
        <v>24</v>
      </c>
      <c r="E961" s="10" t="s">
        <v>25</v>
      </c>
      <c r="F961" s="10" t="s">
        <v>26</v>
      </c>
    </row>
    <row r="962" spans="1:6" x14ac:dyDescent="0.3">
      <c r="A962" s="19" t="s">
        <v>27</v>
      </c>
      <c r="B962" s="22">
        <v>-1.6000000000000001E-3</v>
      </c>
      <c r="C962" s="22">
        <v>1.2E-2</v>
      </c>
      <c r="D962" s="22">
        <v>-0.13200000000000001</v>
      </c>
      <c r="E962" s="22">
        <v>0.89800000000000002</v>
      </c>
      <c r="F962" s="12" t="s">
        <v>134</v>
      </c>
    </row>
    <row r="963" spans="1:6" x14ac:dyDescent="0.3">
      <c r="A963" s="16" t="s">
        <v>28</v>
      </c>
      <c r="B963" s="23">
        <v>4.0000000000000002E-4</v>
      </c>
      <c r="C963" s="23">
        <v>1.2999999999999999E-2</v>
      </c>
      <c r="D963" s="23">
        <v>3.2000000000000001E-2</v>
      </c>
      <c r="E963" s="23">
        <v>0.97499999999999998</v>
      </c>
      <c r="F963" s="13" t="s">
        <v>135</v>
      </c>
    </row>
    <row r="964" spans="1:6" x14ac:dyDescent="0.3">
      <c r="A964" s="3"/>
      <c r="B964" s="4"/>
      <c r="C964" s="4"/>
      <c r="D964" s="4"/>
      <c r="E964" s="4"/>
      <c r="F964" s="4"/>
    </row>
    <row r="965" spans="1:6" x14ac:dyDescent="0.3">
      <c r="A965" s="19" t="s">
        <v>29</v>
      </c>
      <c r="B965" s="20">
        <v>0.26900000000000002</v>
      </c>
      <c r="C965" s="19" t="s">
        <v>30</v>
      </c>
      <c r="D965" s="20">
        <v>2.9780000000000002</v>
      </c>
    </row>
    <row r="966" spans="1:6" x14ac:dyDescent="0.3">
      <c r="A966" s="15" t="s">
        <v>31</v>
      </c>
      <c r="B966" s="18">
        <v>0.874</v>
      </c>
      <c r="C966" s="15" t="s">
        <v>32</v>
      </c>
      <c r="D966" s="18">
        <v>0.40500000000000003</v>
      </c>
    </row>
    <row r="967" spans="1:6" x14ac:dyDescent="0.3">
      <c r="A967" s="15" t="s">
        <v>33</v>
      </c>
      <c r="B967" s="18">
        <v>0.249</v>
      </c>
      <c r="C967" s="15" t="s">
        <v>34</v>
      </c>
      <c r="D967" s="18">
        <v>0.81699999999999995</v>
      </c>
    </row>
    <row r="968" spans="1:6" x14ac:dyDescent="0.3">
      <c r="A968" s="16" t="s">
        <v>35</v>
      </c>
      <c r="B968" s="21">
        <v>2.202</v>
      </c>
      <c r="C968" s="16" t="s">
        <v>36</v>
      </c>
      <c r="D968" s="21">
        <v>6.49</v>
      </c>
    </row>
    <row r="970" spans="1:6" x14ac:dyDescent="0.3">
      <c r="A970" s="43" t="s">
        <v>0</v>
      </c>
      <c r="B970" s="44"/>
      <c r="C970" s="44"/>
      <c r="D970" s="44"/>
    </row>
    <row r="971" spans="1:6" x14ac:dyDescent="0.3">
      <c r="A971" s="15" t="s">
        <v>1</v>
      </c>
      <c r="B971" s="5" t="s">
        <v>131</v>
      </c>
      <c r="C971" s="15" t="s">
        <v>3</v>
      </c>
      <c r="D971" s="6">
        <v>0.16500000000000001</v>
      </c>
    </row>
    <row r="972" spans="1:6" x14ac:dyDescent="0.3">
      <c r="A972" s="15" t="s">
        <v>4</v>
      </c>
      <c r="B972" s="5" t="s">
        <v>5</v>
      </c>
      <c r="C972" s="15" t="s">
        <v>6</v>
      </c>
      <c r="D972" s="6">
        <v>7.1999999999999995E-2</v>
      </c>
    </row>
    <row r="973" spans="1:6" x14ac:dyDescent="0.3">
      <c r="A973" s="15" t="s">
        <v>7</v>
      </c>
      <c r="B973" s="5" t="s">
        <v>8</v>
      </c>
      <c r="C973" s="15" t="s">
        <v>9</v>
      </c>
      <c r="D973" s="6">
        <v>1.78</v>
      </c>
    </row>
    <row r="974" spans="1:6" x14ac:dyDescent="0.3">
      <c r="A974" s="15" t="s">
        <v>10</v>
      </c>
      <c r="B974" s="5" t="s">
        <v>11</v>
      </c>
      <c r="C974" s="15" t="s">
        <v>12</v>
      </c>
      <c r="D974" s="6">
        <v>0.215</v>
      </c>
    </row>
    <row r="975" spans="1:6" x14ac:dyDescent="0.3">
      <c r="A975" s="15" t="s">
        <v>13</v>
      </c>
      <c r="B975" s="7">
        <v>0.45012731481481483</v>
      </c>
      <c r="C975" s="15" t="s">
        <v>14</v>
      </c>
      <c r="D975" s="8">
        <v>36.244</v>
      </c>
    </row>
    <row r="976" spans="1:6" x14ac:dyDescent="0.3">
      <c r="A976" s="15" t="s">
        <v>15</v>
      </c>
      <c r="B976" s="9">
        <v>11</v>
      </c>
      <c r="C976" s="15" t="s">
        <v>16</v>
      </c>
      <c r="D976" s="8">
        <v>-68.489999999999995</v>
      </c>
    </row>
    <row r="977" spans="1:6" x14ac:dyDescent="0.3">
      <c r="A977" s="15" t="s">
        <v>17</v>
      </c>
      <c r="B977" s="9">
        <v>9</v>
      </c>
      <c r="C977" s="15" t="s">
        <v>18</v>
      </c>
      <c r="D977" s="8">
        <v>-67.69</v>
      </c>
    </row>
    <row r="978" spans="1:6" x14ac:dyDescent="0.3">
      <c r="A978" s="15" t="s">
        <v>19</v>
      </c>
      <c r="B978" s="5">
        <v>1</v>
      </c>
      <c r="C978" s="15"/>
      <c r="D978" s="6"/>
    </row>
    <row r="979" spans="1:6" x14ac:dyDescent="0.3">
      <c r="A979" s="15" t="s">
        <v>20</v>
      </c>
      <c r="B979" s="5" t="s">
        <v>21</v>
      </c>
      <c r="C979" s="15"/>
      <c r="D979" s="6"/>
    </row>
    <row r="980" spans="1:6" x14ac:dyDescent="0.3">
      <c r="A980" s="17"/>
      <c r="B980" s="10" t="s">
        <v>22</v>
      </c>
      <c r="C980" s="10" t="s">
        <v>23</v>
      </c>
      <c r="D980" s="10" t="s">
        <v>24</v>
      </c>
      <c r="E980" s="10" t="s">
        <v>25</v>
      </c>
      <c r="F980" s="10" t="s">
        <v>26</v>
      </c>
    </row>
    <row r="981" spans="1:6" x14ac:dyDescent="0.3">
      <c r="A981" s="19" t="s">
        <v>27</v>
      </c>
      <c r="B981" s="22">
        <v>5.1000000000000004E-3</v>
      </c>
      <c r="C981" s="22">
        <v>5.0000000000000001E-3</v>
      </c>
      <c r="D981" s="22">
        <v>0.98899999999999999</v>
      </c>
      <c r="E981" s="22">
        <v>0.34899999999999998</v>
      </c>
      <c r="F981" s="12" t="s">
        <v>136</v>
      </c>
    </row>
    <row r="982" spans="1:6" x14ac:dyDescent="0.3">
      <c r="A982" s="16" t="s">
        <v>28</v>
      </c>
      <c r="B982" s="23">
        <v>6.8999999999999999E-3</v>
      </c>
      <c r="C982" s="23">
        <v>5.0000000000000001E-3</v>
      </c>
      <c r="D982" s="23">
        <v>1.3340000000000001</v>
      </c>
      <c r="E982" s="23">
        <v>0.215</v>
      </c>
      <c r="F982" s="13" t="s">
        <v>130</v>
      </c>
    </row>
    <row r="983" spans="1:6" x14ac:dyDescent="0.3">
      <c r="A983" s="3"/>
      <c r="B983" s="4"/>
      <c r="C983" s="4"/>
      <c r="D983" s="4"/>
      <c r="E983" s="4"/>
      <c r="F983" s="4"/>
    </row>
    <row r="984" spans="1:6" x14ac:dyDescent="0.3">
      <c r="A984" s="19" t="s">
        <v>29</v>
      </c>
      <c r="B984" s="20">
        <v>1.5649999999999999</v>
      </c>
      <c r="C984" s="19" t="s">
        <v>30</v>
      </c>
      <c r="D984" s="20">
        <v>2.0630000000000002</v>
      </c>
    </row>
    <row r="985" spans="1:6" x14ac:dyDescent="0.3">
      <c r="A985" s="15" t="s">
        <v>31</v>
      </c>
      <c r="B985" s="18">
        <v>0.45700000000000002</v>
      </c>
      <c r="C985" s="15" t="s">
        <v>32</v>
      </c>
      <c r="D985" s="18">
        <v>1.151</v>
      </c>
    </row>
    <row r="986" spans="1:6" x14ac:dyDescent="0.3">
      <c r="A986" s="15" t="s">
        <v>33</v>
      </c>
      <c r="B986" s="18">
        <v>-0.66300000000000003</v>
      </c>
      <c r="C986" s="15" t="s">
        <v>34</v>
      </c>
      <c r="D986" s="18">
        <v>0.56200000000000006</v>
      </c>
    </row>
    <row r="987" spans="1:6" x14ac:dyDescent="0.3">
      <c r="A987" s="16" t="s">
        <v>35</v>
      </c>
      <c r="B987" s="21">
        <v>2.133</v>
      </c>
      <c r="C987" s="16" t="s">
        <v>36</v>
      </c>
      <c r="D987" s="21">
        <v>3.16</v>
      </c>
    </row>
    <row r="989" spans="1:6" x14ac:dyDescent="0.3">
      <c r="A989" s="43" t="s">
        <v>0</v>
      </c>
      <c r="B989" s="44"/>
      <c r="C989" s="44"/>
      <c r="D989" s="44"/>
    </row>
    <row r="990" spans="1:6" x14ac:dyDescent="0.3">
      <c r="A990" s="15" t="s">
        <v>1</v>
      </c>
      <c r="B990" s="5" t="s">
        <v>131</v>
      </c>
      <c r="C990" s="15" t="s">
        <v>3</v>
      </c>
      <c r="D990" s="6">
        <v>0.745</v>
      </c>
    </row>
    <row r="991" spans="1:6" x14ac:dyDescent="0.3">
      <c r="A991" s="15" t="s">
        <v>4</v>
      </c>
      <c r="B991" s="5" t="s">
        <v>5</v>
      </c>
      <c r="C991" s="15" t="s">
        <v>6</v>
      </c>
      <c r="D991" s="6">
        <v>0.71599999999999997</v>
      </c>
    </row>
    <row r="992" spans="1:6" x14ac:dyDescent="0.3">
      <c r="A992" s="15" t="s">
        <v>7</v>
      </c>
      <c r="B992" s="5" t="s">
        <v>8</v>
      </c>
      <c r="C992" s="15" t="s">
        <v>9</v>
      </c>
      <c r="D992" s="6">
        <v>26.24</v>
      </c>
    </row>
    <row r="993" spans="1:6" x14ac:dyDescent="0.3">
      <c r="A993" s="15" t="s">
        <v>10</v>
      </c>
      <c r="B993" s="5" t="s">
        <v>11</v>
      </c>
      <c r="C993" s="15" t="s">
        <v>12</v>
      </c>
      <c r="D993" s="6">
        <v>6.2600000000000004E-4</v>
      </c>
    </row>
    <row r="994" spans="1:6" x14ac:dyDescent="0.3">
      <c r="A994" s="15" t="s">
        <v>13</v>
      </c>
      <c r="B994" s="7">
        <v>0.45027777777777778</v>
      </c>
      <c r="C994" s="15" t="s">
        <v>14</v>
      </c>
      <c r="D994" s="8">
        <v>40.899000000000001</v>
      </c>
    </row>
    <row r="995" spans="1:6" x14ac:dyDescent="0.3">
      <c r="A995" s="15" t="s">
        <v>15</v>
      </c>
      <c r="B995" s="9">
        <v>11</v>
      </c>
      <c r="C995" s="15" t="s">
        <v>16</v>
      </c>
      <c r="D995" s="8">
        <v>-77.8</v>
      </c>
    </row>
    <row r="996" spans="1:6" x14ac:dyDescent="0.3">
      <c r="A996" s="15" t="s">
        <v>17</v>
      </c>
      <c r="B996" s="9">
        <v>9</v>
      </c>
      <c r="C996" s="15" t="s">
        <v>18</v>
      </c>
      <c r="D996" s="8">
        <v>-77</v>
      </c>
    </row>
    <row r="997" spans="1:6" x14ac:dyDescent="0.3">
      <c r="A997" s="15" t="s">
        <v>19</v>
      </c>
      <c r="B997" s="5">
        <v>1</v>
      </c>
      <c r="C997" s="15"/>
      <c r="D997" s="6"/>
    </row>
    <row r="998" spans="1:6" x14ac:dyDescent="0.3">
      <c r="A998" s="15" t="s">
        <v>20</v>
      </c>
      <c r="B998" s="5" t="s">
        <v>21</v>
      </c>
      <c r="C998" s="15"/>
      <c r="D998" s="6"/>
    </row>
    <row r="999" spans="1:6" x14ac:dyDescent="0.3">
      <c r="A999" s="17"/>
      <c r="B999" s="10" t="s">
        <v>22</v>
      </c>
      <c r="C999" s="10" t="s">
        <v>23</v>
      </c>
      <c r="D999" s="10" t="s">
        <v>24</v>
      </c>
      <c r="E999" s="10" t="s">
        <v>25</v>
      </c>
      <c r="F999" s="10" t="s">
        <v>26</v>
      </c>
    </row>
    <row r="1000" spans="1:6" x14ac:dyDescent="0.3">
      <c r="A1000" s="19" t="s">
        <v>27</v>
      </c>
      <c r="B1000" s="22">
        <v>-0.01</v>
      </c>
      <c r="C1000" s="22">
        <v>3.0000000000000001E-3</v>
      </c>
      <c r="D1000" s="22">
        <v>-2.95</v>
      </c>
      <c r="E1000" s="22">
        <v>1.6E-2</v>
      </c>
      <c r="F1000" s="12">
        <f>-0.018 -0.002</f>
        <v>-1.9999999999999997E-2</v>
      </c>
    </row>
    <row r="1001" spans="1:6" x14ac:dyDescent="0.3">
      <c r="A1001" s="16" t="s">
        <v>28</v>
      </c>
      <c r="B1001" s="23">
        <v>-1.7399999999999999E-2</v>
      </c>
      <c r="C1001" s="23">
        <v>3.0000000000000001E-3</v>
      </c>
      <c r="D1001" s="23">
        <v>-5.1219999999999999</v>
      </c>
      <c r="E1001" s="23">
        <v>1E-3</v>
      </c>
      <c r="F1001" s="13">
        <f>-0.025 -0.01</f>
        <v>-3.5000000000000003E-2</v>
      </c>
    </row>
    <row r="1002" spans="1:6" x14ac:dyDescent="0.3">
      <c r="A1002" s="3"/>
      <c r="B1002" s="4"/>
      <c r="C1002" s="4"/>
      <c r="D1002" s="4"/>
      <c r="E1002" s="4"/>
      <c r="F1002" s="4"/>
    </row>
    <row r="1003" spans="1:6" x14ac:dyDescent="0.3">
      <c r="A1003" s="19" t="s">
        <v>29</v>
      </c>
      <c r="B1003" s="20">
        <v>0.40799999999999997</v>
      </c>
      <c r="C1003" s="19" t="s">
        <v>30</v>
      </c>
      <c r="D1003" s="20">
        <v>1.2909999999999999</v>
      </c>
    </row>
    <row r="1004" spans="1:6" x14ac:dyDescent="0.3">
      <c r="A1004" s="15" t="s">
        <v>31</v>
      </c>
      <c r="B1004" s="18">
        <v>0.81499999999999995</v>
      </c>
      <c r="C1004" s="15" t="s">
        <v>32</v>
      </c>
      <c r="D1004" s="18">
        <v>0.495</v>
      </c>
    </row>
    <row r="1005" spans="1:6" x14ac:dyDescent="0.3">
      <c r="A1005" s="15" t="s">
        <v>33</v>
      </c>
      <c r="B1005" s="18">
        <v>-0.28299999999999997</v>
      </c>
      <c r="C1005" s="15" t="s">
        <v>34</v>
      </c>
      <c r="D1005" s="18">
        <v>0.78100000000000003</v>
      </c>
    </row>
    <row r="1006" spans="1:6" x14ac:dyDescent="0.3">
      <c r="A1006" s="16" t="s">
        <v>35</v>
      </c>
      <c r="B1006" s="21">
        <v>2.129</v>
      </c>
      <c r="C1006" s="16" t="s">
        <v>36</v>
      </c>
      <c r="D1006" s="21">
        <v>3.16</v>
      </c>
    </row>
    <row r="1008" spans="1:6" x14ac:dyDescent="0.3">
      <c r="A1008" s="43" t="s">
        <v>0</v>
      </c>
      <c r="B1008" s="44"/>
      <c r="C1008" s="44"/>
      <c r="D1008" s="44"/>
    </row>
    <row r="1009" spans="1:6" x14ac:dyDescent="0.3">
      <c r="A1009" s="15" t="s">
        <v>1</v>
      </c>
      <c r="B1009" s="5" t="s">
        <v>131</v>
      </c>
      <c r="C1009" s="15" t="s">
        <v>3</v>
      </c>
      <c r="D1009" s="6">
        <v>0.19900000000000001</v>
      </c>
    </row>
    <row r="1010" spans="1:6" x14ac:dyDescent="0.3">
      <c r="A1010" s="15" t="s">
        <v>4</v>
      </c>
      <c r="B1010" s="5" t="s">
        <v>5</v>
      </c>
      <c r="C1010" s="15" t="s">
        <v>6</v>
      </c>
      <c r="D1010" s="6">
        <v>0.11</v>
      </c>
    </row>
    <row r="1011" spans="1:6" x14ac:dyDescent="0.3">
      <c r="A1011" s="15" t="s">
        <v>7</v>
      </c>
      <c r="B1011" s="5" t="s">
        <v>8</v>
      </c>
      <c r="C1011" s="15" t="s">
        <v>9</v>
      </c>
      <c r="D1011" s="6">
        <v>2.234</v>
      </c>
    </row>
    <row r="1012" spans="1:6" x14ac:dyDescent="0.3">
      <c r="A1012" s="15" t="s">
        <v>10</v>
      </c>
      <c r="B1012" s="5" t="s">
        <v>11</v>
      </c>
      <c r="C1012" s="15" t="s">
        <v>12</v>
      </c>
      <c r="D1012" s="6">
        <v>0.16900000000000001</v>
      </c>
    </row>
    <row r="1013" spans="1:6" x14ac:dyDescent="0.3">
      <c r="A1013" s="15" t="s">
        <v>13</v>
      </c>
      <c r="B1013" s="7">
        <v>0.45046296296296301</v>
      </c>
      <c r="C1013" s="15" t="s">
        <v>14</v>
      </c>
      <c r="D1013" s="8">
        <v>34.292999999999999</v>
      </c>
    </row>
    <row r="1014" spans="1:6" x14ac:dyDescent="0.3">
      <c r="A1014" s="15" t="s">
        <v>15</v>
      </c>
      <c r="B1014" s="9">
        <v>11</v>
      </c>
      <c r="C1014" s="15" t="s">
        <v>16</v>
      </c>
      <c r="D1014" s="8">
        <v>-64.59</v>
      </c>
    </row>
    <row r="1015" spans="1:6" x14ac:dyDescent="0.3">
      <c r="A1015" s="15" t="s">
        <v>17</v>
      </c>
      <c r="B1015" s="9">
        <v>9</v>
      </c>
      <c r="C1015" s="15" t="s">
        <v>18</v>
      </c>
      <c r="D1015" s="8">
        <v>-63.79</v>
      </c>
    </row>
    <row r="1016" spans="1:6" x14ac:dyDescent="0.3">
      <c r="A1016" s="15" t="s">
        <v>19</v>
      </c>
      <c r="B1016" s="5">
        <v>1</v>
      </c>
      <c r="C1016" s="15"/>
      <c r="D1016" s="6"/>
    </row>
    <row r="1017" spans="1:6" x14ac:dyDescent="0.3">
      <c r="A1017" s="15" t="s">
        <v>20</v>
      </c>
      <c r="B1017" s="5" t="s">
        <v>21</v>
      </c>
      <c r="C1017" s="15"/>
      <c r="D1017" s="6"/>
    </row>
    <row r="1018" spans="1:6" x14ac:dyDescent="0.3">
      <c r="A1018" s="17"/>
      <c r="B1018" s="10" t="s">
        <v>22</v>
      </c>
      <c r="C1018" s="10" t="s">
        <v>23</v>
      </c>
      <c r="D1018" s="10" t="s">
        <v>24</v>
      </c>
      <c r="E1018" s="10" t="s">
        <v>25</v>
      </c>
      <c r="F1018" s="10" t="s">
        <v>26</v>
      </c>
    </row>
    <row r="1019" spans="1:6" x14ac:dyDescent="0.3">
      <c r="A1019" s="19" t="s">
        <v>27</v>
      </c>
      <c r="B1019" s="22">
        <v>-1.8800000000000001E-2</v>
      </c>
      <c r="C1019" s="22">
        <v>1.2E-2</v>
      </c>
      <c r="D1019" s="22">
        <v>-1.5840000000000001</v>
      </c>
      <c r="E1019" s="22">
        <v>0.14799999999999999</v>
      </c>
      <c r="F1019" s="12" t="s">
        <v>137</v>
      </c>
    </row>
    <row r="1020" spans="1:6" x14ac:dyDescent="0.3">
      <c r="A1020" s="16" t="s">
        <v>28</v>
      </c>
      <c r="B1020" s="23">
        <v>-1.8599999999999998E-2</v>
      </c>
      <c r="C1020" s="23">
        <v>1.2E-2</v>
      </c>
      <c r="D1020" s="23">
        <v>-1.4950000000000001</v>
      </c>
      <c r="E1020" s="23">
        <v>0.16900000000000001</v>
      </c>
      <c r="F1020" s="13" t="s">
        <v>138</v>
      </c>
    </row>
    <row r="1021" spans="1:6" x14ac:dyDescent="0.3">
      <c r="A1021" s="3"/>
      <c r="B1021" s="4"/>
      <c r="C1021" s="4"/>
      <c r="D1021" s="4"/>
      <c r="E1021" s="4"/>
      <c r="F1021" s="4"/>
    </row>
    <row r="1022" spans="1:6" x14ac:dyDescent="0.3">
      <c r="A1022" s="19" t="s">
        <v>29</v>
      </c>
      <c r="B1022" s="20">
        <v>3.984</v>
      </c>
      <c r="C1022" s="19" t="s">
        <v>30</v>
      </c>
      <c r="D1022" s="20">
        <v>1.212</v>
      </c>
    </row>
    <row r="1023" spans="1:6" x14ac:dyDescent="0.3">
      <c r="A1023" s="15" t="s">
        <v>31</v>
      </c>
      <c r="B1023" s="18">
        <v>0.13600000000000001</v>
      </c>
      <c r="C1023" s="15" t="s">
        <v>32</v>
      </c>
      <c r="D1023" s="18">
        <v>1.8109999999999999</v>
      </c>
    </row>
    <row r="1024" spans="1:6" x14ac:dyDescent="0.3">
      <c r="A1024" s="15" t="s">
        <v>33</v>
      </c>
      <c r="B1024" s="18">
        <v>-0.99199999999999999</v>
      </c>
      <c r="C1024" s="15" t="s">
        <v>34</v>
      </c>
      <c r="D1024" s="18">
        <v>0.40400000000000003</v>
      </c>
    </row>
    <row r="1025" spans="1:6" x14ac:dyDescent="0.3">
      <c r="A1025" s="16" t="s">
        <v>35</v>
      </c>
      <c r="B1025" s="21">
        <v>3.1360000000000001</v>
      </c>
      <c r="C1025" s="16" t="s">
        <v>36</v>
      </c>
      <c r="D1025" s="21">
        <v>6.49</v>
      </c>
    </row>
    <row r="1027" spans="1:6" x14ac:dyDescent="0.3">
      <c r="A1027" s="43" t="s">
        <v>0</v>
      </c>
      <c r="B1027" s="44"/>
      <c r="C1027" s="44"/>
      <c r="D1027" s="44"/>
    </row>
    <row r="1028" spans="1:6" x14ac:dyDescent="0.3">
      <c r="A1028" s="15" t="s">
        <v>1</v>
      </c>
      <c r="B1028" s="5" t="s">
        <v>131</v>
      </c>
      <c r="C1028" s="15" t="s">
        <v>3</v>
      </c>
      <c r="D1028" s="6">
        <v>8.9999999999999993E-3</v>
      </c>
    </row>
    <row r="1029" spans="1:6" x14ac:dyDescent="0.3">
      <c r="A1029" s="15" t="s">
        <v>4</v>
      </c>
      <c r="B1029" s="5" t="s">
        <v>5</v>
      </c>
      <c r="C1029" s="15" t="s">
        <v>6</v>
      </c>
      <c r="D1029" s="6">
        <v>-0.10100000000000001</v>
      </c>
    </row>
    <row r="1030" spans="1:6" x14ac:dyDescent="0.3">
      <c r="A1030" s="15" t="s">
        <v>7</v>
      </c>
      <c r="B1030" s="5" t="s">
        <v>8</v>
      </c>
      <c r="C1030" s="15" t="s">
        <v>9</v>
      </c>
      <c r="D1030" s="6">
        <v>7.9570000000000002E-2</v>
      </c>
    </row>
    <row r="1031" spans="1:6" x14ac:dyDescent="0.3">
      <c r="A1031" s="15" t="s">
        <v>10</v>
      </c>
      <c r="B1031" s="5" t="s">
        <v>11</v>
      </c>
      <c r="C1031" s="15" t="s">
        <v>12</v>
      </c>
      <c r="D1031" s="6">
        <v>0.78400000000000003</v>
      </c>
    </row>
    <row r="1032" spans="1:6" x14ac:dyDescent="0.3">
      <c r="A1032" s="15" t="s">
        <v>13</v>
      </c>
      <c r="B1032" s="7">
        <v>0.45083333333333336</v>
      </c>
      <c r="C1032" s="15" t="s">
        <v>14</v>
      </c>
      <c r="D1032" s="8">
        <v>30.292999999999999</v>
      </c>
    </row>
    <row r="1033" spans="1:6" x14ac:dyDescent="0.3">
      <c r="A1033" s="15" t="s">
        <v>15</v>
      </c>
      <c r="B1033" s="9">
        <v>11</v>
      </c>
      <c r="C1033" s="15" t="s">
        <v>16</v>
      </c>
      <c r="D1033" s="8">
        <v>-56.59</v>
      </c>
    </row>
    <row r="1034" spans="1:6" x14ac:dyDescent="0.3">
      <c r="A1034" s="15" t="s">
        <v>17</v>
      </c>
      <c r="B1034" s="9">
        <v>9</v>
      </c>
      <c r="C1034" s="15" t="s">
        <v>18</v>
      </c>
      <c r="D1034" s="8">
        <v>-55.79</v>
      </c>
    </row>
    <row r="1035" spans="1:6" x14ac:dyDescent="0.3">
      <c r="A1035" s="15" t="s">
        <v>19</v>
      </c>
      <c r="B1035" s="5">
        <v>1</v>
      </c>
      <c r="C1035" s="15"/>
      <c r="D1035" s="6"/>
    </row>
    <row r="1036" spans="1:6" x14ac:dyDescent="0.3">
      <c r="A1036" s="15" t="s">
        <v>20</v>
      </c>
      <c r="B1036" s="5" t="s">
        <v>21</v>
      </c>
      <c r="C1036" s="15"/>
      <c r="D1036" s="6"/>
    </row>
    <row r="1037" spans="1:6" x14ac:dyDescent="0.3">
      <c r="A1037" s="17"/>
      <c r="B1037" s="10" t="s">
        <v>22</v>
      </c>
      <c r="C1037" s="10" t="s">
        <v>23</v>
      </c>
      <c r="D1037" s="10" t="s">
        <v>24</v>
      </c>
      <c r="E1037" s="10" t="s">
        <v>25</v>
      </c>
      <c r="F1037" s="10" t="s">
        <v>26</v>
      </c>
    </row>
    <row r="1038" spans="1:6" x14ac:dyDescent="0.3">
      <c r="A1038" s="19" t="s">
        <v>27</v>
      </c>
      <c r="B1038" s="22">
        <v>-3.0020000000000001E-5</v>
      </c>
      <c r="C1038" s="22">
        <v>8.9999999999999993E-3</v>
      </c>
      <c r="D1038" s="22">
        <v>-3.0000000000000001E-3</v>
      </c>
      <c r="E1038" s="22">
        <v>0.997</v>
      </c>
      <c r="F1038" s="12" t="s">
        <v>139</v>
      </c>
    </row>
    <row r="1039" spans="1:6" x14ac:dyDescent="0.3">
      <c r="A1039" s="16" t="s">
        <v>28</v>
      </c>
      <c r="B1039" s="23">
        <v>-2.5000000000000001E-3</v>
      </c>
      <c r="C1039" s="23">
        <v>8.9999999999999993E-3</v>
      </c>
      <c r="D1039" s="23">
        <v>-0.28199999999999997</v>
      </c>
      <c r="E1039" s="23">
        <v>0.78400000000000003</v>
      </c>
      <c r="F1039" s="13" t="s">
        <v>140</v>
      </c>
    </row>
    <row r="1040" spans="1:6" x14ac:dyDescent="0.3">
      <c r="A1040" s="3"/>
      <c r="B1040" s="4"/>
      <c r="C1040" s="4"/>
      <c r="D1040" s="4"/>
      <c r="E1040" s="4"/>
      <c r="F1040" s="4"/>
    </row>
    <row r="1041" spans="1:6" x14ac:dyDescent="0.3">
      <c r="A1041" s="19" t="s">
        <v>29</v>
      </c>
      <c r="B1041" s="20">
        <v>1.407</v>
      </c>
      <c r="C1041" s="19" t="s">
        <v>30</v>
      </c>
      <c r="D1041" s="20">
        <v>1.897</v>
      </c>
    </row>
    <row r="1042" spans="1:6" x14ac:dyDescent="0.3">
      <c r="A1042" s="15" t="s">
        <v>31</v>
      </c>
      <c r="B1042" s="18">
        <v>0.495</v>
      </c>
      <c r="C1042" s="15" t="s">
        <v>32</v>
      </c>
      <c r="D1042" s="18">
        <v>0.93200000000000005</v>
      </c>
    </row>
    <row r="1043" spans="1:6" x14ac:dyDescent="0.3">
      <c r="A1043" s="15" t="s">
        <v>33</v>
      </c>
      <c r="B1043" s="18">
        <v>0.65400000000000003</v>
      </c>
      <c r="C1043" s="15" t="s">
        <v>34</v>
      </c>
      <c r="D1043" s="18">
        <v>0.627</v>
      </c>
    </row>
    <row r="1044" spans="1:6" x14ac:dyDescent="0.3">
      <c r="A1044" s="16" t="s">
        <v>35</v>
      </c>
      <c r="B1044" s="21">
        <v>2.4319999999999999</v>
      </c>
      <c r="C1044" s="16" t="s">
        <v>36</v>
      </c>
      <c r="D1044" s="21">
        <v>3.16</v>
      </c>
    </row>
    <row r="1046" spans="1:6" x14ac:dyDescent="0.3">
      <c r="A1046" s="43" t="s">
        <v>0</v>
      </c>
      <c r="B1046" s="44"/>
      <c r="C1046" s="44"/>
      <c r="D1046" s="44"/>
    </row>
    <row r="1047" spans="1:6" x14ac:dyDescent="0.3">
      <c r="A1047" s="15" t="s">
        <v>1</v>
      </c>
      <c r="B1047" s="5" t="s">
        <v>131</v>
      </c>
      <c r="C1047" s="15" t="s">
        <v>3</v>
      </c>
      <c r="D1047" s="6">
        <v>0.27800000000000002</v>
      </c>
    </row>
    <row r="1048" spans="1:6" x14ac:dyDescent="0.3">
      <c r="A1048" s="15" t="s">
        <v>4</v>
      </c>
      <c r="B1048" s="5" t="s">
        <v>5</v>
      </c>
      <c r="C1048" s="15" t="s">
        <v>6</v>
      </c>
      <c r="D1048" s="6">
        <v>0.19800000000000001</v>
      </c>
    </row>
    <row r="1049" spans="1:6" x14ac:dyDescent="0.3">
      <c r="A1049" s="15" t="s">
        <v>7</v>
      </c>
      <c r="B1049" s="5" t="s">
        <v>8</v>
      </c>
      <c r="C1049" s="15" t="s">
        <v>9</v>
      </c>
      <c r="D1049" s="6">
        <v>3.4689999999999999</v>
      </c>
    </row>
    <row r="1050" spans="1:6" x14ac:dyDescent="0.3">
      <c r="A1050" s="15" t="s">
        <v>10</v>
      </c>
      <c r="B1050" s="5" t="s">
        <v>11</v>
      </c>
      <c r="C1050" s="15" t="s">
        <v>12</v>
      </c>
      <c r="D1050" s="6">
        <v>9.5399999999999999E-2</v>
      </c>
    </row>
    <row r="1051" spans="1:6" x14ac:dyDescent="0.3">
      <c r="A1051" s="15" t="s">
        <v>13</v>
      </c>
      <c r="B1051" s="7">
        <v>0.45112268518518522</v>
      </c>
      <c r="C1051" s="15" t="s">
        <v>14</v>
      </c>
      <c r="D1051" s="8">
        <v>35.927999999999997</v>
      </c>
    </row>
    <row r="1052" spans="1:6" x14ac:dyDescent="0.3">
      <c r="A1052" s="15" t="s">
        <v>15</v>
      </c>
      <c r="B1052" s="9">
        <v>11</v>
      </c>
      <c r="C1052" s="15" t="s">
        <v>16</v>
      </c>
      <c r="D1052" s="8">
        <v>-67.86</v>
      </c>
    </row>
    <row r="1053" spans="1:6" x14ac:dyDescent="0.3">
      <c r="A1053" s="15" t="s">
        <v>17</v>
      </c>
      <c r="B1053" s="9">
        <v>9</v>
      </c>
      <c r="C1053" s="15" t="s">
        <v>18</v>
      </c>
      <c r="D1053" s="8">
        <v>-67.06</v>
      </c>
    </row>
    <row r="1054" spans="1:6" x14ac:dyDescent="0.3">
      <c r="A1054" s="15" t="s">
        <v>19</v>
      </c>
      <c r="B1054" s="5">
        <v>1</v>
      </c>
      <c r="C1054" s="15"/>
      <c r="D1054" s="6"/>
    </row>
    <row r="1055" spans="1:6" x14ac:dyDescent="0.3">
      <c r="A1055" s="15" t="s">
        <v>20</v>
      </c>
      <c r="B1055" s="5" t="s">
        <v>21</v>
      </c>
      <c r="C1055" s="15"/>
      <c r="D1055" s="6"/>
    </row>
    <row r="1056" spans="1:6" x14ac:dyDescent="0.3">
      <c r="A1056" s="17"/>
      <c r="B1056" s="10" t="s">
        <v>22</v>
      </c>
      <c r="C1056" s="10" t="s">
        <v>23</v>
      </c>
      <c r="D1056" s="10" t="s">
        <v>24</v>
      </c>
      <c r="E1056" s="10" t="s">
        <v>25</v>
      </c>
      <c r="F1056" s="10" t="s">
        <v>26</v>
      </c>
    </row>
    <row r="1057" spans="1:6" x14ac:dyDescent="0.3">
      <c r="A1057" s="19" t="s">
        <v>27</v>
      </c>
      <c r="B1057" s="22">
        <v>7.0000000000000001E-3</v>
      </c>
      <c r="C1057" s="22">
        <v>5.0000000000000001E-3</v>
      </c>
      <c r="D1057" s="22">
        <v>1.3160000000000001</v>
      </c>
      <c r="E1057" s="22">
        <v>0.221</v>
      </c>
      <c r="F1057" s="12" t="s">
        <v>130</v>
      </c>
    </row>
    <row r="1058" spans="1:6" x14ac:dyDescent="0.3">
      <c r="A1058" s="16" t="s">
        <v>28</v>
      </c>
      <c r="B1058" s="23">
        <v>0.01</v>
      </c>
      <c r="C1058" s="23">
        <v>5.0000000000000001E-3</v>
      </c>
      <c r="D1058" s="23">
        <v>1.8620000000000001</v>
      </c>
      <c r="E1058" s="23">
        <v>9.5000000000000001E-2</v>
      </c>
      <c r="F1058" s="13" t="s">
        <v>141</v>
      </c>
    </row>
    <row r="1059" spans="1:6" x14ac:dyDescent="0.3">
      <c r="A1059" s="3"/>
      <c r="B1059" s="4"/>
      <c r="C1059" s="4"/>
      <c r="D1059" s="4"/>
      <c r="E1059" s="4"/>
      <c r="F1059" s="4"/>
    </row>
    <row r="1060" spans="1:6" x14ac:dyDescent="0.3">
      <c r="A1060" s="19" t="s">
        <v>29</v>
      </c>
      <c r="B1060" s="20">
        <v>0.35799999999999998</v>
      </c>
      <c r="C1060" s="19" t="s">
        <v>30</v>
      </c>
      <c r="D1060" s="20">
        <v>1.3620000000000001</v>
      </c>
    </row>
    <row r="1061" spans="1:6" x14ac:dyDescent="0.3">
      <c r="A1061" s="15" t="s">
        <v>31</v>
      </c>
      <c r="B1061" s="18">
        <v>0.83599999999999997</v>
      </c>
      <c r="C1061" s="15" t="s">
        <v>32</v>
      </c>
      <c r="D1061" s="18">
        <v>0.30099999999999999</v>
      </c>
    </row>
    <row r="1062" spans="1:6" x14ac:dyDescent="0.3">
      <c r="A1062" s="15" t="s">
        <v>33</v>
      </c>
      <c r="B1062" s="18">
        <v>0.311</v>
      </c>
      <c r="C1062" s="15" t="s">
        <v>34</v>
      </c>
      <c r="D1062" s="18">
        <v>0.86</v>
      </c>
    </row>
    <row r="1063" spans="1:6" x14ac:dyDescent="0.3">
      <c r="A1063" s="16" t="s">
        <v>35</v>
      </c>
      <c r="B1063" s="21">
        <v>2.48</v>
      </c>
      <c r="C1063" s="16" t="s">
        <v>36</v>
      </c>
      <c r="D1063" s="21">
        <v>3.16</v>
      </c>
    </row>
    <row r="1065" spans="1:6" x14ac:dyDescent="0.3">
      <c r="A1065" s="43" t="s">
        <v>0</v>
      </c>
      <c r="B1065" s="44"/>
      <c r="C1065" s="44"/>
      <c r="D1065" s="44"/>
    </row>
    <row r="1066" spans="1:6" x14ac:dyDescent="0.3">
      <c r="A1066" s="15" t="s">
        <v>1</v>
      </c>
      <c r="B1066" s="5" t="s">
        <v>142</v>
      </c>
      <c r="C1066" s="15" t="s">
        <v>3</v>
      </c>
      <c r="D1066" s="6">
        <v>3.4000000000000002E-2</v>
      </c>
    </row>
    <row r="1067" spans="1:6" x14ac:dyDescent="0.3">
      <c r="A1067" s="15" t="s">
        <v>4</v>
      </c>
      <c r="B1067" s="5" t="s">
        <v>5</v>
      </c>
      <c r="C1067" s="15" t="s">
        <v>6</v>
      </c>
      <c r="D1067" s="6">
        <v>-7.2999999999999995E-2</v>
      </c>
    </row>
    <row r="1068" spans="1:6" x14ac:dyDescent="0.3">
      <c r="A1068" s="15" t="s">
        <v>7</v>
      </c>
      <c r="B1068" s="5" t="s">
        <v>8</v>
      </c>
      <c r="C1068" s="15" t="s">
        <v>9</v>
      </c>
      <c r="D1068" s="6">
        <v>0.31859999999999999</v>
      </c>
    </row>
    <row r="1069" spans="1:6" x14ac:dyDescent="0.3">
      <c r="A1069" s="15" t="s">
        <v>10</v>
      </c>
      <c r="B1069" s="5" t="s">
        <v>11</v>
      </c>
      <c r="C1069" s="15" t="s">
        <v>12</v>
      </c>
      <c r="D1069" s="6">
        <v>0.58599999999999997</v>
      </c>
    </row>
    <row r="1070" spans="1:6" x14ac:dyDescent="0.3">
      <c r="A1070" s="15" t="s">
        <v>13</v>
      </c>
      <c r="B1070" s="7">
        <v>0.45199074074074069</v>
      </c>
      <c r="C1070" s="15" t="s">
        <v>14</v>
      </c>
      <c r="D1070" s="8">
        <v>23.699000000000002</v>
      </c>
    </row>
    <row r="1071" spans="1:6" x14ac:dyDescent="0.3">
      <c r="A1071" s="15" t="s">
        <v>15</v>
      </c>
      <c r="B1071" s="9">
        <v>11</v>
      </c>
      <c r="C1071" s="15" t="s">
        <v>16</v>
      </c>
      <c r="D1071" s="8">
        <v>-43.4</v>
      </c>
    </row>
    <row r="1072" spans="1:6" x14ac:dyDescent="0.3">
      <c r="A1072" s="15" t="s">
        <v>17</v>
      </c>
      <c r="B1072" s="9">
        <v>9</v>
      </c>
      <c r="C1072" s="15" t="s">
        <v>18</v>
      </c>
      <c r="D1072" s="8">
        <v>-42.6</v>
      </c>
    </row>
    <row r="1073" spans="1:6" x14ac:dyDescent="0.3">
      <c r="A1073" s="15" t="s">
        <v>19</v>
      </c>
      <c r="B1073" s="5">
        <v>1</v>
      </c>
      <c r="C1073" s="15"/>
      <c r="D1073" s="6"/>
    </row>
    <row r="1074" spans="1:6" x14ac:dyDescent="0.3">
      <c r="A1074" s="15" t="s">
        <v>20</v>
      </c>
      <c r="B1074" s="5" t="s">
        <v>21</v>
      </c>
      <c r="C1074" s="15"/>
      <c r="D1074" s="6"/>
    </row>
    <row r="1075" spans="1:6" x14ac:dyDescent="0.3">
      <c r="A1075" s="17"/>
      <c r="B1075" s="10" t="s">
        <v>22</v>
      </c>
      <c r="C1075" s="10" t="s">
        <v>23</v>
      </c>
      <c r="D1075" s="10" t="s">
        <v>24</v>
      </c>
      <c r="E1075" s="10" t="s">
        <v>25</v>
      </c>
      <c r="F1075" s="10" t="s">
        <v>26</v>
      </c>
    </row>
    <row r="1076" spans="1:6" x14ac:dyDescent="0.3">
      <c r="A1076" s="19" t="s">
        <v>27</v>
      </c>
      <c r="B1076" s="22">
        <v>-3.8E-3</v>
      </c>
      <c r="C1076" s="22">
        <v>1.6E-2</v>
      </c>
      <c r="D1076" s="22">
        <v>-0.23599999999999999</v>
      </c>
      <c r="E1076" s="22">
        <v>0.81899999999999995</v>
      </c>
      <c r="F1076" s="12" t="s">
        <v>143</v>
      </c>
    </row>
    <row r="1077" spans="1:6" x14ac:dyDescent="0.3">
      <c r="A1077" s="16" t="s">
        <v>28</v>
      </c>
      <c r="B1077" s="23">
        <v>-9.1999999999999998E-3</v>
      </c>
      <c r="C1077" s="23">
        <v>1.6E-2</v>
      </c>
      <c r="D1077" s="23">
        <v>-0.56399999999999995</v>
      </c>
      <c r="E1077" s="23">
        <v>0.58599999999999997</v>
      </c>
      <c r="F1077" s="13" t="s">
        <v>144</v>
      </c>
    </row>
    <row r="1078" spans="1:6" x14ac:dyDescent="0.3">
      <c r="A1078" s="3"/>
      <c r="B1078" s="4"/>
      <c r="C1078" s="4"/>
      <c r="D1078" s="4"/>
      <c r="E1078" s="4"/>
      <c r="F1078" s="4"/>
    </row>
    <row r="1079" spans="1:6" x14ac:dyDescent="0.3">
      <c r="A1079" s="19" t="s">
        <v>29</v>
      </c>
      <c r="B1079" s="20">
        <v>1.052</v>
      </c>
      <c r="C1079" s="19" t="s">
        <v>30</v>
      </c>
      <c r="D1079" s="20">
        <v>2.4449999999999998</v>
      </c>
    </row>
    <row r="1080" spans="1:6" x14ac:dyDescent="0.3">
      <c r="A1080" s="15" t="s">
        <v>31</v>
      </c>
      <c r="B1080" s="18">
        <v>0.59099999999999997</v>
      </c>
      <c r="C1080" s="15" t="s">
        <v>32</v>
      </c>
      <c r="D1080" s="18">
        <v>0.66400000000000003</v>
      </c>
    </row>
    <row r="1081" spans="1:6" x14ac:dyDescent="0.3">
      <c r="A1081" s="15" t="s">
        <v>33</v>
      </c>
      <c r="B1081" s="18">
        <v>-4.5999999999999999E-2</v>
      </c>
      <c r="C1081" s="15" t="s">
        <v>34</v>
      </c>
      <c r="D1081" s="18">
        <v>0.71799999999999997</v>
      </c>
    </row>
    <row r="1082" spans="1:6" x14ac:dyDescent="0.3">
      <c r="A1082" s="16" t="s">
        <v>35</v>
      </c>
      <c r="B1082" s="21">
        <v>1.8</v>
      </c>
      <c r="C1082" s="16" t="s">
        <v>36</v>
      </c>
      <c r="D1082" s="21">
        <v>3.16</v>
      </c>
    </row>
    <row r="1084" spans="1:6" x14ac:dyDescent="0.3">
      <c r="A1084" s="43" t="s">
        <v>0</v>
      </c>
      <c r="B1084" s="44"/>
      <c r="C1084" s="44"/>
      <c r="D1084" s="44"/>
    </row>
    <row r="1085" spans="1:6" x14ac:dyDescent="0.3">
      <c r="A1085" s="15" t="s">
        <v>1</v>
      </c>
      <c r="B1085" s="5" t="s">
        <v>142</v>
      </c>
      <c r="C1085" s="15" t="s">
        <v>3</v>
      </c>
      <c r="D1085" s="6">
        <v>0.2</v>
      </c>
    </row>
    <row r="1086" spans="1:6" x14ac:dyDescent="0.3">
      <c r="A1086" s="15" t="s">
        <v>4</v>
      </c>
      <c r="B1086" s="5" t="s">
        <v>5</v>
      </c>
      <c r="C1086" s="15" t="s">
        <v>6</v>
      </c>
      <c r="D1086" s="6">
        <v>0.111</v>
      </c>
    </row>
    <row r="1087" spans="1:6" x14ac:dyDescent="0.3">
      <c r="A1087" s="15" t="s">
        <v>7</v>
      </c>
      <c r="B1087" s="5" t="s">
        <v>8</v>
      </c>
      <c r="C1087" s="15" t="s">
        <v>9</v>
      </c>
      <c r="D1087" s="6">
        <v>2.2490000000000001</v>
      </c>
    </row>
    <row r="1088" spans="1:6" x14ac:dyDescent="0.3">
      <c r="A1088" s="15" t="s">
        <v>10</v>
      </c>
      <c r="B1088" s="5" t="s">
        <v>11</v>
      </c>
      <c r="C1088" s="15" t="s">
        <v>12</v>
      </c>
      <c r="D1088" s="6">
        <v>0.16800000000000001</v>
      </c>
    </row>
    <row r="1089" spans="1:6" x14ac:dyDescent="0.3">
      <c r="A1089" s="15" t="s">
        <v>13</v>
      </c>
      <c r="B1089" s="7">
        <v>0.4522106481481481</v>
      </c>
      <c r="C1089" s="15" t="s">
        <v>14</v>
      </c>
      <c r="D1089" s="8">
        <v>20.015000000000001</v>
      </c>
    </row>
    <row r="1090" spans="1:6" x14ac:dyDescent="0.3">
      <c r="A1090" s="15" t="s">
        <v>15</v>
      </c>
      <c r="B1090" s="9">
        <v>11</v>
      </c>
      <c r="C1090" s="15" t="s">
        <v>16</v>
      </c>
      <c r="D1090" s="8">
        <v>-36.03</v>
      </c>
    </row>
    <row r="1091" spans="1:6" x14ac:dyDescent="0.3">
      <c r="A1091" s="15" t="s">
        <v>17</v>
      </c>
      <c r="B1091" s="9">
        <v>9</v>
      </c>
      <c r="C1091" s="15" t="s">
        <v>18</v>
      </c>
      <c r="D1091" s="8">
        <v>-35.229999999999997</v>
      </c>
    </row>
    <row r="1092" spans="1:6" x14ac:dyDescent="0.3">
      <c r="A1092" s="15" t="s">
        <v>19</v>
      </c>
      <c r="B1092" s="5">
        <v>1</v>
      </c>
      <c r="C1092" s="15"/>
      <c r="D1092" s="6"/>
    </row>
    <row r="1093" spans="1:6" x14ac:dyDescent="0.3">
      <c r="A1093" s="15" t="s">
        <v>20</v>
      </c>
      <c r="B1093" s="5" t="s">
        <v>21</v>
      </c>
      <c r="C1093" s="15"/>
      <c r="D1093" s="6"/>
    </row>
    <row r="1094" spans="1:6" x14ac:dyDescent="0.3">
      <c r="A1094" s="17"/>
      <c r="B1094" s="10" t="s">
        <v>22</v>
      </c>
      <c r="C1094" s="10" t="s">
        <v>23</v>
      </c>
      <c r="D1094" s="10" t="s">
        <v>24</v>
      </c>
      <c r="E1094" s="10" t="s">
        <v>25</v>
      </c>
      <c r="F1094" s="10" t="s">
        <v>26</v>
      </c>
    </row>
    <row r="1095" spans="1:6" x14ac:dyDescent="0.3">
      <c r="A1095" s="19" t="s">
        <v>27</v>
      </c>
      <c r="B1095" s="22">
        <v>-5.4800000000000001E-2</v>
      </c>
      <c r="C1095" s="22">
        <v>4.2999999999999997E-2</v>
      </c>
      <c r="D1095" s="22">
        <v>-1.264</v>
      </c>
      <c r="E1095" s="22">
        <v>0.23799999999999999</v>
      </c>
      <c r="F1095" s="12" t="s">
        <v>145</v>
      </c>
    </row>
    <row r="1096" spans="1:6" x14ac:dyDescent="0.3">
      <c r="A1096" s="16" t="s">
        <v>28</v>
      </c>
      <c r="B1096" s="23">
        <v>-6.8199999999999997E-2</v>
      </c>
      <c r="C1096" s="23">
        <v>4.4999999999999998E-2</v>
      </c>
      <c r="D1096" s="23">
        <v>-1.5</v>
      </c>
      <c r="E1096" s="23">
        <v>0.16800000000000001</v>
      </c>
      <c r="F1096" s="13" t="s">
        <v>146</v>
      </c>
    </row>
    <row r="1097" spans="1:6" x14ac:dyDescent="0.3">
      <c r="A1097" s="3"/>
      <c r="B1097" s="4"/>
      <c r="C1097" s="4"/>
      <c r="D1097" s="4"/>
      <c r="E1097" s="4"/>
      <c r="F1097" s="4"/>
    </row>
    <row r="1098" spans="1:6" x14ac:dyDescent="0.3">
      <c r="A1098" s="19" t="s">
        <v>29</v>
      </c>
      <c r="B1098" s="20">
        <v>4.7569999999999997</v>
      </c>
      <c r="C1098" s="19" t="s">
        <v>30</v>
      </c>
      <c r="D1098" s="20">
        <v>2.3359999999999999</v>
      </c>
    </row>
    <row r="1099" spans="1:6" x14ac:dyDescent="0.3">
      <c r="A1099" s="15" t="s">
        <v>31</v>
      </c>
      <c r="B1099" s="18">
        <v>9.2999999999999999E-2</v>
      </c>
      <c r="C1099" s="15" t="s">
        <v>32</v>
      </c>
      <c r="D1099" s="18">
        <v>1.4450000000000001</v>
      </c>
    </row>
    <row r="1100" spans="1:6" x14ac:dyDescent="0.3">
      <c r="A1100" s="15" t="s">
        <v>33</v>
      </c>
      <c r="B1100" s="18">
        <v>-0.65500000000000003</v>
      </c>
      <c r="C1100" s="15" t="s">
        <v>34</v>
      </c>
      <c r="D1100" s="18">
        <v>0.48599999999999999</v>
      </c>
    </row>
    <row r="1101" spans="1:6" x14ac:dyDescent="0.3">
      <c r="A1101" s="16" t="s">
        <v>35</v>
      </c>
      <c r="B1101" s="21">
        <v>4.1980000000000004</v>
      </c>
      <c r="C1101" s="16" t="s">
        <v>36</v>
      </c>
      <c r="D1101" s="21">
        <v>6.49</v>
      </c>
    </row>
    <row r="1103" spans="1:6" x14ac:dyDescent="0.3">
      <c r="A1103" s="43" t="s">
        <v>0</v>
      </c>
      <c r="B1103" s="44"/>
      <c r="C1103" s="44"/>
      <c r="D1103" s="44"/>
    </row>
    <row r="1104" spans="1:6" x14ac:dyDescent="0.3">
      <c r="A1104" s="15" t="s">
        <v>1</v>
      </c>
      <c r="B1104" s="5" t="s">
        <v>142</v>
      </c>
      <c r="C1104" s="15" t="s">
        <v>3</v>
      </c>
      <c r="D1104" s="6">
        <v>0.191</v>
      </c>
    </row>
    <row r="1105" spans="1:6" x14ac:dyDescent="0.3">
      <c r="A1105" s="15" t="s">
        <v>4</v>
      </c>
      <c r="B1105" s="5" t="s">
        <v>5</v>
      </c>
      <c r="C1105" s="15" t="s">
        <v>6</v>
      </c>
      <c r="D1105" s="6">
        <v>0.10100000000000001</v>
      </c>
    </row>
    <row r="1106" spans="1:6" x14ac:dyDescent="0.3">
      <c r="A1106" s="15" t="s">
        <v>7</v>
      </c>
      <c r="B1106" s="5" t="s">
        <v>8</v>
      </c>
      <c r="C1106" s="15" t="s">
        <v>9</v>
      </c>
      <c r="D1106" s="6">
        <v>2.1240000000000001</v>
      </c>
    </row>
    <row r="1107" spans="1:6" x14ac:dyDescent="0.3">
      <c r="A1107" s="15" t="s">
        <v>10</v>
      </c>
      <c r="B1107" s="5" t="s">
        <v>11</v>
      </c>
      <c r="C1107" s="15" t="s">
        <v>12</v>
      </c>
      <c r="D1107" s="6">
        <v>0.17899999999999999</v>
      </c>
    </row>
    <row r="1108" spans="1:6" x14ac:dyDescent="0.3">
      <c r="A1108" s="15" t="s">
        <v>13</v>
      </c>
      <c r="B1108" s="7">
        <v>0.4523726851851852</v>
      </c>
      <c r="C1108" s="15" t="s">
        <v>14</v>
      </c>
      <c r="D1108" s="8">
        <v>18.548999999999999</v>
      </c>
    </row>
    <row r="1109" spans="1:6" x14ac:dyDescent="0.3">
      <c r="A1109" s="15" t="s">
        <v>15</v>
      </c>
      <c r="B1109" s="9">
        <v>11</v>
      </c>
      <c r="C1109" s="15" t="s">
        <v>16</v>
      </c>
      <c r="D1109" s="8">
        <v>-33.1</v>
      </c>
    </row>
    <row r="1110" spans="1:6" x14ac:dyDescent="0.3">
      <c r="A1110" s="15" t="s">
        <v>17</v>
      </c>
      <c r="B1110" s="9">
        <v>9</v>
      </c>
      <c r="C1110" s="15" t="s">
        <v>18</v>
      </c>
      <c r="D1110" s="8">
        <v>-32.299999999999997</v>
      </c>
    </row>
    <row r="1111" spans="1:6" x14ac:dyDescent="0.3">
      <c r="A1111" s="15" t="s">
        <v>19</v>
      </c>
      <c r="B1111" s="5">
        <v>1</v>
      </c>
      <c r="C1111" s="15"/>
      <c r="D1111" s="6"/>
    </row>
    <row r="1112" spans="1:6" x14ac:dyDescent="0.3">
      <c r="A1112" s="15" t="s">
        <v>20</v>
      </c>
      <c r="B1112" s="5" t="s">
        <v>21</v>
      </c>
      <c r="C1112" s="15"/>
      <c r="D1112" s="6"/>
    </row>
    <row r="1113" spans="1:6" x14ac:dyDescent="0.3">
      <c r="A1113" s="17"/>
      <c r="B1113" s="10" t="s">
        <v>22</v>
      </c>
      <c r="C1113" s="10" t="s">
        <v>23</v>
      </c>
      <c r="D1113" s="10" t="s">
        <v>24</v>
      </c>
      <c r="E1113" s="10" t="s">
        <v>25</v>
      </c>
      <c r="F1113" s="10" t="s">
        <v>26</v>
      </c>
    </row>
    <row r="1114" spans="1:6" x14ac:dyDescent="0.3">
      <c r="A1114" s="19" t="s">
        <v>27</v>
      </c>
      <c r="B1114" s="22">
        <v>2.033E-5</v>
      </c>
      <c r="C1114" s="22">
        <v>2.5999999999999999E-2</v>
      </c>
      <c r="D1114" s="22">
        <v>1E-3</v>
      </c>
      <c r="E1114" s="22">
        <v>0.999</v>
      </c>
      <c r="F1114" s="12" t="s">
        <v>147</v>
      </c>
    </row>
    <row r="1115" spans="1:6" x14ac:dyDescent="0.3">
      <c r="A1115" s="16" t="s">
        <v>28</v>
      </c>
      <c r="B1115" s="23">
        <v>-3.7900000000000003E-2</v>
      </c>
      <c r="C1115" s="23">
        <v>2.5999999999999999E-2</v>
      </c>
      <c r="D1115" s="23">
        <v>-1.4570000000000001</v>
      </c>
      <c r="E1115" s="23">
        <v>0.17899999999999999</v>
      </c>
      <c r="F1115" s="13" t="s">
        <v>148</v>
      </c>
    </row>
    <row r="1116" spans="1:6" x14ac:dyDescent="0.3">
      <c r="A1116" s="3"/>
      <c r="B1116" s="4"/>
      <c r="C1116" s="4"/>
      <c r="D1116" s="4"/>
      <c r="E1116" s="4"/>
      <c r="F1116" s="4"/>
    </row>
    <row r="1117" spans="1:6" x14ac:dyDescent="0.3">
      <c r="A1117" s="19" t="s">
        <v>29</v>
      </c>
      <c r="B1117" s="20">
        <v>0.36799999999999999</v>
      </c>
      <c r="C1117" s="19" t="s">
        <v>30</v>
      </c>
      <c r="D1117" s="20">
        <v>0.69</v>
      </c>
    </row>
    <row r="1118" spans="1:6" x14ac:dyDescent="0.3">
      <c r="A1118" s="15" t="s">
        <v>31</v>
      </c>
      <c r="B1118" s="18">
        <v>0.83199999999999996</v>
      </c>
      <c r="C1118" s="15" t="s">
        <v>32</v>
      </c>
      <c r="D1118" s="18">
        <v>0.439</v>
      </c>
    </row>
    <row r="1119" spans="1:6" x14ac:dyDescent="0.3">
      <c r="A1119" s="15" t="s">
        <v>33</v>
      </c>
      <c r="B1119" s="18">
        <v>-0.32100000000000001</v>
      </c>
      <c r="C1119" s="15" t="s">
        <v>34</v>
      </c>
      <c r="D1119" s="18">
        <v>0.80300000000000005</v>
      </c>
    </row>
    <row r="1120" spans="1:6" x14ac:dyDescent="0.3">
      <c r="A1120" s="16" t="s">
        <v>35</v>
      </c>
      <c r="B1120" s="21">
        <v>2.2610000000000001</v>
      </c>
      <c r="C1120" s="16" t="s">
        <v>36</v>
      </c>
      <c r="D1120" s="21">
        <v>3.16</v>
      </c>
    </row>
    <row r="1122" spans="1:6" x14ac:dyDescent="0.3">
      <c r="A1122" s="43" t="s">
        <v>0</v>
      </c>
      <c r="B1122" s="44"/>
      <c r="C1122" s="44"/>
      <c r="D1122" s="44"/>
    </row>
    <row r="1123" spans="1:6" x14ac:dyDescent="0.3">
      <c r="A1123" s="15" t="s">
        <v>1</v>
      </c>
      <c r="B1123" s="5" t="s">
        <v>142</v>
      </c>
      <c r="C1123" s="15" t="s">
        <v>3</v>
      </c>
      <c r="D1123" s="6">
        <v>0.56899999999999995</v>
      </c>
    </row>
    <row r="1124" spans="1:6" x14ac:dyDescent="0.3">
      <c r="A1124" s="15" t="s">
        <v>4</v>
      </c>
      <c r="B1124" s="5" t="s">
        <v>5</v>
      </c>
      <c r="C1124" s="15" t="s">
        <v>6</v>
      </c>
      <c r="D1124" s="6">
        <v>0.52100000000000002</v>
      </c>
    </row>
    <row r="1125" spans="1:6" x14ac:dyDescent="0.3">
      <c r="A1125" s="15" t="s">
        <v>7</v>
      </c>
      <c r="B1125" s="5" t="s">
        <v>8</v>
      </c>
      <c r="C1125" s="15" t="s">
        <v>9</v>
      </c>
      <c r="D1125" s="6">
        <v>11.87</v>
      </c>
    </row>
    <row r="1126" spans="1:6" x14ac:dyDescent="0.3">
      <c r="A1126" s="15" t="s">
        <v>10</v>
      </c>
      <c r="B1126" s="5" t="s">
        <v>11</v>
      </c>
      <c r="C1126" s="15" t="s">
        <v>12</v>
      </c>
      <c r="D1126" s="6">
        <v>7.3200000000000001E-3</v>
      </c>
    </row>
    <row r="1127" spans="1:6" x14ac:dyDescent="0.3">
      <c r="A1127" s="15" t="s">
        <v>13</v>
      </c>
      <c r="B1127" s="7">
        <v>0.45249999999999996</v>
      </c>
      <c r="C1127" s="15" t="s">
        <v>14</v>
      </c>
      <c r="D1127" s="8">
        <v>15.739000000000001</v>
      </c>
    </row>
    <row r="1128" spans="1:6" x14ac:dyDescent="0.3">
      <c r="A1128" s="15" t="s">
        <v>15</v>
      </c>
      <c r="B1128" s="9">
        <v>11</v>
      </c>
      <c r="C1128" s="15" t="s">
        <v>16</v>
      </c>
      <c r="D1128" s="8">
        <v>-27.48</v>
      </c>
    </row>
    <row r="1129" spans="1:6" x14ac:dyDescent="0.3">
      <c r="A1129" s="15" t="s">
        <v>17</v>
      </c>
      <c r="B1129" s="9">
        <v>9</v>
      </c>
      <c r="C1129" s="15" t="s">
        <v>18</v>
      </c>
      <c r="D1129" s="8">
        <v>-26.68</v>
      </c>
    </row>
    <row r="1130" spans="1:6" x14ac:dyDescent="0.3">
      <c r="A1130" s="15" t="s">
        <v>19</v>
      </c>
      <c r="B1130" s="5">
        <v>1</v>
      </c>
      <c r="C1130" s="15"/>
      <c r="D1130" s="6"/>
    </row>
    <row r="1131" spans="1:6" x14ac:dyDescent="0.3">
      <c r="A1131" s="15" t="s">
        <v>20</v>
      </c>
      <c r="B1131" s="5" t="s">
        <v>21</v>
      </c>
      <c r="C1131" s="15"/>
      <c r="D1131" s="6"/>
    </row>
    <row r="1132" spans="1:6" x14ac:dyDescent="0.3">
      <c r="A1132" s="17"/>
      <c r="B1132" s="10" t="s">
        <v>22</v>
      </c>
      <c r="C1132" s="10" t="s">
        <v>23</v>
      </c>
      <c r="D1132" s="10" t="s">
        <v>24</v>
      </c>
      <c r="E1132" s="10" t="s">
        <v>25</v>
      </c>
      <c r="F1132" s="10" t="s">
        <v>26</v>
      </c>
    </row>
    <row r="1133" spans="1:6" x14ac:dyDescent="0.3">
      <c r="A1133" s="19" t="s">
        <v>27</v>
      </c>
      <c r="B1133" s="22">
        <v>-0.1182</v>
      </c>
      <c r="C1133" s="22">
        <v>3.4000000000000002E-2</v>
      </c>
      <c r="D1133" s="22">
        <v>-3.5230000000000001</v>
      </c>
      <c r="E1133" s="22">
        <v>6.0000000000000001E-3</v>
      </c>
      <c r="F1133" s="12">
        <f>-0.194 -0.042</f>
        <v>-0.23600000000000002</v>
      </c>
    </row>
    <row r="1134" spans="1:6" x14ac:dyDescent="0.3">
      <c r="A1134" s="16" t="s">
        <v>28</v>
      </c>
      <c r="B1134" s="23">
        <v>-0.11559999999999999</v>
      </c>
      <c r="C1134" s="23">
        <v>3.4000000000000002E-2</v>
      </c>
      <c r="D1134" s="23">
        <v>-3.4460000000000002</v>
      </c>
      <c r="E1134" s="23">
        <v>7.0000000000000001E-3</v>
      </c>
      <c r="F1134" s="13">
        <f>-0.191 -0.04</f>
        <v>-0.23100000000000001</v>
      </c>
    </row>
    <row r="1135" spans="1:6" x14ac:dyDescent="0.3">
      <c r="A1135" s="3"/>
      <c r="B1135" s="4"/>
      <c r="C1135" s="4"/>
      <c r="D1135" s="4"/>
      <c r="E1135" s="4"/>
      <c r="F1135" s="4"/>
    </row>
    <row r="1136" spans="1:6" x14ac:dyDescent="0.3">
      <c r="A1136" s="19" t="s">
        <v>29</v>
      </c>
      <c r="B1136" s="20">
        <v>4.6779999999999999</v>
      </c>
      <c r="C1136" s="19" t="s">
        <v>30</v>
      </c>
      <c r="D1136" s="20">
        <v>1.4610000000000001</v>
      </c>
    </row>
    <row r="1137" spans="1:6" x14ac:dyDescent="0.3">
      <c r="A1137" s="15" t="s">
        <v>31</v>
      </c>
      <c r="B1137" s="18">
        <v>9.6000000000000002E-2</v>
      </c>
      <c r="C1137" s="15" t="s">
        <v>32</v>
      </c>
      <c r="D1137" s="18">
        <v>1.7490000000000001</v>
      </c>
    </row>
    <row r="1138" spans="1:6" x14ac:dyDescent="0.3">
      <c r="A1138" s="15" t="s">
        <v>33</v>
      </c>
      <c r="B1138" s="18">
        <v>-0.92500000000000004</v>
      </c>
      <c r="C1138" s="15" t="s">
        <v>34</v>
      </c>
      <c r="D1138" s="18">
        <v>0.41699999999999998</v>
      </c>
    </row>
    <row r="1139" spans="1:6" x14ac:dyDescent="0.3">
      <c r="A1139" s="16" t="s">
        <v>35</v>
      </c>
      <c r="B1139" s="21">
        <v>3.63</v>
      </c>
      <c r="C1139" s="16" t="s">
        <v>36</v>
      </c>
      <c r="D1139" s="21">
        <v>3.16</v>
      </c>
    </row>
    <row r="1141" spans="1:6" x14ac:dyDescent="0.3">
      <c r="A1141" s="43" t="s">
        <v>0</v>
      </c>
      <c r="B1141" s="44"/>
      <c r="C1141" s="44"/>
      <c r="D1141" s="44"/>
    </row>
    <row r="1142" spans="1:6" x14ac:dyDescent="0.3">
      <c r="A1142" s="15" t="s">
        <v>1</v>
      </c>
      <c r="B1142" s="5" t="s">
        <v>142</v>
      </c>
      <c r="C1142" s="15" t="s">
        <v>3</v>
      </c>
      <c r="D1142" s="6">
        <v>7.0000000000000001E-3</v>
      </c>
    </row>
    <row r="1143" spans="1:6" x14ac:dyDescent="0.3">
      <c r="A1143" s="15" t="s">
        <v>4</v>
      </c>
      <c r="B1143" s="5" t="s">
        <v>5</v>
      </c>
      <c r="C1143" s="15" t="s">
        <v>6</v>
      </c>
      <c r="D1143" s="6">
        <v>-0.104</v>
      </c>
    </row>
    <row r="1144" spans="1:6" x14ac:dyDescent="0.3">
      <c r="A1144" s="15" t="s">
        <v>7</v>
      </c>
      <c r="B1144" s="5" t="s">
        <v>8</v>
      </c>
      <c r="C1144" s="15" t="s">
        <v>9</v>
      </c>
      <c r="D1144" s="6">
        <v>5.9310000000000002E-2</v>
      </c>
    </row>
    <row r="1145" spans="1:6" x14ac:dyDescent="0.3">
      <c r="A1145" s="15" t="s">
        <v>10</v>
      </c>
      <c r="B1145" s="5" t="s">
        <v>11</v>
      </c>
      <c r="C1145" s="15" t="s">
        <v>12</v>
      </c>
      <c r="D1145" s="6">
        <v>0.81299999999999994</v>
      </c>
    </row>
    <row r="1146" spans="1:6" x14ac:dyDescent="0.3">
      <c r="A1146" s="15" t="s">
        <v>13</v>
      </c>
      <c r="B1146" s="7">
        <v>0.45263888888888887</v>
      </c>
      <c r="C1146" s="15" t="s">
        <v>14</v>
      </c>
      <c r="D1146" s="8">
        <v>20.03</v>
      </c>
    </row>
    <row r="1147" spans="1:6" x14ac:dyDescent="0.3">
      <c r="A1147" s="15" t="s">
        <v>15</v>
      </c>
      <c r="B1147" s="9">
        <v>11</v>
      </c>
      <c r="C1147" s="15" t="s">
        <v>16</v>
      </c>
      <c r="D1147" s="8">
        <v>-36.06</v>
      </c>
    </row>
    <row r="1148" spans="1:6" x14ac:dyDescent="0.3">
      <c r="A1148" s="15" t="s">
        <v>17</v>
      </c>
      <c r="B1148" s="9">
        <v>9</v>
      </c>
      <c r="C1148" s="15" t="s">
        <v>18</v>
      </c>
      <c r="D1148" s="8">
        <v>-35.26</v>
      </c>
    </row>
    <row r="1149" spans="1:6" x14ac:dyDescent="0.3">
      <c r="A1149" s="15" t="s">
        <v>19</v>
      </c>
      <c r="B1149" s="5">
        <v>1</v>
      </c>
      <c r="C1149" s="15"/>
      <c r="D1149" s="6"/>
    </row>
    <row r="1150" spans="1:6" x14ac:dyDescent="0.3">
      <c r="A1150" s="15" t="s">
        <v>20</v>
      </c>
      <c r="B1150" s="5" t="s">
        <v>21</v>
      </c>
      <c r="C1150" s="15"/>
      <c r="D1150" s="6"/>
    </row>
    <row r="1151" spans="1:6" x14ac:dyDescent="0.3">
      <c r="A1151" s="17"/>
      <c r="B1151" s="10" t="s">
        <v>22</v>
      </c>
      <c r="C1151" s="10" t="s">
        <v>23</v>
      </c>
      <c r="D1151" s="10" t="s">
        <v>24</v>
      </c>
      <c r="E1151" s="10" t="s">
        <v>25</v>
      </c>
      <c r="F1151" s="10" t="s">
        <v>26</v>
      </c>
    </row>
    <row r="1152" spans="1:6" x14ac:dyDescent="0.3">
      <c r="A1152" s="19" t="s">
        <v>27</v>
      </c>
      <c r="B1152" s="22">
        <v>-1.8E-3</v>
      </c>
      <c r="C1152" s="22">
        <v>4.2999999999999997E-2</v>
      </c>
      <c r="D1152" s="22">
        <v>-4.2000000000000003E-2</v>
      </c>
      <c r="E1152" s="22">
        <v>0.96799999999999997</v>
      </c>
      <c r="F1152" s="12" t="s">
        <v>149</v>
      </c>
    </row>
    <row r="1153" spans="1:6" x14ac:dyDescent="0.3">
      <c r="A1153" s="16" t="s">
        <v>28</v>
      </c>
      <c r="B1153" s="23">
        <v>-1.11E-2</v>
      </c>
      <c r="C1153" s="23">
        <v>4.4999999999999998E-2</v>
      </c>
      <c r="D1153" s="23">
        <v>-0.24399999999999999</v>
      </c>
      <c r="E1153" s="23">
        <v>0.81299999999999994</v>
      </c>
      <c r="F1153" s="13" t="s">
        <v>150</v>
      </c>
    </row>
    <row r="1154" spans="1:6" x14ac:dyDescent="0.3">
      <c r="A1154" s="3"/>
      <c r="B1154" s="4"/>
      <c r="C1154" s="4"/>
      <c r="D1154" s="4"/>
      <c r="E1154" s="4"/>
      <c r="F1154" s="4"/>
    </row>
    <row r="1155" spans="1:6" x14ac:dyDescent="0.3">
      <c r="A1155" s="19" t="s">
        <v>29</v>
      </c>
      <c r="B1155" s="20">
        <v>0.72899999999999998</v>
      </c>
      <c r="C1155" s="19" t="s">
        <v>30</v>
      </c>
      <c r="D1155" s="20">
        <v>0.876</v>
      </c>
    </row>
    <row r="1156" spans="1:6" x14ac:dyDescent="0.3">
      <c r="A1156" s="15" t="s">
        <v>31</v>
      </c>
      <c r="B1156" s="18">
        <v>0.69499999999999995</v>
      </c>
      <c r="C1156" s="15" t="s">
        <v>32</v>
      </c>
      <c r="D1156" s="18">
        <v>0.01</v>
      </c>
    </row>
    <row r="1157" spans="1:6" x14ac:dyDescent="0.3">
      <c r="A1157" s="15" t="s">
        <v>33</v>
      </c>
      <c r="B1157" s="18">
        <v>-7.1999999999999995E-2</v>
      </c>
      <c r="C1157" s="15" t="s">
        <v>34</v>
      </c>
      <c r="D1157" s="18">
        <v>0.995</v>
      </c>
    </row>
    <row r="1158" spans="1:6" x14ac:dyDescent="0.3">
      <c r="A1158" s="16" t="s">
        <v>35</v>
      </c>
      <c r="B1158" s="21">
        <v>3.0230000000000001</v>
      </c>
      <c r="C1158" s="16" t="s">
        <v>36</v>
      </c>
      <c r="D1158" s="21">
        <v>6.49</v>
      </c>
    </row>
    <row r="1160" spans="1:6" x14ac:dyDescent="0.3">
      <c r="A1160" s="43" t="s">
        <v>0</v>
      </c>
      <c r="B1160" s="44"/>
      <c r="C1160" s="44"/>
      <c r="D1160" s="44"/>
    </row>
    <row r="1161" spans="1:6" x14ac:dyDescent="0.3">
      <c r="A1161" s="15" t="s">
        <v>1</v>
      </c>
      <c r="B1161" s="5" t="s">
        <v>142</v>
      </c>
      <c r="C1161" s="15" t="s">
        <v>3</v>
      </c>
      <c r="D1161" s="6">
        <v>3.2000000000000001E-2</v>
      </c>
    </row>
    <row r="1162" spans="1:6" x14ac:dyDescent="0.3">
      <c r="A1162" s="15" t="s">
        <v>4</v>
      </c>
      <c r="B1162" s="5" t="s">
        <v>5</v>
      </c>
      <c r="C1162" s="15" t="s">
        <v>6</v>
      </c>
      <c r="D1162" s="6">
        <v>-7.4999999999999997E-2</v>
      </c>
    </row>
    <row r="1163" spans="1:6" x14ac:dyDescent="0.3">
      <c r="A1163" s="15" t="s">
        <v>7</v>
      </c>
      <c r="B1163" s="5" t="s">
        <v>8</v>
      </c>
      <c r="C1163" s="15" t="s">
        <v>9</v>
      </c>
      <c r="D1163" s="6">
        <v>0.30049999999999999</v>
      </c>
    </row>
    <row r="1164" spans="1:6" x14ac:dyDescent="0.3">
      <c r="A1164" s="15" t="s">
        <v>10</v>
      </c>
      <c r="B1164" s="5" t="s">
        <v>11</v>
      </c>
      <c r="C1164" s="15" t="s">
        <v>12</v>
      </c>
      <c r="D1164" s="6">
        <v>0.59699999999999998</v>
      </c>
    </row>
    <row r="1165" spans="1:6" x14ac:dyDescent="0.3">
      <c r="A1165" s="15" t="s">
        <v>13</v>
      </c>
      <c r="B1165" s="7">
        <v>0.45283564814814814</v>
      </c>
      <c r="C1165" s="15" t="s">
        <v>14</v>
      </c>
      <c r="D1165" s="8">
        <v>19.908999999999999</v>
      </c>
    </row>
    <row r="1166" spans="1:6" x14ac:dyDescent="0.3">
      <c r="A1166" s="15" t="s">
        <v>15</v>
      </c>
      <c r="B1166" s="9">
        <v>11</v>
      </c>
      <c r="C1166" s="15" t="s">
        <v>16</v>
      </c>
      <c r="D1166" s="8">
        <v>-35.82</v>
      </c>
    </row>
    <row r="1167" spans="1:6" x14ac:dyDescent="0.3">
      <c r="A1167" s="15" t="s">
        <v>17</v>
      </c>
      <c r="B1167" s="9">
        <v>9</v>
      </c>
      <c r="C1167" s="15" t="s">
        <v>18</v>
      </c>
      <c r="D1167" s="8">
        <v>-35.020000000000003</v>
      </c>
    </row>
    <row r="1168" spans="1:6" x14ac:dyDescent="0.3">
      <c r="A1168" s="15" t="s">
        <v>19</v>
      </c>
      <c r="B1168" s="5">
        <v>1</v>
      </c>
      <c r="C1168" s="15"/>
      <c r="D1168" s="6"/>
    </row>
    <row r="1169" spans="1:6" x14ac:dyDescent="0.3">
      <c r="A1169" s="15" t="s">
        <v>20</v>
      </c>
      <c r="B1169" s="5" t="s">
        <v>21</v>
      </c>
      <c r="C1169" s="15"/>
      <c r="D1169" s="6"/>
    </row>
    <row r="1170" spans="1:6" x14ac:dyDescent="0.3">
      <c r="A1170" s="17"/>
      <c r="B1170" s="10" t="s">
        <v>22</v>
      </c>
      <c r="C1170" s="10" t="s">
        <v>23</v>
      </c>
      <c r="D1170" s="10" t="s">
        <v>24</v>
      </c>
      <c r="E1170" s="10" t="s">
        <v>25</v>
      </c>
      <c r="F1170" s="10" t="s">
        <v>26</v>
      </c>
    </row>
    <row r="1171" spans="1:6" x14ac:dyDescent="0.3">
      <c r="A1171" s="19" t="s">
        <v>27</v>
      </c>
      <c r="B1171" s="22">
        <v>-4.3E-3</v>
      </c>
      <c r="C1171" s="22">
        <v>2.3E-2</v>
      </c>
      <c r="D1171" s="22">
        <v>-0.187</v>
      </c>
      <c r="E1171" s="22">
        <v>0.85599999999999998</v>
      </c>
      <c r="F1171" s="12" t="s">
        <v>151</v>
      </c>
    </row>
    <row r="1172" spans="1:6" x14ac:dyDescent="0.3">
      <c r="A1172" s="16" t="s">
        <v>28</v>
      </c>
      <c r="B1172" s="23">
        <v>-1.26E-2</v>
      </c>
      <c r="C1172" s="23">
        <v>2.3E-2</v>
      </c>
      <c r="D1172" s="23">
        <v>-0.54800000000000004</v>
      </c>
      <c r="E1172" s="23">
        <v>0.59699999999999998</v>
      </c>
      <c r="F1172" s="13" t="s">
        <v>152</v>
      </c>
    </row>
    <row r="1173" spans="1:6" x14ac:dyDescent="0.3">
      <c r="A1173" s="3"/>
      <c r="B1173" s="4"/>
      <c r="C1173" s="4"/>
      <c r="D1173" s="4"/>
      <c r="E1173" s="4"/>
      <c r="F1173" s="4"/>
    </row>
    <row r="1174" spans="1:6" x14ac:dyDescent="0.3">
      <c r="A1174" s="19" t="s">
        <v>29</v>
      </c>
      <c r="B1174" s="20">
        <v>4.2279999999999998</v>
      </c>
      <c r="C1174" s="19" t="s">
        <v>30</v>
      </c>
      <c r="D1174" s="20">
        <v>1.879</v>
      </c>
    </row>
    <row r="1175" spans="1:6" x14ac:dyDescent="0.3">
      <c r="A1175" s="15" t="s">
        <v>31</v>
      </c>
      <c r="B1175" s="18">
        <v>0.121</v>
      </c>
      <c r="C1175" s="15" t="s">
        <v>32</v>
      </c>
      <c r="D1175" s="18">
        <v>1.3069999999999999</v>
      </c>
    </row>
    <row r="1176" spans="1:6" x14ac:dyDescent="0.3">
      <c r="A1176" s="15" t="s">
        <v>33</v>
      </c>
      <c r="B1176" s="18">
        <v>0.73</v>
      </c>
      <c r="C1176" s="15" t="s">
        <v>34</v>
      </c>
      <c r="D1176" s="18">
        <v>0.52</v>
      </c>
    </row>
    <row r="1177" spans="1:6" x14ac:dyDescent="0.3">
      <c r="A1177" s="16" t="s">
        <v>35</v>
      </c>
      <c r="B1177" s="21">
        <v>3.8490000000000002</v>
      </c>
      <c r="C1177" s="16" t="s">
        <v>36</v>
      </c>
      <c r="D1177" s="21">
        <v>3.16</v>
      </c>
    </row>
    <row r="1179" spans="1:6" x14ac:dyDescent="0.3">
      <c r="A1179" s="43" t="s">
        <v>0</v>
      </c>
      <c r="B1179" s="44"/>
      <c r="C1179" s="44"/>
      <c r="D1179" s="44"/>
    </row>
    <row r="1180" spans="1:6" x14ac:dyDescent="0.3">
      <c r="A1180" s="15" t="s">
        <v>1</v>
      </c>
      <c r="B1180" s="5" t="s">
        <v>142</v>
      </c>
      <c r="C1180" s="15" t="s">
        <v>3</v>
      </c>
      <c r="D1180" s="6">
        <v>0.11</v>
      </c>
    </row>
    <row r="1181" spans="1:6" x14ac:dyDescent="0.3">
      <c r="A1181" s="15" t="s">
        <v>4</v>
      </c>
      <c r="B1181" s="5" t="s">
        <v>5</v>
      </c>
      <c r="C1181" s="15" t="s">
        <v>6</v>
      </c>
      <c r="D1181" s="6">
        <v>1.0999999999999999E-2</v>
      </c>
    </row>
    <row r="1182" spans="1:6" x14ac:dyDescent="0.3">
      <c r="A1182" s="15" t="s">
        <v>7</v>
      </c>
      <c r="B1182" s="5" t="s">
        <v>8</v>
      </c>
      <c r="C1182" s="15" t="s">
        <v>9</v>
      </c>
      <c r="D1182" s="6">
        <v>1.111</v>
      </c>
    </row>
    <row r="1183" spans="1:6" x14ac:dyDescent="0.3">
      <c r="A1183" s="15" t="s">
        <v>10</v>
      </c>
      <c r="B1183" s="5" t="s">
        <v>11</v>
      </c>
      <c r="C1183" s="15" t="s">
        <v>12</v>
      </c>
      <c r="D1183" s="6">
        <v>0.31900000000000001</v>
      </c>
    </row>
    <row r="1184" spans="1:6" x14ac:dyDescent="0.3">
      <c r="A1184" s="15" t="s">
        <v>13</v>
      </c>
      <c r="B1184" s="7">
        <v>0.45300925925925922</v>
      </c>
      <c r="C1184" s="15" t="s">
        <v>14</v>
      </c>
      <c r="D1184" s="8">
        <v>23.37</v>
      </c>
    </row>
    <row r="1185" spans="1:6" x14ac:dyDescent="0.3">
      <c r="A1185" s="15" t="s">
        <v>15</v>
      </c>
      <c r="B1185" s="9">
        <v>11</v>
      </c>
      <c r="C1185" s="15" t="s">
        <v>16</v>
      </c>
      <c r="D1185" s="8">
        <v>-42.74</v>
      </c>
    </row>
    <row r="1186" spans="1:6" x14ac:dyDescent="0.3">
      <c r="A1186" s="15" t="s">
        <v>17</v>
      </c>
      <c r="B1186" s="9">
        <v>9</v>
      </c>
      <c r="C1186" s="15" t="s">
        <v>18</v>
      </c>
      <c r="D1186" s="8">
        <v>-41.94</v>
      </c>
    </row>
    <row r="1187" spans="1:6" x14ac:dyDescent="0.3">
      <c r="A1187" s="15" t="s">
        <v>19</v>
      </c>
      <c r="B1187" s="5">
        <v>1</v>
      </c>
      <c r="C1187" s="15"/>
      <c r="D1187" s="6"/>
    </row>
    <row r="1188" spans="1:6" x14ac:dyDescent="0.3">
      <c r="A1188" s="15" t="s">
        <v>20</v>
      </c>
      <c r="B1188" s="5" t="s">
        <v>21</v>
      </c>
      <c r="C1188" s="15"/>
      <c r="D1188" s="6"/>
    </row>
    <row r="1189" spans="1:6" x14ac:dyDescent="0.3">
      <c r="A1189" s="17"/>
      <c r="B1189" s="10" t="s">
        <v>22</v>
      </c>
      <c r="C1189" s="10" t="s">
        <v>23</v>
      </c>
      <c r="D1189" s="10" t="s">
        <v>24</v>
      </c>
      <c r="E1189" s="10" t="s">
        <v>25</v>
      </c>
      <c r="F1189" s="10" t="s">
        <v>26</v>
      </c>
    </row>
    <row r="1190" spans="1:6" x14ac:dyDescent="0.3">
      <c r="A1190" s="19" t="s">
        <v>27</v>
      </c>
      <c r="B1190" s="22">
        <v>-1.1299999999999999E-2</v>
      </c>
      <c r="C1190" s="22">
        <v>1.7000000000000001E-2</v>
      </c>
      <c r="D1190" s="22">
        <v>-0.67300000000000004</v>
      </c>
      <c r="E1190" s="22">
        <v>0.51800000000000002</v>
      </c>
      <c r="F1190" s="12" t="s">
        <v>153</v>
      </c>
    </row>
    <row r="1191" spans="1:6" x14ac:dyDescent="0.3">
      <c r="A1191" s="16" t="s">
        <v>28</v>
      </c>
      <c r="B1191" s="23">
        <v>-1.77E-2</v>
      </c>
      <c r="C1191" s="23">
        <v>1.7000000000000001E-2</v>
      </c>
      <c r="D1191" s="23">
        <v>-1.054</v>
      </c>
      <c r="E1191" s="23">
        <v>0.31900000000000001</v>
      </c>
      <c r="F1191" s="13" t="s">
        <v>154</v>
      </c>
    </row>
    <row r="1192" spans="1:6" x14ac:dyDescent="0.3">
      <c r="A1192" s="3"/>
      <c r="B1192" s="4"/>
      <c r="C1192" s="4"/>
      <c r="D1192" s="4"/>
      <c r="E1192" s="4"/>
      <c r="F1192" s="4"/>
    </row>
    <row r="1193" spans="1:6" x14ac:dyDescent="0.3">
      <c r="A1193" s="19" t="s">
        <v>29</v>
      </c>
      <c r="B1193" s="20">
        <v>0.86799999999999999</v>
      </c>
      <c r="C1193" s="19" t="s">
        <v>30</v>
      </c>
      <c r="D1193" s="20">
        <v>1.395</v>
      </c>
    </row>
    <row r="1194" spans="1:6" x14ac:dyDescent="0.3">
      <c r="A1194" s="15" t="s">
        <v>31</v>
      </c>
      <c r="B1194" s="18">
        <v>0.64800000000000002</v>
      </c>
      <c r="C1194" s="15" t="s">
        <v>32</v>
      </c>
      <c r="D1194" s="18">
        <v>0.1</v>
      </c>
    </row>
    <row r="1195" spans="1:6" x14ac:dyDescent="0.3">
      <c r="A1195" s="15" t="s">
        <v>33</v>
      </c>
      <c r="B1195" s="18">
        <v>0.23400000000000001</v>
      </c>
      <c r="C1195" s="15" t="s">
        <v>34</v>
      </c>
      <c r="D1195" s="18">
        <v>0.95099999999999996</v>
      </c>
    </row>
    <row r="1196" spans="1:6" x14ac:dyDescent="0.3">
      <c r="A1196" s="16" t="s">
        <v>35</v>
      </c>
      <c r="B1196" s="21">
        <v>3.0070000000000001</v>
      </c>
      <c r="C1196" s="16" t="s">
        <v>36</v>
      </c>
      <c r="D1196" s="21">
        <v>3.16</v>
      </c>
    </row>
    <row r="1198" spans="1:6" x14ac:dyDescent="0.3">
      <c r="A1198" s="43" t="s">
        <v>0</v>
      </c>
      <c r="B1198" s="44"/>
      <c r="C1198" s="44"/>
      <c r="D1198" s="44"/>
    </row>
    <row r="1199" spans="1:6" x14ac:dyDescent="0.3">
      <c r="A1199" s="15" t="s">
        <v>1</v>
      </c>
      <c r="B1199" s="5" t="s">
        <v>155</v>
      </c>
      <c r="C1199" s="15" t="s">
        <v>3</v>
      </c>
      <c r="D1199" s="6">
        <v>0.61599999999999999</v>
      </c>
    </row>
    <row r="1200" spans="1:6" x14ac:dyDescent="0.3">
      <c r="A1200" s="15" t="s">
        <v>4</v>
      </c>
      <c r="B1200" s="5" t="s">
        <v>5</v>
      </c>
      <c r="C1200" s="15" t="s">
        <v>6</v>
      </c>
      <c r="D1200" s="6">
        <v>0.57399999999999995</v>
      </c>
    </row>
    <row r="1201" spans="1:6" x14ac:dyDescent="0.3">
      <c r="A1201" s="15" t="s">
        <v>7</v>
      </c>
      <c r="B1201" s="5" t="s">
        <v>8</v>
      </c>
      <c r="C1201" s="15" t="s">
        <v>9</v>
      </c>
      <c r="D1201" s="6">
        <v>14.45</v>
      </c>
    </row>
    <row r="1202" spans="1:6" x14ac:dyDescent="0.3">
      <c r="A1202" s="15" t="s">
        <v>10</v>
      </c>
      <c r="B1202" s="5" t="s">
        <v>11</v>
      </c>
      <c r="C1202" s="15" t="s">
        <v>12</v>
      </c>
      <c r="D1202" s="6">
        <v>4.2100000000000002E-3</v>
      </c>
    </row>
    <row r="1203" spans="1:6" x14ac:dyDescent="0.3">
      <c r="A1203" s="15" t="s">
        <v>13</v>
      </c>
      <c r="B1203" s="7">
        <v>0.45341435185185186</v>
      </c>
      <c r="C1203" s="15" t="s">
        <v>14</v>
      </c>
      <c r="D1203" s="8">
        <v>39.145000000000003</v>
      </c>
    </row>
    <row r="1204" spans="1:6" x14ac:dyDescent="0.3">
      <c r="A1204" s="15" t="s">
        <v>15</v>
      </c>
      <c r="B1204" s="9">
        <v>11</v>
      </c>
      <c r="C1204" s="15" t="s">
        <v>16</v>
      </c>
      <c r="D1204" s="8">
        <v>-74.290000000000006</v>
      </c>
    </row>
    <row r="1205" spans="1:6" x14ac:dyDescent="0.3">
      <c r="A1205" s="15" t="s">
        <v>17</v>
      </c>
      <c r="B1205" s="9">
        <v>9</v>
      </c>
      <c r="C1205" s="15" t="s">
        <v>18</v>
      </c>
      <c r="D1205" s="8">
        <v>-73.489999999999995</v>
      </c>
    </row>
    <row r="1206" spans="1:6" x14ac:dyDescent="0.3">
      <c r="A1206" s="15" t="s">
        <v>19</v>
      </c>
      <c r="B1206" s="5">
        <v>1</v>
      </c>
      <c r="C1206" s="15"/>
      <c r="D1206" s="6"/>
    </row>
    <row r="1207" spans="1:6" x14ac:dyDescent="0.3">
      <c r="A1207" s="15" t="s">
        <v>20</v>
      </c>
      <c r="B1207" s="5" t="s">
        <v>21</v>
      </c>
      <c r="C1207" s="15"/>
      <c r="D1207" s="6"/>
    </row>
    <row r="1208" spans="1:6" x14ac:dyDescent="0.3">
      <c r="A1208" s="17"/>
      <c r="B1208" s="10" t="s">
        <v>22</v>
      </c>
      <c r="C1208" s="10" t="s">
        <v>23</v>
      </c>
      <c r="D1208" s="10" t="s">
        <v>24</v>
      </c>
      <c r="E1208" s="10" t="s">
        <v>25</v>
      </c>
      <c r="F1208" s="10" t="s">
        <v>26</v>
      </c>
    </row>
    <row r="1209" spans="1:6" x14ac:dyDescent="0.3">
      <c r="A1209" s="19" t="s">
        <v>27</v>
      </c>
      <c r="B1209" s="22">
        <v>1.5100000000000001E-2</v>
      </c>
      <c r="C1209" s="22">
        <v>4.0000000000000001E-3</v>
      </c>
      <c r="D1209" s="22">
        <v>3.774</v>
      </c>
      <c r="E1209" s="22">
        <v>4.0000000000000001E-3</v>
      </c>
      <c r="F1209" s="12" t="s">
        <v>156</v>
      </c>
    </row>
    <row r="1210" spans="1:6" x14ac:dyDescent="0.3">
      <c r="A1210" s="16" t="s">
        <v>28</v>
      </c>
      <c r="B1210" s="23">
        <v>1.52E-2</v>
      </c>
      <c r="C1210" s="23">
        <v>4.0000000000000001E-3</v>
      </c>
      <c r="D1210" s="23">
        <v>3.8010000000000002</v>
      </c>
      <c r="E1210" s="23">
        <v>4.0000000000000001E-3</v>
      </c>
      <c r="F1210" s="13" t="s">
        <v>156</v>
      </c>
    </row>
    <row r="1211" spans="1:6" x14ac:dyDescent="0.3">
      <c r="A1211" s="3"/>
      <c r="B1211" s="4"/>
      <c r="C1211" s="4"/>
      <c r="D1211" s="4"/>
      <c r="E1211" s="4"/>
      <c r="F1211" s="4"/>
    </row>
    <row r="1212" spans="1:6" x14ac:dyDescent="0.3">
      <c r="A1212" s="19" t="s">
        <v>29</v>
      </c>
      <c r="B1212" s="20">
        <v>0.45300000000000001</v>
      </c>
      <c r="C1212" s="19" t="s">
        <v>30</v>
      </c>
      <c r="D1212" s="20">
        <v>2.262</v>
      </c>
    </row>
    <row r="1213" spans="1:6" x14ac:dyDescent="0.3">
      <c r="A1213" s="15" t="s">
        <v>31</v>
      </c>
      <c r="B1213" s="18">
        <v>0.79700000000000004</v>
      </c>
      <c r="C1213" s="15" t="s">
        <v>32</v>
      </c>
      <c r="D1213" s="18">
        <v>0.14399999999999999</v>
      </c>
    </row>
    <row r="1214" spans="1:6" x14ac:dyDescent="0.3">
      <c r="A1214" s="15" t="s">
        <v>33</v>
      </c>
      <c r="B1214" s="18">
        <v>-0.24399999999999999</v>
      </c>
      <c r="C1214" s="15" t="s">
        <v>34</v>
      </c>
      <c r="D1214" s="18">
        <v>0.93100000000000005</v>
      </c>
    </row>
    <row r="1215" spans="1:6" x14ac:dyDescent="0.3">
      <c r="A1215" s="16" t="s">
        <v>35</v>
      </c>
      <c r="B1215" s="21">
        <v>2.7250000000000001</v>
      </c>
      <c r="C1215" s="16" t="s">
        <v>36</v>
      </c>
      <c r="D1215" s="21">
        <v>3.16</v>
      </c>
    </row>
    <row r="1217" spans="1:6" x14ac:dyDescent="0.3">
      <c r="A1217" s="43" t="s">
        <v>0</v>
      </c>
      <c r="B1217" s="44"/>
      <c r="C1217" s="44"/>
      <c r="D1217" s="44"/>
    </row>
    <row r="1218" spans="1:6" x14ac:dyDescent="0.3">
      <c r="A1218" s="15" t="s">
        <v>1</v>
      </c>
      <c r="B1218" s="5" t="s">
        <v>155</v>
      </c>
      <c r="C1218" s="15" t="s">
        <v>3</v>
      </c>
      <c r="D1218" s="6">
        <v>5.0000000000000001E-3</v>
      </c>
    </row>
    <row r="1219" spans="1:6" x14ac:dyDescent="0.3">
      <c r="A1219" s="15" t="s">
        <v>4</v>
      </c>
      <c r="B1219" s="5" t="s">
        <v>5</v>
      </c>
      <c r="C1219" s="15" t="s">
        <v>6</v>
      </c>
      <c r="D1219" s="6">
        <v>-0.105</v>
      </c>
    </row>
    <row r="1220" spans="1:6" x14ac:dyDescent="0.3">
      <c r="A1220" s="15" t="s">
        <v>7</v>
      </c>
      <c r="B1220" s="5" t="s">
        <v>8</v>
      </c>
      <c r="C1220" s="15" t="s">
        <v>9</v>
      </c>
      <c r="D1220" s="6">
        <v>4.6550000000000001E-2</v>
      </c>
    </row>
    <row r="1221" spans="1:6" x14ac:dyDescent="0.3">
      <c r="A1221" s="15" t="s">
        <v>10</v>
      </c>
      <c r="B1221" s="5" t="s">
        <v>11</v>
      </c>
      <c r="C1221" s="15" t="s">
        <v>12</v>
      </c>
      <c r="D1221" s="6">
        <v>0.83399999999999996</v>
      </c>
    </row>
    <row r="1222" spans="1:6" x14ac:dyDescent="0.3">
      <c r="A1222" s="15" t="s">
        <v>13</v>
      </c>
      <c r="B1222" s="7">
        <v>0.4535763888888889</v>
      </c>
      <c r="C1222" s="15" t="s">
        <v>14</v>
      </c>
      <c r="D1222" s="8">
        <v>40.805</v>
      </c>
    </row>
    <row r="1223" spans="1:6" x14ac:dyDescent="0.3">
      <c r="A1223" s="15" t="s">
        <v>15</v>
      </c>
      <c r="B1223" s="9">
        <v>11</v>
      </c>
      <c r="C1223" s="15" t="s">
        <v>16</v>
      </c>
      <c r="D1223" s="8">
        <v>-77.61</v>
      </c>
    </row>
    <row r="1224" spans="1:6" x14ac:dyDescent="0.3">
      <c r="A1224" s="15" t="s">
        <v>17</v>
      </c>
      <c r="B1224" s="9">
        <v>9</v>
      </c>
      <c r="C1224" s="15" t="s">
        <v>18</v>
      </c>
      <c r="D1224" s="8">
        <v>-76.81</v>
      </c>
    </row>
    <row r="1225" spans="1:6" x14ac:dyDescent="0.3">
      <c r="A1225" s="15" t="s">
        <v>19</v>
      </c>
      <c r="B1225" s="5">
        <v>1</v>
      </c>
      <c r="C1225" s="15"/>
      <c r="D1225" s="6"/>
    </row>
    <row r="1226" spans="1:6" x14ac:dyDescent="0.3">
      <c r="A1226" s="15" t="s">
        <v>20</v>
      </c>
      <c r="B1226" s="5" t="s">
        <v>21</v>
      </c>
      <c r="C1226" s="15"/>
      <c r="D1226" s="6"/>
    </row>
    <row r="1227" spans="1:6" x14ac:dyDescent="0.3">
      <c r="A1227" s="17"/>
      <c r="B1227" s="10" t="s">
        <v>22</v>
      </c>
      <c r="C1227" s="10" t="s">
        <v>23</v>
      </c>
      <c r="D1227" s="10" t="s">
        <v>24</v>
      </c>
      <c r="E1227" s="10" t="s">
        <v>25</v>
      </c>
      <c r="F1227" s="10" t="s">
        <v>26</v>
      </c>
    </row>
    <row r="1228" spans="1:6" x14ac:dyDescent="0.3">
      <c r="A1228" s="19" t="s">
        <v>27</v>
      </c>
      <c r="B1228" s="22">
        <v>4.5999999999999999E-3</v>
      </c>
      <c r="C1228" s="22">
        <v>7.0000000000000001E-3</v>
      </c>
      <c r="D1228" s="22">
        <v>0.69699999999999995</v>
      </c>
      <c r="E1228" s="22">
        <v>0.504</v>
      </c>
      <c r="F1228" s="12" t="s">
        <v>157</v>
      </c>
    </row>
    <row r="1229" spans="1:6" x14ac:dyDescent="0.3">
      <c r="A1229" s="16" t="s">
        <v>28</v>
      </c>
      <c r="B1229" s="23">
        <v>1.5E-3</v>
      </c>
      <c r="C1229" s="23">
        <v>7.0000000000000001E-3</v>
      </c>
      <c r="D1229" s="23">
        <v>0.216</v>
      </c>
      <c r="E1229" s="23">
        <v>0.83399999999999996</v>
      </c>
      <c r="F1229" s="13" t="s">
        <v>158</v>
      </c>
    </row>
    <row r="1230" spans="1:6" x14ac:dyDescent="0.3">
      <c r="A1230" s="3"/>
      <c r="B1230" s="4"/>
      <c r="C1230" s="4"/>
      <c r="D1230" s="4"/>
      <c r="E1230" s="4"/>
      <c r="F1230" s="4"/>
    </row>
    <row r="1231" spans="1:6" x14ac:dyDescent="0.3">
      <c r="A1231" s="19" t="s">
        <v>29</v>
      </c>
      <c r="B1231" s="20">
        <v>1.306</v>
      </c>
      <c r="C1231" s="19" t="s">
        <v>30</v>
      </c>
      <c r="D1231" s="20">
        <v>1.68</v>
      </c>
    </row>
    <row r="1232" spans="1:6" x14ac:dyDescent="0.3">
      <c r="A1232" s="15" t="s">
        <v>31</v>
      </c>
      <c r="B1232" s="18">
        <v>0.52</v>
      </c>
      <c r="C1232" s="15" t="s">
        <v>32</v>
      </c>
      <c r="D1232" s="18">
        <v>0.109</v>
      </c>
    </row>
    <row r="1233" spans="1:6" x14ac:dyDescent="0.3">
      <c r="A1233" s="15" t="s">
        <v>33</v>
      </c>
      <c r="B1233" s="18">
        <v>-0.20899999999999999</v>
      </c>
      <c r="C1233" s="15" t="s">
        <v>34</v>
      </c>
      <c r="D1233" s="18">
        <v>0.94699999999999995</v>
      </c>
    </row>
    <row r="1234" spans="1:6" x14ac:dyDescent="0.3">
      <c r="A1234" s="16" t="s">
        <v>35</v>
      </c>
      <c r="B1234" s="21">
        <v>3.254</v>
      </c>
      <c r="C1234" s="16" t="s">
        <v>36</v>
      </c>
      <c r="D1234" s="21">
        <v>6.49</v>
      </c>
    </row>
    <row r="1236" spans="1:6" x14ac:dyDescent="0.3">
      <c r="A1236" s="43" t="s">
        <v>0</v>
      </c>
      <c r="B1236" s="44"/>
      <c r="C1236" s="44"/>
      <c r="D1236" s="44"/>
    </row>
    <row r="1237" spans="1:6" x14ac:dyDescent="0.3">
      <c r="A1237" s="15" t="s">
        <v>1</v>
      </c>
      <c r="B1237" s="5" t="s">
        <v>155</v>
      </c>
      <c r="C1237" s="15" t="s">
        <v>3</v>
      </c>
      <c r="D1237" s="6">
        <v>0.108</v>
      </c>
    </row>
    <row r="1238" spans="1:6" x14ac:dyDescent="0.3">
      <c r="A1238" s="15" t="s">
        <v>4</v>
      </c>
      <c r="B1238" s="5" t="s">
        <v>5</v>
      </c>
      <c r="C1238" s="15" t="s">
        <v>6</v>
      </c>
      <c r="D1238" s="6">
        <v>8.9999999999999993E-3</v>
      </c>
    </row>
    <row r="1239" spans="1:6" x14ac:dyDescent="0.3">
      <c r="A1239" s="15" t="s">
        <v>7</v>
      </c>
      <c r="B1239" s="5" t="s">
        <v>8</v>
      </c>
      <c r="C1239" s="15" t="s">
        <v>9</v>
      </c>
      <c r="D1239" s="6">
        <v>1.0880000000000001</v>
      </c>
    </row>
    <row r="1240" spans="1:6" x14ac:dyDescent="0.3">
      <c r="A1240" s="15" t="s">
        <v>10</v>
      </c>
      <c r="B1240" s="5" t="s">
        <v>11</v>
      </c>
      <c r="C1240" s="15" t="s">
        <v>12</v>
      </c>
      <c r="D1240" s="6">
        <v>0.32400000000000001</v>
      </c>
    </row>
    <row r="1241" spans="1:6" x14ac:dyDescent="0.3">
      <c r="A1241" s="15" t="s">
        <v>13</v>
      </c>
      <c r="B1241" s="7">
        <v>0.4538194444444445</v>
      </c>
      <c r="C1241" s="15" t="s">
        <v>14</v>
      </c>
      <c r="D1241" s="8">
        <v>41.762999999999998</v>
      </c>
    </row>
    <row r="1242" spans="1:6" x14ac:dyDescent="0.3">
      <c r="A1242" s="15" t="s">
        <v>15</v>
      </c>
      <c r="B1242" s="9">
        <v>11</v>
      </c>
      <c r="C1242" s="15" t="s">
        <v>16</v>
      </c>
      <c r="D1242" s="8">
        <v>-79.53</v>
      </c>
    </row>
    <row r="1243" spans="1:6" x14ac:dyDescent="0.3">
      <c r="A1243" s="15" t="s">
        <v>17</v>
      </c>
      <c r="B1243" s="9">
        <v>9</v>
      </c>
      <c r="C1243" s="15" t="s">
        <v>18</v>
      </c>
      <c r="D1243" s="8">
        <v>-78.73</v>
      </c>
    </row>
    <row r="1244" spans="1:6" x14ac:dyDescent="0.3">
      <c r="A1244" s="15" t="s">
        <v>19</v>
      </c>
      <c r="B1244" s="5">
        <v>1</v>
      </c>
      <c r="C1244" s="15"/>
      <c r="D1244" s="6"/>
    </row>
    <row r="1245" spans="1:6" x14ac:dyDescent="0.3">
      <c r="A1245" s="15" t="s">
        <v>20</v>
      </c>
      <c r="B1245" s="5" t="s">
        <v>21</v>
      </c>
      <c r="C1245" s="15"/>
      <c r="D1245" s="6"/>
    </row>
    <row r="1246" spans="1:6" x14ac:dyDescent="0.3">
      <c r="A1246" s="17"/>
      <c r="B1246" s="10" t="s">
        <v>22</v>
      </c>
      <c r="C1246" s="10" t="s">
        <v>23</v>
      </c>
      <c r="D1246" s="10" t="s">
        <v>24</v>
      </c>
      <c r="E1246" s="10" t="s">
        <v>25</v>
      </c>
      <c r="F1246" s="10" t="s">
        <v>26</v>
      </c>
    </row>
    <row r="1247" spans="1:6" x14ac:dyDescent="0.3">
      <c r="A1247" s="19" t="s">
        <v>27</v>
      </c>
      <c r="B1247" s="22">
        <v>-7.1000000000000004E-3</v>
      </c>
      <c r="C1247" s="22">
        <v>3.0000000000000001E-3</v>
      </c>
      <c r="D1247" s="22">
        <v>-2.254</v>
      </c>
      <c r="E1247" s="22">
        <v>5.0999999999999997E-2</v>
      </c>
      <c r="F1247" s="12" t="s">
        <v>159</v>
      </c>
    </row>
    <row r="1248" spans="1:6" x14ac:dyDescent="0.3">
      <c r="A1248" s="16" t="s">
        <v>28</v>
      </c>
      <c r="B1248" s="23">
        <v>-3.3E-3</v>
      </c>
      <c r="C1248" s="23">
        <v>3.0000000000000001E-3</v>
      </c>
      <c r="D1248" s="23">
        <v>-1.0429999999999999</v>
      </c>
      <c r="E1248" s="23">
        <v>0.32400000000000001</v>
      </c>
      <c r="F1248" s="13" t="s">
        <v>160</v>
      </c>
    </row>
    <row r="1249" spans="1:6" x14ac:dyDescent="0.3">
      <c r="A1249" s="3"/>
      <c r="B1249" s="4"/>
      <c r="C1249" s="4"/>
      <c r="D1249" s="4"/>
      <c r="E1249" s="4"/>
      <c r="F1249" s="4"/>
    </row>
    <row r="1250" spans="1:6" x14ac:dyDescent="0.3">
      <c r="A1250" s="19" t="s">
        <v>29</v>
      </c>
      <c r="B1250" s="20">
        <v>1.0429999999999999</v>
      </c>
      <c r="C1250" s="19" t="s">
        <v>30</v>
      </c>
      <c r="D1250" s="20">
        <v>1.4139999999999999</v>
      </c>
    </row>
    <row r="1251" spans="1:6" x14ac:dyDescent="0.3">
      <c r="A1251" s="15" t="s">
        <v>31</v>
      </c>
      <c r="B1251" s="18">
        <v>0.59399999999999997</v>
      </c>
      <c r="C1251" s="15" t="s">
        <v>32</v>
      </c>
      <c r="D1251" s="18">
        <v>0.84799999999999998</v>
      </c>
    </row>
    <row r="1252" spans="1:6" x14ac:dyDescent="0.3">
      <c r="A1252" s="15" t="s">
        <v>33</v>
      </c>
      <c r="B1252" s="18">
        <v>-0.53200000000000003</v>
      </c>
      <c r="C1252" s="15" t="s">
        <v>34</v>
      </c>
      <c r="D1252" s="18">
        <v>0.65400000000000003</v>
      </c>
    </row>
    <row r="1253" spans="1:6" x14ac:dyDescent="0.3">
      <c r="A1253" s="16" t="s">
        <v>35</v>
      </c>
      <c r="B1253" s="21">
        <v>2.1520000000000001</v>
      </c>
      <c r="C1253" s="16" t="s">
        <v>36</v>
      </c>
      <c r="D1253" s="21">
        <v>3.16</v>
      </c>
    </row>
    <row r="1255" spans="1:6" x14ac:dyDescent="0.3">
      <c r="A1255" s="43" t="s">
        <v>0</v>
      </c>
      <c r="B1255" s="44"/>
      <c r="C1255" s="44"/>
      <c r="D1255" s="44"/>
    </row>
    <row r="1256" spans="1:6" x14ac:dyDescent="0.3">
      <c r="A1256" s="15" t="s">
        <v>1</v>
      </c>
      <c r="B1256" s="5" t="s">
        <v>155</v>
      </c>
      <c r="C1256" s="15" t="s">
        <v>3</v>
      </c>
      <c r="D1256" s="6">
        <v>0.753</v>
      </c>
    </row>
    <row r="1257" spans="1:6" x14ac:dyDescent="0.3">
      <c r="A1257" s="15" t="s">
        <v>4</v>
      </c>
      <c r="B1257" s="5" t="s">
        <v>5</v>
      </c>
      <c r="C1257" s="15" t="s">
        <v>6</v>
      </c>
      <c r="D1257" s="6">
        <v>0.72599999999999998</v>
      </c>
    </row>
    <row r="1258" spans="1:6" x14ac:dyDescent="0.3">
      <c r="A1258" s="15" t="s">
        <v>7</v>
      </c>
      <c r="B1258" s="5" t="s">
        <v>8</v>
      </c>
      <c r="C1258" s="15" t="s">
        <v>9</v>
      </c>
      <c r="D1258" s="6">
        <v>27.47</v>
      </c>
    </row>
    <row r="1259" spans="1:6" x14ac:dyDescent="0.3">
      <c r="A1259" s="15" t="s">
        <v>10</v>
      </c>
      <c r="B1259" s="5" t="s">
        <v>11</v>
      </c>
      <c r="C1259" s="15" t="s">
        <v>12</v>
      </c>
      <c r="D1259" s="6">
        <v>5.3399999999999997E-4</v>
      </c>
    </row>
    <row r="1260" spans="1:6" x14ac:dyDescent="0.3">
      <c r="A1260" s="15" t="s">
        <v>13</v>
      </c>
      <c r="B1260" s="7">
        <v>0.45399305555555558</v>
      </c>
      <c r="C1260" s="15" t="s">
        <v>14</v>
      </c>
      <c r="D1260" s="8">
        <v>31.273</v>
      </c>
    </row>
    <row r="1261" spans="1:6" x14ac:dyDescent="0.3">
      <c r="A1261" s="15" t="s">
        <v>15</v>
      </c>
      <c r="B1261" s="9">
        <v>11</v>
      </c>
      <c r="C1261" s="15" t="s">
        <v>16</v>
      </c>
      <c r="D1261" s="8">
        <v>-58.55</v>
      </c>
    </row>
    <row r="1262" spans="1:6" x14ac:dyDescent="0.3">
      <c r="A1262" s="15" t="s">
        <v>17</v>
      </c>
      <c r="B1262" s="9">
        <v>9</v>
      </c>
      <c r="C1262" s="15" t="s">
        <v>18</v>
      </c>
      <c r="D1262" s="8">
        <v>-57.75</v>
      </c>
    </row>
    <row r="1263" spans="1:6" x14ac:dyDescent="0.3">
      <c r="A1263" s="15" t="s">
        <v>19</v>
      </c>
      <c r="B1263" s="5">
        <v>1</v>
      </c>
      <c r="C1263" s="15"/>
      <c r="D1263" s="6"/>
    </row>
    <row r="1264" spans="1:6" x14ac:dyDescent="0.3">
      <c r="A1264" s="15" t="s">
        <v>20</v>
      </c>
      <c r="B1264" s="5" t="s">
        <v>21</v>
      </c>
      <c r="C1264" s="15"/>
      <c r="D1264" s="6"/>
    </row>
    <row r="1265" spans="1:6" x14ac:dyDescent="0.3">
      <c r="A1265" s="17"/>
      <c r="B1265" s="10" t="s">
        <v>22</v>
      </c>
      <c r="C1265" s="10" t="s">
        <v>23</v>
      </c>
      <c r="D1265" s="10" t="s">
        <v>24</v>
      </c>
      <c r="E1265" s="10" t="s">
        <v>25</v>
      </c>
      <c r="F1265" s="10" t="s">
        <v>26</v>
      </c>
    </row>
    <row r="1266" spans="1:6" x14ac:dyDescent="0.3">
      <c r="A1266" s="19" t="s">
        <v>27</v>
      </c>
      <c r="B1266" s="22">
        <v>-4.1300000000000003E-2</v>
      </c>
      <c r="C1266" s="22">
        <v>8.0000000000000002E-3</v>
      </c>
      <c r="D1266" s="22">
        <v>-5.05</v>
      </c>
      <c r="E1266" s="22">
        <v>1E-3</v>
      </c>
      <c r="F1266" s="12">
        <f>-0.06 -0.023</f>
        <v>-8.299999999999999E-2</v>
      </c>
    </row>
    <row r="1267" spans="1:6" x14ac:dyDescent="0.3">
      <c r="A1267" s="16" t="s">
        <v>28</v>
      </c>
      <c r="B1267" s="23">
        <v>-4.2799999999999998E-2</v>
      </c>
      <c r="C1267" s="23">
        <v>8.0000000000000002E-3</v>
      </c>
      <c r="D1267" s="23">
        <v>-5.2409999999999997</v>
      </c>
      <c r="E1267" s="23">
        <v>1E-3</v>
      </c>
      <c r="F1267" s="13">
        <f>-0.061 -0.024</f>
        <v>-8.4999999999999992E-2</v>
      </c>
    </row>
    <row r="1268" spans="1:6" x14ac:dyDescent="0.3">
      <c r="A1268" s="3"/>
      <c r="B1268" s="4"/>
      <c r="C1268" s="4"/>
      <c r="D1268" s="4"/>
      <c r="E1268" s="4"/>
      <c r="F1268" s="4"/>
    </row>
    <row r="1269" spans="1:6" x14ac:dyDescent="0.3">
      <c r="A1269" s="19" t="s">
        <v>29</v>
      </c>
      <c r="B1269" s="20">
        <v>7.5810000000000004</v>
      </c>
      <c r="C1269" s="19" t="s">
        <v>30</v>
      </c>
      <c r="D1269" s="20">
        <v>2.0649999999999999</v>
      </c>
    </row>
    <row r="1270" spans="1:6" x14ac:dyDescent="0.3">
      <c r="A1270" s="15" t="s">
        <v>31</v>
      </c>
      <c r="B1270" s="18">
        <v>2.3E-2</v>
      </c>
      <c r="C1270" s="15" t="s">
        <v>32</v>
      </c>
      <c r="D1270" s="18">
        <v>3.1459999999999999</v>
      </c>
    </row>
    <row r="1271" spans="1:6" x14ac:dyDescent="0.3">
      <c r="A1271" s="15" t="s">
        <v>33</v>
      </c>
      <c r="B1271" s="18">
        <v>-1.1180000000000001</v>
      </c>
      <c r="C1271" s="15" t="s">
        <v>34</v>
      </c>
      <c r="D1271" s="18">
        <v>0.20699999999999999</v>
      </c>
    </row>
    <row r="1272" spans="1:6" x14ac:dyDescent="0.3">
      <c r="A1272" s="16" t="s">
        <v>35</v>
      </c>
      <c r="B1272" s="21">
        <v>4.3639999999999999</v>
      </c>
      <c r="C1272" s="16" t="s">
        <v>36</v>
      </c>
      <c r="D1272" s="21">
        <v>3.16</v>
      </c>
    </row>
    <row r="1274" spans="1:6" x14ac:dyDescent="0.3">
      <c r="A1274" s="43" t="s">
        <v>0</v>
      </c>
      <c r="B1274" s="44"/>
      <c r="C1274" s="44"/>
      <c r="D1274" s="44"/>
    </row>
    <row r="1275" spans="1:6" x14ac:dyDescent="0.3">
      <c r="A1275" s="15" t="s">
        <v>1</v>
      </c>
      <c r="B1275" s="5" t="s">
        <v>155</v>
      </c>
      <c r="C1275" s="15" t="s">
        <v>3</v>
      </c>
      <c r="D1275" s="6">
        <v>6.0000000000000001E-3</v>
      </c>
    </row>
    <row r="1276" spans="1:6" x14ac:dyDescent="0.3">
      <c r="A1276" s="15" t="s">
        <v>4</v>
      </c>
      <c r="B1276" s="5" t="s">
        <v>5</v>
      </c>
      <c r="C1276" s="15" t="s">
        <v>6</v>
      </c>
      <c r="D1276" s="6">
        <v>-0.105</v>
      </c>
    </row>
    <row r="1277" spans="1:6" x14ac:dyDescent="0.3">
      <c r="A1277" s="15" t="s">
        <v>7</v>
      </c>
      <c r="B1277" s="5" t="s">
        <v>8</v>
      </c>
      <c r="C1277" s="15" t="s">
        <v>9</v>
      </c>
      <c r="D1277" s="6">
        <v>5.074E-2</v>
      </c>
    </row>
    <row r="1278" spans="1:6" x14ac:dyDescent="0.3">
      <c r="A1278" s="15" t="s">
        <v>10</v>
      </c>
      <c r="B1278" s="5" t="s">
        <v>11</v>
      </c>
      <c r="C1278" s="15" t="s">
        <v>12</v>
      </c>
      <c r="D1278" s="6">
        <v>0.82699999999999996</v>
      </c>
    </row>
    <row r="1279" spans="1:6" x14ac:dyDescent="0.3">
      <c r="A1279" s="15" t="s">
        <v>13</v>
      </c>
      <c r="B1279" s="7">
        <v>0.45413194444444444</v>
      </c>
      <c r="C1279" s="15" t="s">
        <v>14</v>
      </c>
      <c r="D1279" s="8">
        <v>34.914000000000001</v>
      </c>
    </row>
    <row r="1280" spans="1:6" x14ac:dyDescent="0.3">
      <c r="A1280" s="15" t="s">
        <v>15</v>
      </c>
      <c r="B1280" s="9">
        <v>11</v>
      </c>
      <c r="C1280" s="15" t="s">
        <v>16</v>
      </c>
      <c r="D1280" s="8">
        <v>-65.83</v>
      </c>
    </row>
    <row r="1281" spans="1:6" x14ac:dyDescent="0.3">
      <c r="A1281" s="15" t="s">
        <v>17</v>
      </c>
      <c r="B1281" s="9">
        <v>9</v>
      </c>
      <c r="C1281" s="15" t="s">
        <v>18</v>
      </c>
      <c r="D1281" s="8">
        <v>-65.03</v>
      </c>
    </row>
    <row r="1282" spans="1:6" x14ac:dyDescent="0.3">
      <c r="A1282" s="15" t="s">
        <v>19</v>
      </c>
      <c r="B1282" s="5">
        <v>1</v>
      </c>
      <c r="C1282" s="15"/>
      <c r="D1282" s="6"/>
    </row>
    <row r="1283" spans="1:6" x14ac:dyDescent="0.3">
      <c r="A1283" s="15" t="s">
        <v>20</v>
      </c>
      <c r="B1283" s="5" t="s">
        <v>21</v>
      </c>
      <c r="C1283" s="15"/>
      <c r="D1283" s="6"/>
    </row>
    <row r="1284" spans="1:6" x14ac:dyDescent="0.3">
      <c r="A1284" s="17"/>
      <c r="B1284" s="10" t="s">
        <v>22</v>
      </c>
      <c r="C1284" s="10" t="s">
        <v>23</v>
      </c>
      <c r="D1284" s="10" t="s">
        <v>24</v>
      </c>
      <c r="E1284" s="10" t="s">
        <v>25</v>
      </c>
      <c r="F1284" s="10" t="s">
        <v>26</v>
      </c>
    </row>
    <row r="1285" spans="1:6" x14ac:dyDescent="0.3">
      <c r="A1285" s="19" t="s">
        <v>27</v>
      </c>
      <c r="B1285" s="22">
        <v>-7.0419999999999993E-5</v>
      </c>
      <c r="C1285" s="22">
        <v>1.0999999999999999E-2</v>
      </c>
      <c r="D1285" s="22">
        <v>-6.0000000000000001E-3</v>
      </c>
      <c r="E1285" s="22">
        <v>0.995</v>
      </c>
      <c r="F1285" s="12" t="s">
        <v>161</v>
      </c>
    </row>
    <row r="1286" spans="1:6" x14ac:dyDescent="0.3">
      <c r="A1286" s="16" t="s">
        <v>28</v>
      </c>
      <c r="B1286" s="23">
        <v>-2.5999999999999999E-3</v>
      </c>
      <c r="C1286" s="23">
        <v>1.2E-2</v>
      </c>
      <c r="D1286" s="23">
        <v>-0.22500000000000001</v>
      </c>
      <c r="E1286" s="23">
        <v>0.82699999999999996</v>
      </c>
      <c r="F1286" s="13" t="s">
        <v>162</v>
      </c>
    </row>
    <row r="1287" spans="1:6" x14ac:dyDescent="0.3">
      <c r="A1287" s="3"/>
      <c r="B1287" s="4"/>
      <c r="C1287" s="4"/>
      <c r="D1287" s="4"/>
      <c r="E1287" s="4"/>
      <c r="F1287" s="4"/>
    </row>
    <row r="1288" spans="1:6" x14ac:dyDescent="0.3">
      <c r="A1288" s="19" t="s">
        <v>29</v>
      </c>
      <c r="B1288" s="20">
        <v>0.38800000000000001</v>
      </c>
      <c r="C1288" s="19" t="s">
        <v>30</v>
      </c>
      <c r="D1288" s="20">
        <v>1.6419999999999999</v>
      </c>
    </row>
    <row r="1289" spans="1:6" x14ac:dyDescent="0.3">
      <c r="A1289" s="15" t="s">
        <v>31</v>
      </c>
      <c r="B1289" s="18">
        <v>0.82399999999999995</v>
      </c>
      <c r="C1289" s="15" t="s">
        <v>32</v>
      </c>
      <c r="D1289" s="18">
        <v>0.16200000000000001</v>
      </c>
    </row>
    <row r="1290" spans="1:6" x14ac:dyDescent="0.3">
      <c r="A1290" s="15" t="s">
        <v>33</v>
      </c>
      <c r="B1290" s="18">
        <v>0.246</v>
      </c>
      <c r="C1290" s="15" t="s">
        <v>34</v>
      </c>
      <c r="D1290" s="18">
        <v>0.92200000000000004</v>
      </c>
    </row>
    <row r="1291" spans="1:6" x14ac:dyDescent="0.3">
      <c r="A1291" s="16" t="s">
        <v>35</v>
      </c>
      <c r="B1291" s="21">
        <v>2.6659999999999999</v>
      </c>
      <c r="C1291" s="16" t="s">
        <v>36</v>
      </c>
      <c r="D1291" s="21">
        <v>6.49</v>
      </c>
    </row>
    <row r="1293" spans="1:6" x14ac:dyDescent="0.3">
      <c r="A1293" s="43" t="s">
        <v>0</v>
      </c>
      <c r="B1293" s="44"/>
      <c r="C1293" s="44"/>
      <c r="D1293" s="44"/>
    </row>
    <row r="1294" spans="1:6" x14ac:dyDescent="0.3">
      <c r="A1294" s="15" t="s">
        <v>1</v>
      </c>
      <c r="B1294" s="5" t="s">
        <v>155</v>
      </c>
      <c r="C1294" s="15" t="s">
        <v>3</v>
      </c>
      <c r="D1294" s="6">
        <v>0.16</v>
      </c>
    </row>
    <row r="1295" spans="1:6" x14ac:dyDescent="0.3">
      <c r="A1295" s="15" t="s">
        <v>4</v>
      </c>
      <c r="B1295" s="5" t="s">
        <v>5</v>
      </c>
      <c r="C1295" s="15" t="s">
        <v>6</v>
      </c>
      <c r="D1295" s="6">
        <v>6.7000000000000004E-2</v>
      </c>
    </row>
    <row r="1296" spans="1:6" x14ac:dyDescent="0.3">
      <c r="A1296" s="15" t="s">
        <v>7</v>
      </c>
      <c r="B1296" s="5" t="s">
        <v>8</v>
      </c>
      <c r="C1296" s="15" t="s">
        <v>9</v>
      </c>
      <c r="D1296" s="6">
        <v>1.7130000000000001</v>
      </c>
    </row>
    <row r="1297" spans="1:6" x14ac:dyDescent="0.3">
      <c r="A1297" s="15" t="s">
        <v>10</v>
      </c>
      <c r="B1297" s="5" t="s">
        <v>11</v>
      </c>
      <c r="C1297" s="15" t="s">
        <v>12</v>
      </c>
      <c r="D1297" s="6">
        <v>0.223</v>
      </c>
    </row>
    <row r="1298" spans="1:6" x14ac:dyDescent="0.3">
      <c r="A1298" s="15" t="s">
        <v>13</v>
      </c>
      <c r="B1298" s="7">
        <v>0.45437499999999997</v>
      </c>
      <c r="C1298" s="15" t="s">
        <v>14</v>
      </c>
      <c r="D1298" s="8">
        <v>40.557000000000002</v>
      </c>
    </row>
    <row r="1299" spans="1:6" x14ac:dyDescent="0.3">
      <c r="A1299" s="15" t="s">
        <v>15</v>
      </c>
      <c r="B1299" s="9">
        <v>11</v>
      </c>
      <c r="C1299" s="15" t="s">
        <v>16</v>
      </c>
      <c r="D1299" s="8">
        <v>-77.11</v>
      </c>
    </row>
    <row r="1300" spans="1:6" x14ac:dyDescent="0.3">
      <c r="A1300" s="15" t="s">
        <v>17</v>
      </c>
      <c r="B1300" s="9">
        <v>9</v>
      </c>
      <c r="C1300" s="15" t="s">
        <v>18</v>
      </c>
      <c r="D1300" s="8">
        <v>-76.319999999999993</v>
      </c>
    </row>
    <row r="1301" spans="1:6" x14ac:dyDescent="0.3">
      <c r="A1301" s="15" t="s">
        <v>19</v>
      </c>
      <c r="B1301" s="5">
        <v>1</v>
      </c>
      <c r="C1301" s="15"/>
      <c r="D1301" s="6"/>
    </row>
    <row r="1302" spans="1:6" x14ac:dyDescent="0.3">
      <c r="A1302" s="15" t="s">
        <v>20</v>
      </c>
      <c r="B1302" s="5" t="s">
        <v>21</v>
      </c>
      <c r="C1302" s="15"/>
      <c r="D1302" s="6"/>
    </row>
    <row r="1303" spans="1:6" x14ac:dyDescent="0.3">
      <c r="A1303" s="17"/>
      <c r="B1303" s="10" t="s">
        <v>22</v>
      </c>
      <c r="C1303" s="10" t="s">
        <v>23</v>
      </c>
      <c r="D1303" s="10" t="s">
        <v>24</v>
      </c>
      <c r="E1303" s="10" t="s">
        <v>25</v>
      </c>
      <c r="F1303" s="10" t="s">
        <v>26</v>
      </c>
    </row>
    <row r="1304" spans="1:6" x14ac:dyDescent="0.3">
      <c r="A1304" s="19" t="s">
        <v>27</v>
      </c>
      <c r="B1304" s="22">
        <v>5.0000000000000001E-4</v>
      </c>
      <c r="C1304" s="22">
        <v>4.0000000000000001E-3</v>
      </c>
      <c r="D1304" s="22">
        <v>0.13700000000000001</v>
      </c>
      <c r="E1304" s="22">
        <v>0.89400000000000002</v>
      </c>
      <c r="F1304" s="12" t="s">
        <v>163</v>
      </c>
    </row>
    <row r="1305" spans="1:6" x14ac:dyDescent="0.3">
      <c r="A1305" s="16" t="s">
        <v>28</v>
      </c>
      <c r="B1305" s="23">
        <v>4.5999999999999999E-3</v>
      </c>
      <c r="C1305" s="23">
        <v>4.0000000000000001E-3</v>
      </c>
      <c r="D1305" s="23">
        <v>1.3089999999999999</v>
      </c>
      <c r="E1305" s="23">
        <v>0.223</v>
      </c>
      <c r="F1305" s="13" t="s">
        <v>164</v>
      </c>
    </row>
    <row r="1306" spans="1:6" x14ac:dyDescent="0.3">
      <c r="A1306" s="3"/>
      <c r="B1306" s="4"/>
      <c r="C1306" s="4"/>
      <c r="D1306" s="4"/>
      <c r="E1306" s="4"/>
      <c r="F1306" s="4"/>
    </row>
    <row r="1307" spans="1:6" x14ac:dyDescent="0.3">
      <c r="A1307" s="19" t="s">
        <v>29</v>
      </c>
      <c r="B1307" s="20">
        <v>2.5739999999999998</v>
      </c>
      <c r="C1307" s="19" t="s">
        <v>30</v>
      </c>
      <c r="D1307" s="20">
        <v>2.1739999999999999</v>
      </c>
    </row>
    <row r="1308" spans="1:6" x14ac:dyDescent="0.3">
      <c r="A1308" s="15" t="s">
        <v>31</v>
      </c>
      <c r="B1308" s="18">
        <v>0.27600000000000002</v>
      </c>
      <c r="C1308" s="15" t="s">
        <v>32</v>
      </c>
      <c r="D1308" s="18">
        <v>1.1539999999999999</v>
      </c>
    </row>
    <row r="1309" spans="1:6" x14ac:dyDescent="0.3">
      <c r="A1309" s="15" t="s">
        <v>33</v>
      </c>
      <c r="B1309" s="18">
        <v>-0.79300000000000004</v>
      </c>
      <c r="C1309" s="15" t="s">
        <v>34</v>
      </c>
      <c r="D1309" s="18">
        <v>0.56200000000000006</v>
      </c>
    </row>
    <row r="1310" spans="1:6" x14ac:dyDescent="0.3">
      <c r="A1310" s="16" t="s">
        <v>35</v>
      </c>
      <c r="B1310" s="21">
        <v>2.9359999999999999</v>
      </c>
      <c r="C1310" s="16" t="s">
        <v>36</v>
      </c>
      <c r="D1310" s="21">
        <v>3.16</v>
      </c>
    </row>
    <row r="1312" spans="1:6" x14ac:dyDescent="0.3">
      <c r="A1312" s="43" t="s">
        <v>0</v>
      </c>
      <c r="B1312" s="44"/>
      <c r="C1312" s="44"/>
      <c r="D1312" s="44"/>
    </row>
    <row r="1313" spans="1:6" x14ac:dyDescent="0.3">
      <c r="A1313" s="15" t="s">
        <v>1</v>
      </c>
      <c r="B1313" s="5" t="s">
        <v>155</v>
      </c>
      <c r="C1313" s="15" t="s">
        <v>3</v>
      </c>
      <c r="D1313" s="6">
        <v>0.29499999999999998</v>
      </c>
    </row>
    <row r="1314" spans="1:6" x14ac:dyDescent="0.3">
      <c r="A1314" s="15" t="s">
        <v>4</v>
      </c>
      <c r="B1314" s="5" t="s">
        <v>5</v>
      </c>
      <c r="C1314" s="15" t="s">
        <v>6</v>
      </c>
      <c r="D1314" s="6">
        <v>0.217</v>
      </c>
    </row>
    <row r="1315" spans="1:6" x14ac:dyDescent="0.3">
      <c r="A1315" s="15" t="s">
        <v>7</v>
      </c>
      <c r="B1315" s="5" t="s">
        <v>8</v>
      </c>
      <c r="C1315" s="15" t="s">
        <v>9</v>
      </c>
      <c r="D1315" s="6">
        <v>3.7639999999999998</v>
      </c>
    </row>
    <row r="1316" spans="1:6" x14ac:dyDescent="0.3">
      <c r="A1316" s="15" t="s">
        <v>10</v>
      </c>
      <c r="B1316" s="5" t="s">
        <v>11</v>
      </c>
      <c r="C1316" s="15" t="s">
        <v>12</v>
      </c>
      <c r="D1316" s="6">
        <v>8.43E-2</v>
      </c>
    </row>
    <row r="1317" spans="1:6" x14ac:dyDescent="0.3">
      <c r="A1317" s="15" t="s">
        <v>13</v>
      </c>
      <c r="B1317" s="7">
        <v>0.45452546296296298</v>
      </c>
      <c r="C1317" s="15" t="s">
        <v>14</v>
      </c>
      <c r="D1317" s="8">
        <v>41.314</v>
      </c>
    </row>
    <row r="1318" spans="1:6" x14ac:dyDescent="0.3">
      <c r="A1318" s="15" t="s">
        <v>15</v>
      </c>
      <c r="B1318" s="9">
        <v>11</v>
      </c>
      <c r="C1318" s="15" t="s">
        <v>16</v>
      </c>
      <c r="D1318" s="8">
        <v>-78.63</v>
      </c>
    </row>
    <row r="1319" spans="1:6" x14ac:dyDescent="0.3">
      <c r="A1319" s="15" t="s">
        <v>17</v>
      </c>
      <c r="B1319" s="9">
        <v>9</v>
      </c>
      <c r="C1319" s="15" t="s">
        <v>18</v>
      </c>
      <c r="D1319" s="8">
        <v>-77.83</v>
      </c>
    </row>
    <row r="1320" spans="1:6" x14ac:dyDescent="0.3">
      <c r="A1320" s="15" t="s">
        <v>19</v>
      </c>
      <c r="B1320" s="5">
        <v>1</v>
      </c>
      <c r="C1320" s="15"/>
      <c r="D1320" s="6"/>
    </row>
    <row r="1321" spans="1:6" x14ac:dyDescent="0.3">
      <c r="A1321" s="15" t="s">
        <v>20</v>
      </c>
      <c r="B1321" s="5" t="s">
        <v>21</v>
      </c>
      <c r="C1321" s="15"/>
      <c r="D1321" s="6"/>
    </row>
    <row r="1322" spans="1:6" x14ac:dyDescent="0.3">
      <c r="A1322" s="17"/>
      <c r="B1322" s="10" t="s">
        <v>22</v>
      </c>
      <c r="C1322" s="10" t="s">
        <v>23</v>
      </c>
      <c r="D1322" s="10" t="s">
        <v>24</v>
      </c>
      <c r="E1322" s="10" t="s">
        <v>25</v>
      </c>
      <c r="F1322" s="10" t="s">
        <v>26</v>
      </c>
    </row>
    <row r="1323" spans="1:6" x14ac:dyDescent="0.3">
      <c r="A1323" s="19" t="s">
        <v>27</v>
      </c>
      <c r="B1323" s="22">
        <v>7.4000000000000003E-3</v>
      </c>
      <c r="C1323" s="22">
        <v>3.0000000000000001E-3</v>
      </c>
      <c r="D1323" s="22">
        <v>2.2509999999999999</v>
      </c>
      <c r="E1323" s="22">
        <v>5.0999999999999997E-2</v>
      </c>
      <c r="F1323" s="12" t="s">
        <v>165</v>
      </c>
    </row>
    <row r="1324" spans="1:6" x14ac:dyDescent="0.3">
      <c r="A1324" s="16" t="s">
        <v>28</v>
      </c>
      <c r="B1324" s="23">
        <v>6.4000000000000003E-3</v>
      </c>
      <c r="C1324" s="23">
        <v>3.0000000000000001E-3</v>
      </c>
      <c r="D1324" s="23">
        <v>1.94</v>
      </c>
      <c r="E1324" s="23">
        <v>8.4000000000000005E-2</v>
      </c>
      <c r="F1324" s="13" t="s">
        <v>166</v>
      </c>
    </row>
    <row r="1325" spans="1:6" x14ac:dyDescent="0.3">
      <c r="A1325" s="3"/>
      <c r="B1325" s="4"/>
      <c r="C1325" s="4"/>
      <c r="D1325" s="4"/>
      <c r="E1325" s="4"/>
      <c r="F1325" s="4"/>
    </row>
    <row r="1326" spans="1:6" x14ac:dyDescent="0.3">
      <c r="A1326" s="19" t="s">
        <v>29</v>
      </c>
      <c r="B1326" s="20">
        <v>9.9120000000000008</v>
      </c>
      <c r="C1326" s="19" t="s">
        <v>30</v>
      </c>
      <c r="D1326" s="20">
        <v>0.86399999999999999</v>
      </c>
    </row>
    <row r="1327" spans="1:6" x14ac:dyDescent="0.3">
      <c r="A1327" s="15" t="s">
        <v>31</v>
      </c>
      <c r="B1327" s="18">
        <v>7.0000000000000001E-3</v>
      </c>
      <c r="C1327" s="15" t="s">
        <v>32</v>
      </c>
      <c r="D1327" s="18">
        <v>4.6769999999999996</v>
      </c>
    </row>
    <row r="1328" spans="1:6" x14ac:dyDescent="0.3">
      <c r="A1328" s="15" t="s">
        <v>33</v>
      </c>
      <c r="B1328" s="18">
        <v>-1.379</v>
      </c>
      <c r="C1328" s="15" t="s">
        <v>34</v>
      </c>
      <c r="D1328" s="18">
        <v>9.6500000000000002E-2</v>
      </c>
    </row>
    <row r="1329" spans="1:6" x14ac:dyDescent="0.3">
      <c r="A1329" s="16" t="s">
        <v>35</v>
      </c>
      <c r="B1329" s="21">
        <v>4.6130000000000004</v>
      </c>
      <c r="C1329" s="16" t="s">
        <v>36</v>
      </c>
      <c r="D1329" s="21">
        <v>3.16</v>
      </c>
    </row>
    <row r="1331" spans="1:6" x14ac:dyDescent="0.3">
      <c r="A1331" s="43" t="s">
        <v>0</v>
      </c>
      <c r="B1331" s="44"/>
      <c r="C1331" s="44"/>
      <c r="D1331" s="44"/>
    </row>
    <row r="1332" spans="1:6" x14ac:dyDescent="0.3">
      <c r="A1332" s="15" t="s">
        <v>1</v>
      </c>
      <c r="B1332" s="5" t="s">
        <v>167</v>
      </c>
      <c r="C1332" s="15" t="s">
        <v>3</v>
      </c>
      <c r="D1332" s="6">
        <v>0.62</v>
      </c>
    </row>
    <row r="1333" spans="1:6" x14ac:dyDescent="0.3">
      <c r="A1333" s="15" t="s">
        <v>4</v>
      </c>
      <c r="B1333" s="5" t="s">
        <v>5</v>
      </c>
      <c r="C1333" s="15" t="s">
        <v>6</v>
      </c>
      <c r="D1333" s="6">
        <v>0.57799999999999996</v>
      </c>
    </row>
    <row r="1334" spans="1:6" x14ac:dyDescent="0.3">
      <c r="A1334" s="15" t="s">
        <v>7</v>
      </c>
      <c r="B1334" s="5" t="s">
        <v>8</v>
      </c>
      <c r="C1334" s="15" t="s">
        <v>9</v>
      </c>
      <c r="D1334" s="6">
        <v>14.71</v>
      </c>
    </row>
    <row r="1335" spans="1:6" x14ac:dyDescent="0.3">
      <c r="A1335" s="15" t="s">
        <v>10</v>
      </c>
      <c r="B1335" s="5" t="s">
        <v>11</v>
      </c>
      <c r="C1335" s="15" t="s">
        <v>12</v>
      </c>
      <c r="D1335" s="6">
        <v>4.0000000000000001E-3</v>
      </c>
    </row>
    <row r="1336" spans="1:6" x14ac:dyDescent="0.3">
      <c r="A1336" s="15" t="s">
        <v>13</v>
      </c>
      <c r="B1336" s="7">
        <v>0.45474537037037038</v>
      </c>
      <c r="C1336" s="15" t="s">
        <v>14</v>
      </c>
      <c r="D1336" s="8">
        <v>43.973999999999997</v>
      </c>
    </row>
    <row r="1337" spans="1:6" x14ac:dyDescent="0.3">
      <c r="A1337" s="15" t="s">
        <v>15</v>
      </c>
      <c r="B1337" s="9">
        <v>11</v>
      </c>
      <c r="C1337" s="15" t="s">
        <v>16</v>
      </c>
      <c r="D1337" s="8">
        <v>-83.95</v>
      </c>
    </row>
    <row r="1338" spans="1:6" x14ac:dyDescent="0.3">
      <c r="A1338" s="15" t="s">
        <v>17</v>
      </c>
      <c r="B1338" s="9">
        <v>9</v>
      </c>
      <c r="C1338" s="15" t="s">
        <v>18</v>
      </c>
      <c r="D1338" s="8">
        <v>-83.15</v>
      </c>
    </row>
    <row r="1339" spans="1:6" x14ac:dyDescent="0.3">
      <c r="A1339" s="15" t="s">
        <v>19</v>
      </c>
      <c r="B1339" s="5">
        <v>1</v>
      </c>
      <c r="C1339" s="15"/>
      <c r="D1339" s="6"/>
    </row>
    <row r="1340" spans="1:6" x14ac:dyDescent="0.3">
      <c r="A1340" s="15" t="s">
        <v>20</v>
      </c>
      <c r="B1340" s="5" t="s">
        <v>21</v>
      </c>
      <c r="C1340" s="15"/>
      <c r="D1340" s="6"/>
    </row>
    <row r="1341" spans="1:6" x14ac:dyDescent="0.3">
      <c r="A1341" s="17"/>
      <c r="B1341" s="10" t="s">
        <v>22</v>
      </c>
      <c r="C1341" s="10" t="s">
        <v>23</v>
      </c>
      <c r="D1341" s="10" t="s">
        <v>24</v>
      </c>
      <c r="E1341" s="10" t="s">
        <v>25</v>
      </c>
      <c r="F1341" s="10" t="s">
        <v>26</v>
      </c>
    </row>
    <row r="1342" spans="1:6" x14ac:dyDescent="0.3">
      <c r="A1342" s="19" t="s">
        <v>27</v>
      </c>
      <c r="B1342" s="22">
        <v>9.4000000000000004E-3</v>
      </c>
      <c r="C1342" s="22">
        <v>3.0000000000000001E-3</v>
      </c>
      <c r="D1342" s="22">
        <v>3.6440000000000001</v>
      </c>
      <c r="E1342" s="22">
        <v>5.0000000000000001E-3</v>
      </c>
      <c r="F1342" s="12" t="s">
        <v>168</v>
      </c>
    </row>
    <row r="1343" spans="1:6" x14ac:dyDescent="0.3">
      <c r="A1343" s="16" t="s">
        <v>28</v>
      </c>
      <c r="B1343" s="23">
        <v>9.9000000000000008E-3</v>
      </c>
      <c r="C1343" s="23">
        <v>3.0000000000000001E-3</v>
      </c>
      <c r="D1343" s="23">
        <v>3.835</v>
      </c>
      <c r="E1343" s="23">
        <v>4.0000000000000001E-3</v>
      </c>
      <c r="F1343" s="13" t="s">
        <v>169</v>
      </c>
    </row>
    <row r="1344" spans="1:6" x14ac:dyDescent="0.3">
      <c r="A1344" s="3"/>
      <c r="B1344" s="4"/>
      <c r="C1344" s="4"/>
      <c r="D1344" s="4"/>
      <c r="E1344" s="4"/>
      <c r="F1344" s="4"/>
    </row>
    <row r="1345" spans="1:6" x14ac:dyDescent="0.3">
      <c r="A1345" s="19" t="s">
        <v>29</v>
      </c>
      <c r="B1345" s="20">
        <v>0.02</v>
      </c>
      <c r="C1345" s="19" t="s">
        <v>30</v>
      </c>
      <c r="D1345" s="20">
        <v>2.0510000000000002</v>
      </c>
    </row>
    <row r="1346" spans="1:6" x14ac:dyDescent="0.3">
      <c r="A1346" s="15" t="s">
        <v>31</v>
      </c>
      <c r="B1346" s="18">
        <v>0.99</v>
      </c>
      <c r="C1346" s="15" t="s">
        <v>32</v>
      </c>
      <c r="D1346" s="18">
        <v>0.23300000000000001</v>
      </c>
    </row>
    <row r="1347" spans="1:6" x14ac:dyDescent="0.3">
      <c r="A1347" s="15" t="s">
        <v>33</v>
      </c>
      <c r="B1347" s="18">
        <v>-5.7000000000000002E-2</v>
      </c>
      <c r="C1347" s="15" t="s">
        <v>34</v>
      </c>
      <c r="D1347" s="18">
        <v>0.89</v>
      </c>
    </row>
    <row r="1348" spans="1:6" x14ac:dyDescent="0.3">
      <c r="A1348" s="16" t="s">
        <v>35</v>
      </c>
      <c r="B1348" s="21">
        <v>2.2970000000000002</v>
      </c>
      <c r="C1348" s="16" t="s">
        <v>36</v>
      </c>
      <c r="D1348" s="21">
        <v>3.16</v>
      </c>
    </row>
    <row r="1350" spans="1:6" x14ac:dyDescent="0.3">
      <c r="A1350" s="43" t="s">
        <v>0</v>
      </c>
      <c r="B1350" s="44"/>
      <c r="C1350" s="44"/>
      <c r="D1350" s="44"/>
    </row>
    <row r="1351" spans="1:6" x14ac:dyDescent="0.3">
      <c r="A1351" s="15" t="s">
        <v>1</v>
      </c>
      <c r="B1351" s="5" t="s">
        <v>167</v>
      </c>
      <c r="C1351" s="15" t="s">
        <v>3</v>
      </c>
      <c r="D1351" s="6">
        <v>1.0999999999999999E-2</v>
      </c>
    </row>
    <row r="1352" spans="1:6" x14ac:dyDescent="0.3">
      <c r="A1352" s="15" t="s">
        <v>4</v>
      </c>
      <c r="B1352" s="5" t="s">
        <v>5</v>
      </c>
      <c r="C1352" s="15" t="s">
        <v>6</v>
      </c>
      <c r="D1352" s="6">
        <v>-9.9000000000000005E-2</v>
      </c>
    </row>
    <row r="1353" spans="1:6" x14ac:dyDescent="0.3">
      <c r="A1353" s="15" t="s">
        <v>7</v>
      </c>
      <c r="B1353" s="5" t="s">
        <v>8</v>
      </c>
      <c r="C1353" s="15" t="s">
        <v>9</v>
      </c>
      <c r="D1353" s="6">
        <v>9.8919999999999994E-2</v>
      </c>
    </row>
    <row r="1354" spans="1:6" x14ac:dyDescent="0.3">
      <c r="A1354" s="15" t="s">
        <v>10</v>
      </c>
      <c r="B1354" s="5" t="s">
        <v>11</v>
      </c>
      <c r="C1354" s="15" t="s">
        <v>12</v>
      </c>
      <c r="D1354" s="6">
        <v>0.76</v>
      </c>
    </row>
    <row r="1355" spans="1:6" x14ac:dyDescent="0.3">
      <c r="A1355" s="15" t="s">
        <v>13</v>
      </c>
      <c r="B1355" s="7">
        <v>0.45488425925925924</v>
      </c>
      <c r="C1355" s="15" t="s">
        <v>14</v>
      </c>
      <c r="D1355" s="8">
        <v>39.237000000000002</v>
      </c>
    </row>
    <row r="1356" spans="1:6" x14ac:dyDescent="0.3">
      <c r="A1356" s="15" t="s">
        <v>15</v>
      </c>
      <c r="B1356" s="9">
        <v>11</v>
      </c>
      <c r="C1356" s="15" t="s">
        <v>16</v>
      </c>
      <c r="D1356" s="8">
        <v>-74.47</v>
      </c>
    </row>
    <row r="1357" spans="1:6" x14ac:dyDescent="0.3">
      <c r="A1357" s="15" t="s">
        <v>17</v>
      </c>
      <c r="B1357" s="9">
        <v>9</v>
      </c>
      <c r="C1357" s="15" t="s">
        <v>18</v>
      </c>
      <c r="D1357" s="8">
        <v>-73.680000000000007</v>
      </c>
    </row>
    <row r="1358" spans="1:6" x14ac:dyDescent="0.3">
      <c r="A1358" s="15" t="s">
        <v>19</v>
      </c>
      <c r="B1358" s="5">
        <v>1</v>
      </c>
      <c r="C1358" s="15"/>
      <c r="D1358" s="6"/>
    </row>
    <row r="1359" spans="1:6" x14ac:dyDescent="0.3">
      <c r="A1359" s="15" t="s">
        <v>20</v>
      </c>
      <c r="B1359" s="5" t="s">
        <v>21</v>
      </c>
      <c r="C1359" s="15"/>
      <c r="D1359" s="6"/>
    </row>
    <row r="1360" spans="1:6" x14ac:dyDescent="0.3">
      <c r="A1360" s="17"/>
      <c r="B1360" s="10" t="s">
        <v>22</v>
      </c>
      <c r="C1360" s="10" t="s">
        <v>23</v>
      </c>
      <c r="D1360" s="10" t="s">
        <v>24</v>
      </c>
      <c r="E1360" s="10" t="s">
        <v>25</v>
      </c>
      <c r="F1360" s="10" t="s">
        <v>26</v>
      </c>
    </row>
    <row r="1361" spans="1:6" x14ac:dyDescent="0.3">
      <c r="A1361" s="19" t="s">
        <v>27</v>
      </c>
      <c r="B1361" s="22">
        <v>1.2999999999999999E-3</v>
      </c>
      <c r="C1361" s="22">
        <v>8.0000000000000002E-3</v>
      </c>
      <c r="D1361" s="22">
        <v>0.17699999999999999</v>
      </c>
      <c r="E1361" s="22">
        <v>0.86399999999999999</v>
      </c>
      <c r="F1361" s="12" t="s">
        <v>170</v>
      </c>
    </row>
    <row r="1362" spans="1:6" x14ac:dyDescent="0.3">
      <c r="A1362" s="16" t="s">
        <v>28</v>
      </c>
      <c r="B1362" s="23">
        <v>-2.5000000000000001E-3</v>
      </c>
      <c r="C1362" s="23">
        <v>8.0000000000000002E-3</v>
      </c>
      <c r="D1362" s="23">
        <v>-0.315</v>
      </c>
      <c r="E1362" s="23">
        <v>0.76</v>
      </c>
      <c r="F1362" s="13" t="s">
        <v>171</v>
      </c>
    </row>
    <row r="1363" spans="1:6" x14ac:dyDescent="0.3">
      <c r="A1363" s="3"/>
      <c r="B1363" s="4"/>
      <c r="C1363" s="4"/>
      <c r="D1363" s="4"/>
      <c r="E1363" s="4"/>
      <c r="F1363" s="4"/>
    </row>
    <row r="1364" spans="1:6" x14ac:dyDescent="0.3">
      <c r="A1364" s="19" t="s">
        <v>29</v>
      </c>
      <c r="B1364" s="20">
        <v>0.91500000000000004</v>
      </c>
      <c r="C1364" s="19" t="s">
        <v>30</v>
      </c>
      <c r="D1364" s="20">
        <v>1.4490000000000001</v>
      </c>
    </row>
    <row r="1365" spans="1:6" x14ac:dyDescent="0.3">
      <c r="A1365" s="15" t="s">
        <v>31</v>
      </c>
      <c r="B1365" s="18">
        <v>0.63300000000000001</v>
      </c>
      <c r="C1365" s="15" t="s">
        <v>32</v>
      </c>
      <c r="D1365" s="18">
        <v>0.63400000000000001</v>
      </c>
    </row>
    <row r="1366" spans="1:6" x14ac:dyDescent="0.3">
      <c r="A1366" s="15" t="s">
        <v>33</v>
      </c>
      <c r="B1366" s="18">
        <v>-8.1000000000000003E-2</v>
      </c>
      <c r="C1366" s="15" t="s">
        <v>34</v>
      </c>
      <c r="D1366" s="18">
        <v>0.72799999999999998</v>
      </c>
    </row>
    <row r="1367" spans="1:6" x14ac:dyDescent="0.3">
      <c r="A1367" s="16" t="s">
        <v>35</v>
      </c>
      <c r="B1367" s="21">
        <v>1.835</v>
      </c>
      <c r="C1367" s="16" t="s">
        <v>36</v>
      </c>
      <c r="D1367" s="21">
        <v>6.49</v>
      </c>
    </row>
    <row r="1369" spans="1:6" x14ac:dyDescent="0.3">
      <c r="A1369" s="43" t="s">
        <v>0</v>
      </c>
      <c r="B1369" s="44"/>
      <c r="C1369" s="44"/>
      <c r="D1369" s="44"/>
    </row>
    <row r="1370" spans="1:6" x14ac:dyDescent="0.3">
      <c r="A1370" s="15" t="s">
        <v>1</v>
      </c>
      <c r="B1370" s="5" t="s">
        <v>167</v>
      </c>
      <c r="C1370" s="15" t="s">
        <v>3</v>
      </c>
      <c r="D1370" s="6">
        <v>4.4999999999999998E-2</v>
      </c>
    </row>
    <row r="1371" spans="1:6" x14ac:dyDescent="0.3">
      <c r="A1371" s="15" t="s">
        <v>4</v>
      </c>
      <c r="B1371" s="5" t="s">
        <v>5</v>
      </c>
      <c r="C1371" s="15" t="s">
        <v>6</v>
      </c>
      <c r="D1371" s="6">
        <v>-6.0999999999999999E-2</v>
      </c>
    </row>
    <row r="1372" spans="1:6" x14ac:dyDescent="0.3">
      <c r="A1372" s="15" t="s">
        <v>7</v>
      </c>
      <c r="B1372" s="5" t="s">
        <v>8</v>
      </c>
      <c r="C1372" s="15" t="s">
        <v>9</v>
      </c>
      <c r="D1372" s="6">
        <v>0.42720000000000002</v>
      </c>
    </row>
    <row r="1373" spans="1:6" x14ac:dyDescent="0.3">
      <c r="A1373" s="15" t="s">
        <v>10</v>
      </c>
      <c r="B1373" s="5" t="s">
        <v>11</v>
      </c>
      <c r="C1373" s="15" t="s">
        <v>12</v>
      </c>
      <c r="D1373" s="6">
        <v>0.53</v>
      </c>
    </row>
    <row r="1374" spans="1:6" x14ac:dyDescent="0.3">
      <c r="A1374" s="15" t="s">
        <v>13</v>
      </c>
      <c r="B1374" s="7">
        <v>0.45510416666666664</v>
      </c>
      <c r="C1374" s="15" t="s">
        <v>14</v>
      </c>
      <c r="D1374" s="8">
        <v>40.207999999999998</v>
      </c>
    </row>
    <row r="1375" spans="1:6" x14ac:dyDescent="0.3">
      <c r="A1375" s="15" t="s">
        <v>15</v>
      </c>
      <c r="B1375" s="9">
        <v>11</v>
      </c>
      <c r="C1375" s="15" t="s">
        <v>16</v>
      </c>
      <c r="D1375" s="8">
        <v>-76.42</v>
      </c>
    </row>
    <row r="1376" spans="1:6" x14ac:dyDescent="0.3">
      <c r="A1376" s="15" t="s">
        <v>17</v>
      </c>
      <c r="B1376" s="9">
        <v>9</v>
      </c>
      <c r="C1376" s="15" t="s">
        <v>18</v>
      </c>
      <c r="D1376" s="8">
        <v>-75.62</v>
      </c>
    </row>
    <row r="1377" spans="1:6" x14ac:dyDescent="0.3">
      <c r="A1377" s="15" t="s">
        <v>19</v>
      </c>
      <c r="B1377" s="5">
        <v>1</v>
      </c>
      <c r="C1377" s="15"/>
      <c r="D1377" s="6"/>
    </row>
    <row r="1378" spans="1:6" x14ac:dyDescent="0.3">
      <c r="A1378" s="15" t="s">
        <v>20</v>
      </c>
      <c r="B1378" s="5" t="s">
        <v>21</v>
      </c>
      <c r="C1378" s="15"/>
      <c r="D1378" s="6"/>
    </row>
    <row r="1379" spans="1:6" x14ac:dyDescent="0.3">
      <c r="A1379" s="17"/>
      <c r="B1379" s="10" t="s">
        <v>22</v>
      </c>
      <c r="C1379" s="10" t="s">
        <v>23</v>
      </c>
      <c r="D1379" s="10" t="s">
        <v>24</v>
      </c>
      <c r="E1379" s="10" t="s">
        <v>25</v>
      </c>
      <c r="F1379" s="10" t="s">
        <v>26</v>
      </c>
    </row>
    <row r="1380" spans="1:6" x14ac:dyDescent="0.3">
      <c r="A1380" s="19" t="s">
        <v>27</v>
      </c>
      <c r="B1380" s="22">
        <v>-5.4999999999999997E-3</v>
      </c>
      <c r="C1380" s="22">
        <v>4.0000000000000001E-3</v>
      </c>
      <c r="D1380" s="22">
        <v>-1.5289999999999999</v>
      </c>
      <c r="E1380" s="22">
        <v>0.161</v>
      </c>
      <c r="F1380" s="12" t="s">
        <v>172</v>
      </c>
    </row>
    <row r="1381" spans="1:6" x14ac:dyDescent="0.3">
      <c r="A1381" s="16" t="s">
        <v>28</v>
      </c>
      <c r="B1381" s="23">
        <v>-2.3999999999999998E-3</v>
      </c>
      <c r="C1381" s="23">
        <v>4.0000000000000001E-3</v>
      </c>
      <c r="D1381" s="23">
        <v>-0.65400000000000003</v>
      </c>
      <c r="E1381" s="23">
        <v>0.53</v>
      </c>
      <c r="F1381" s="13" t="s">
        <v>173</v>
      </c>
    </row>
    <row r="1382" spans="1:6" x14ac:dyDescent="0.3">
      <c r="A1382" s="3"/>
      <c r="B1382" s="4"/>
      <c r="C1382" s="4"/>
      <c r="D1382" s="4"/>
      <c r="E1382" s="4"/>
      <c r="F1382" s="4"/>
    </row>
    <row r="1383" spans="1:6" x14ac:dyDescent="0.3">
      <c r="A1383" s="19" t="s">
        <v>29</v>
      </c>
      <c r="B1383" s="20">
        <v>6.8680000000000003</v>
      </c>
      <c r="C1383" s="19" t="s">
        <v>30</v>
      </c>
      <c r="D1383" s="20">
        <v>2.0609999999999999</v>
      </c>
    </row>
    <row r="1384" spans="1:6" x14ac:dyDescent="0.3">
      <c r="A1384" s="15" t="s">
        <v>31</v>
      </c>
      <c r="B1384" s="18">
        <v>3.2000000000000001E-2</v>
      </c>
      <c r="C1384" s="15" t="s">
        <v>32</v>
      </c>
      <c r="D1384" s="18">
        <v>2.6850000000000001</v>
      </c>
    </row>
    <row r="1385" spans="1:6" x14ac:dyDescent="0.3">
      <c r="A1385" s="15" t="s">
        <v>33</v>
      </c>
      <c r="B1385" s="18">
        <v>-1.0029999999999999</v>
      </c>
      <c r="C1385" s="15" t="s">
        <v>34</v>
      </c>
      <c r="D1385" s="18">
        <v>0.26100000000000001</v>
      </c>
    </row>
    <row r="1386" spans="1:6" x14ac:dyDescent="0.3">
      <c r="A1386" s="16" t="s">
        <v>35</v>
      </c>
      <c r="B1386" s="21">
        <v>4.3529999999999998</v>
      </c>
      <c r="C1386" s="16" t="s">
        <v>36</v>
      </c>
      <c r="D1386" s="21">
        <v>3.16</v>
      </c>
    </row>
    <row r="1388" spans="1:6" x14ac:dyDescent="0.3">
      <c r="A1388" s="43" t="s">
        <v>0</v>
      </c>
      <c r="B1388" s="44"/>
      <c r="C1388" s="44"/>
      <c r="D1388" s="44"/>
    </row>
    <row r="1389" spans="1:6" x14ac:dyDescent="0.3">
      <c r="A1389" s="15" t="s">
        <v>1</v>
      </c>
      <c r="B1389" s="5" t="s">
        <v>167</v>
      </c>
      <c r="C1389" s="15" t="s">
        <v>3</v>
      </c>
      <c r="D1389" s="6">
        <v>0.752</v>
      </c>
    </row>
    <row r="1390" spans="1:6" x14ac:dyDescent="0.3">
      <c r="A1390" s="15" t="s">
        <v>4</v>
      </c>
      <c r="B1390" s="5" t="s">
        <v>5</v>
      </c>
      <c r="C1390" s="15" t="s">
        <v>6</v>
      </c>
      <c r="D1390" s="6">
        <v>0.72399999999999998</v>
      </c>
    </row>
    <row r="1391" spans="1:6" x14ac:dyDescent="0.3">
      <c r="A1391" s="15" t="s">
        <v>7</v>
      </c>
      <c r="B1391" s="5" t="s">
        <v>8</v>
      </c>
      <c r="C1391" s="15" t="s">
        <v>9</v>
      </c>
      <c r="D1391" s="6">
        <v>27.25</v>
      </c>
    </row>
    <row r="1392" spans="1:6" x14ac:dyDescent="0.3">
      <c r="A1392" s="15" t="s">
        <v>10</v>
      </c>
      <c r="B1392" s="5" t="s">
        <v>11</v>
      </c>
      <c r="C1392" s="15" t="s">
        <v>12</v>
      </c>
      <c r="D1392" s="6">
        <v>5.4900000000000001E-4</v>
      </c>
    </row>
    <row r="1393" spans="1:6" x14ac:dyDescent="0.3">
      <c r="A1393" s="15" t="s">
        <v>13</v>
      </c>
      <c r="B1393" s="7">
        <v>0.45534722222222218</v>
      </c>
      <c r="C1393" s="15" t="s">
        <v>14</v>
      </c>
      <c r="D1393" s="8">
        <v>34.784999999999997</v>
      </c>
    </row>
    <row r="1394" spans="1:6" x14ac:dyDescent="0.3">
      <c r="A1394" s="15" t="s">
        <v>15</v>
      </c>
      <c r="B1394" s="9">
        <v>11</v>
      </c>
      <c r="C1394" s="15" t="s">
        <v>16</v>
      </c>
      <c r="D1394" s="8">
        <v>-65.569999999999993</v>
      </c>
    </row>
    <row r="1395" spans="1:6" x14ac:dyDescent="0.3">
      <c r="A1395" s="15" t="s">
        <v>17</v>
      </c>
      <c r="B1395" s="9">
        <v>9</v>
      </c>
      <c r="C1395" s="15" t="s">
        <v>18</v>
      </c>
      <c r="D1395" s="8">
        <v>-64.77</v>
      </c>
    </row>
    <row r="1396" spans="1:6" x14ac:dyDescent="0.3">
      <c r="A1396" s="15" t="s">
        <v>19</v>
      </c>
      <c r="B1396" s="5">
        <v>1</v>
      </c>
      <c r="C1396" s="15"/>
      <c r="D1396" s="6"/>
    </row>
    <row r="1397" spans="1:6" x14ac:dyDescent="0.3">
      <c r="A1397" s="15" t="s">
        <v>20</v>
      </c>
      <c r="B1397" s="5" t="s">
        <v>21</v>
      </c>
      <c r="C1397" s="15"/>
      <c r="D1397" s="6"/>
    </row>
    <row r="1398" spans="1:6" x14ac:dyDescent="0.3">
      <c r="A1398" s="17"/>
      <c r="B1398" s="10" t="s">
        <v>22</v>
      </c>
      <c r="C1398" s="10" t="s">
        <v>23</v>
      </c>
      <c r="D1398" s="10" t="s">
        <v>24</v>
      </c>
      <c r="E1398" s="10" t="s">
        <v>25</v>
      </c>
      <c r="F1398" s="10" t="s">
        <v>26</v>
      </c>
    </row>
    <row r="1399" spans="1:6" x14ac:dyDescent="0.3">
      <c r="A1399" s="19" t="s">
        <v>27</v>
      </c>
      <c r="B1399" s="22">
        <v>-3.09E-2</v>
      </c>
      <c r="C1399" s="22">
        <v>6.0000000000000001E-3</v>
      </c>
      <c r="D1399" s="22">
        <v>-5.1989999999999998</v>
      </c>
      <c r="E1399" s="22">
        <v>1E-3</v>
      </c>
      <c r="F1399" s="12">
        <f>-0.044 -0.017</f>
        <v>-6.0999999999999999E-2</v>
      </c>
    </row>
    <row r="1400" spans="1:6" x14ac:dyDescent="0.3">
      <c r="A1400" s="16" t="s">
        <v>28</v>
      </c>
      <c r="B1400" s="23">
        <v>-3.1E-2</v>
      </c>
      <c r="C1400" s="23">
        <v>6.0000000000000001E-3</v>
      </c>
      <c r="D1400" s="23">
        <v>-5.2210000000000001</v>
      </c>
      <c r="E1400" s="23">
        <v>1E-3</v>
      </c>
      <c r="F1400" s="13">
        <f>-0.044 -0.018</f>
        <v>-6.2E-2</v>
      </c>
    </row>
    <row r="1401" spans="1:6" x14ac:dyDescent="0.3">
      <c r="A1401" s="3"/>
      <c r="B1401" s="4"/>
      <c r="C1401" s="4"/>
      <c r="D1401" s="4"/>
      <c r="E1401" s="4"/>
      <c r="F1401" s="4"/>
    </row>
    <row r="1402" spans="1:6" x14ac:dyDescent="0.3">
      <c r="A1402" s="19" t="s">
        <v>29</v>
      </c>
      <c r="B1402" s="20">
        <v>4.0709999999999997</v>
      </c>
      <c r="C1402" s="19" t="s">
        <v>30</v>
      </c>
      <c r="D1402" s="20">
        <v>1.762</v>
      </c>
    </row>
    <row r="1403" spans="1:6" x14ac:dyDescent="0.3">
      <c r="A1403" s="15" t="s">
        <v>31</v>
      </c>
      <c r="B1403" s="18">
        <v>0.13100000000000001</v>
      </c>
      <c r="C1403" s="15" t="s">
        <v>32</v>
      </c>
      <c r="D1403" s="18">
        <v>1.0669999999999999</v>
      </c>
    </row>
    <row r="1404" spans="1:6" x14ac:dyDescent="0.3">
      <c r="A1404" s="15" t="s">
        <v>33</v>
      </c>
      <c r="B1404" s="18">
        <v>-0.502</v>
      </c>
      <c r="C1404" s="15" t="s">
        <v>34</v>
      </c>
      <c r="D1404" s="18">
        <v>0.58699999999999997</v>
      </c>
    </row>
    <row r="1405" spans="1:6" x14ac:dyDescent="0.3">
      <c r="A1405" s="16" t="s">
        <v>35</v>
      </c>
      <c r="B1405" s="21">
        <v>4.1479999999999997</v>
      </c>
      <c r="C1405" s="16" t="s">
        <v>36</v>
      </c>
      <c r="D1405" s="21">
        <v>3.16</v>
      </c>
    </row>
    <row r="1407" spans="1:6" x14ac:dyDescent="0.3">
      <c r="A1407" s="43" t="s">
        <v>0</v>
      </c>
      <c r="B1407" s="44"/>
      <c r="C1407" s="44"/>
      <c r="D1407" s="44"/>
    </row>
    <row r="1408" spans="1:6" x14ac:dyDescent="0.3">
      <c r="A1408" s="15" t="s">
        <v>1</v>
      </c>
      <c r="B1408" s="5" t="s">
        <v>167</v>
      </c>
      <c r="C1408" s="15" t="s">
        <v>3</v>
      </c>
      <c r="D1408" s="6">
        <v>1E-3</v>
      </c>
    </row>
    <row r="1409" spans="1:6" x14ac:dyDescent="0.3">
      <c r="A1409" s="15" t="s">
        <v>4</v>
      </c>
      <c r="B1409" s="5" t="s">
        <v>5</v>
      </c>
      <c r="C1409" s="15" t="s">
        <v>6</v>
      </c>
      <c r="D1409" s="6">
        <v>-0.11</v>
      </c>
    </row>
    <row r="1410" spans="1:6" x14ac:dyDescent="0.3">
      <c r="A1410" s="15" t="s">
        <v>7</v>
      </c>
      <c r="B1410" s="5" t="s">
        <v>8</v>
      </c>
      <c r="C1410" s="15" t="s">
        <v>9</v>
      </c>
      <c r="D1410" s="6">
        <v>5.1130000000000004E-3</v>
      </c>
    </row>
    <row r="1411" spans="1:6" x14ac:dyDescent="0.3">
      <c r="A1411" s="15" t="s">
        <v>10</v>
      </c>
      <c r="B1411" s="5" t="s">
        <v>11</v>
      </c>
      <c r="C1411" s="15" t="s">
        <v>12</v>
      </c>
      <c r="D1411" s="6">
        <v>0.94499999999999995</v>
      </c>
    </row>
    <row r="1412" spans="1:6" x14ac:dyDescent="0.3">
      <c r="A1412" s="15" t="s">
        <v>13</v>
      </c>
      <c r="B1412" s="7">
        <v>0.45549768518518513</v>
      </c>
      <c r="C1412" s="15" t="s">
        <v>14</v>
      </c>
      <c r="D1412" s="8">
        <v>39.165999999999997</v>
      </c>
    </row>
    <row r="1413" spans="1:6" x14ac:dyDescent="0.3">
      <c r="A1413" s="15" t="s">
        <v>15</v>
      </c>
      <c r="B1413" s="9">
        <v>11</v>
      </c>
      <c r="C1413" s="15" t="s">
        <v>16</v>
      </c>
      <c r="D1413" s="8">
        <v>-74.33</v>
      </c>
    </row>
    <row r="1414" spans="1:6" x14ac:dyDescent="0.3">
      <c r="A1414" s="15" t="s">
        <v>17</v>
      </c>
      <c r="B1414" s="9">
        <v>9</v>
      </c>
      <c r="C1414" s="15" t="s">
        <v>18</v>
      </c>
      <c r="D1414" s="8">
        <v>-73.540000000000006</v>
      </c>
    </row>
    <row r="1415" spans="1:6" x14ac:dyDescent="0.3">
      <c r="A1415" s="15" t="s">
        <v>19</v>
      </c>
      <c r="B1415" s="5">
        <v>1</v>
      </c>
      <c r="C1415" s="15"/>
      <c r="D1415" s="6"/>
    </row>
    <row r="1416" spans="1:6" x14ac:dyDescent="0.3">
      <c r="A1416" s="15" t="s">
        <v>20</v>
      </c>
      <c r="B1416" s="5" t="s">
        <v>21</v>
      </c>
      <c r="C1416" s="15"/>
      <c r="D1416" s="6"/>
    </row>
    <row r="1417" spans="1:6" x14ac:dyDescent="0.3">
      <c r="A1417" s="17"/>
      <c r="B1417" s="10" t="s">
        <v>22</v>
      </c>
      <c r="C1417" s="10" t="s">
        <v>23</v>
      </c>
      <c r="D1417" s="10" t="s">
        <v>24</v>
      </c>
      <c r="E1417" s="10" t="s">
        <v>25</v>
      </c>
      <c r="F1417" s="10" t="s">
        <v>26</v>
      </c>
    </row>
    <row r="1418" spans="1:6" x14ac:dyDescent="0.3">
      <c r="A1418" s="19" t="s">
        <v>27</v>
      </c>
      <c r="B1418" s="22">
        <v>2.8999999999999998E-3</v>
      </c>
      <c r="C1418" s="22">
        <v>8.0000000000000002E-3</v>
      </c>
      <c r="D1418" s="22">
        <v>0.38500000000000001</v>
      </c>
      <c r="E1418" s="22">
        <v>0.70899999999999996</v>
      </c>
      <c r="F1418" s="12" t="s">
        <v>174</v>
      </c>
    </row>
    <row r="1419" spans="1:6" x14ac:dyDescent="0.3">
      <c r="A1419" s="16" t="s">
        <v>28</v>
      </c>
      <c r="B1419" s="23">
        <v>5.9999999999999995E-4</v>
      </c>
      <c r="C1419" s="23">
        <v>8.0000000000000002E-3</v>
      </c>
      <c r="D1419" s="23">
        <v>7.1999999999999995E-2</v>
      </c>
      <c r="E1419" s="23">
        <v>0.94499999999999995</v>
      </c>
      <c r="F1419" s="13" t="s">
        <v>175</v>
      </c>
    </row>
    <row r="1420" spans="1:6" x14ac:dyDescent="0.3">
      <c r="A1420" s="3"/>
      <c r="B1420" s="4"/>
      <c r="C1420" s="4"/>
      <c r="D1420" s="4"/>
      <c r="E1420" s="4"/>
      <c r="F1420" s="4"/>
    </row>
    <row r="1421" spans="1:6" x14ac:dyDescent="0.3">
      <c r="A1421" s="19" t="s">
        <v>29</v>
      </c>
      <c r="B1421" s="20">
        <v>8.8610000000000007</v>
      </c>
      <c r="C1421" s="19" t="s">
        <v>30</v>
      </c>
      <c r="D1421" s="20">
        <v>1.407</v>
      </c>
    </row>
    <row r="1422" spans="1:6" x14ac:dyDescent="0.3">
      <c r="A1422" s="15" t="s">
        <v>31</v>
      </c>
      <c r="B1422" s="18">
        <v>1.2E-2</v>
      </c>
      <c r="C1422" s="15" t="s">
        <v>32</v>
      </c>
      <c r="D1422" s="18">
        <v>3.919</v>
      </c>
    </row>
    <row r="1423" spans="1:6" x14ac:dyDescent="0.3">
      <c r="A1423" s="15" t="s">
        <v>33</v>
      </c>
      <c r="B1423" s="18">
        <v>1.1859999999999999</v>
      </c>
      <c r="C1423" s="15" t="s">
        <v>34</v>
      </c>
      <c r="D1423" s="18">
        <v>0.14099999999999999</v>
      </c>
    </row>
    <row r="1424" spans="1:6" x14ac:dyDescent="0.3">
      <c r="A1424" s="16" t="s">
        <v>35</v>
      </c>
      <c r="B1424" s="21">
        <v>4.71</v>
      </c>
      <c r="C1424" s="16" t="s">
        <v>36</v>
      </c>
      <c r="D1424" s="21">
        <v>6.49</v>
      </c>
    </row>
    <row r="1426" spans="1:6" x14ac:dyDescent="0.3">
      <c r="A1426" s="43" t="s">
        <v>0</v>
      </c>
      <c r="B1426" s="44"/>
      <c r="C1426" s="44"/>
      <c r="D1426" s="44"/>
    </row>
    <row r="1427" spans="1:6" x14ac:dyDescent="0.3">
      <c r="A1427" s="15" t="s">
        <v>1</v>
      </c>
      <c r="B1427" s="5" t="s">
        <v>167</v>
      </c>
      <c r="C1427" s="15" t="s">
        <v>3</v>
      </c>
      <c r="D1427" s="6">
        <v>0</v>
      </c>
    </row>
    <row r="1428" spans="1:6" x14ac:dyDescent="0.3">
      <c r="A1428" s="15" t="s">
        <v>4</v>
      </c>
      <c r="B1428" s="5" t="s">
        <v>5</v>
      </c>
      <c r="C1428" s="15" t="s">
        <v>6</v>
      </c>
      <c r="D1428" s="6">
        <v>-0.111</v>
      </c>
    </row>
    <row r="1429" spans="1:6" x14ac:dyDescent="0.3">
      <c r="A1429" s="15" t="s">
        <v>7</v>
      </c>
      <c r="B1429" s="5" t="s">
        <v>8</v>
      </c>
      <c r="C1429" s="15" t="s">
        <v>9</v>
      </c>
      <c r="D1429" s="6">
        <v>3.96E-3</v>
      </c>
    </row>
    <row r="1430" spans="1:6" x14ac:dyDescent="0.3">
      <c r="A1430" s="15" t="s">
        <v>10</v>
      </c>
      <c r="B1430" s="5" t="s">
        <v>11</v>
      </c>
      <c r="C1430" s="15" t="s">
        <v>12</v>
      </c>
      <c r="D1430" s="6">
        <v>0.95099999999999996</v>
      </c>
    </row>
    <row r="1431" spans="1:6" x14ac:dyDescent="0.3">
      <c r="A1431" s="15" t="s">
        <v>13</v>
      </c>
      <c r="B1431" s="7">
        <v>0.45568287037037036</v>
      </c>
      <c r="C1431" s="15" t="s">
        <v>14</v>
      </c>
      <c r="D1431" s="8">
        <v>42.1</v>
      </c>
    </row>
    <row r="1432" spans="1:6" x14ac:dyDescent="0.3">
      <c r="A1432" s="15" t="s">
        <v>15</v>
      </c>
      <c r="B1432" s="9">
        <v>11</v>
      </c>
      <c r="C1432" s="15" t="s">
        <v>16</v>
      </c>
      <c r="D1432" s="8">
        <v>-80.2</v>
      </c>
    </row>
    <row r="1433" spans="1:6" x14ac:dyDescent="0.3">
      <c r="A1433" s="15" t="s">
        <v>17</v>
      </c>
      <c r="B1433" s="9">
        <v>9</v>
      </c>
      <c r="C1433" s="15" t="s">
        <v>18</v>
      </c>
      <c r="D1433" s="8">
        <v>-79.400000000000006</v>
      </c>
    </row>
    <row r="1434" spans="1:6" x14ac:dyDescent="0.3">
      <c r="A1434" s="15" t="s">
        <v>19</v>
      </c>
      <c r="B1434" s="5">
        <v>1</v>
      </c>
      <c r="C1434" s="15"/>
      <c r="D1434" s="6"/>
    </row>
    <row r="1435" spans="1:6" x14ac:dyDescent="0.3">
      <c r="A1435" s="15" t="s">
        <v>20</v>
      </c>
      <c r="B1435" s="5" t="s">
        <v>21</v>
      </c>
      <c r="C1435" s="15"/>
      <c r="D1435" s="6"/>
    </row>
    <row r="1436" spans="1:6" x14ac:dyDescent="0.3">
      <c r="A1436" s="17"/>
      <c r="B1436" s="10" t="s">
        <v>22</v>
      </c>
      <c r="C1436" s="10" t="s">
        <v>23</v>
      </c>
      <c r="D1436" s="10" t="s">
        <v>24</v>
      </c>
      <c r="E1436" s="10" t="s">
        <v>25</v>
      </c>
      <c r="F1436" s="10" t="s">
        <v>26</v>
      </c>
    </row>
    <row r="1437" spans="1:6" x14ac:dyDescent="0.3">
      <c r="A1437" s="19" t="s">
        <v>27</v>
      </c>
      <c r="B1437" s="22">
        <v>-6.9999999999999999E-4</v>
      </c>
      <c r="C1437" s="22">
        <v>3.0000000000000001E-3</v>
      </c>
      <c r="D1437" s="22">
        <v>-0.215</v>
      </c>
      <c r="E1437" s="22">
        <v>0.83399999999999996</v>
      </c>
      <c r="F1437" s="12" t="s">
        <v>176</v>
      </c>
    </row>
    <row r="1438" spans="1:6" x14ac:dyDescent="0.3">
      <c r="A1438" s="16" t="s">
        <v>28</v>
      </c>
      <c r="B1438" s="23">
        <v>2.0000000000000001E-4</v>
      </c>
      <c r="C1438" s="23">
        <v>3.0000000000000001E-3</v>
      </c>
      <c r="D1438" s="23">
        <v>6.3E-2</v>
      </c>
      <c r="E1438" s="23">
        <v>0.95099999999999996</v>
      </c>
      <c r="F1438" s="13" t="s">
        <v>177</v>
      </c>
    </row>
    <row r="1439" spans="1:6" x14ac:dyDescent="0.3">
      <c r="A1439" s="3"/>
      <c r="B1439" s="4"/>
      <c r="C1439" s="4"/>
      <c r="D1439" s="4"/>
      <c r="E1439" s="4"/>
      <c r="F1439" s="4"/>
    </row>
    <row r="1440" spans="1:6" x14ac:dyDescent="0.3">
      <c r="A1440" s="19" t="s">
        <v>29</v>
      </c>
      <c r="B1440" s="20">
        <v>0.96599999999999997</v>
      </c>
      <c r="C1440" s="19" t="s">
        <v>30</v>
      </c>
      <c r="D1440" s="20">
        <v>1.56</v>
      </c>
    </row>
    <row r="1441" spans="1:6" x14ac:dyDescent="0.3">
      <c r="A1441" s="15" t="s">
        <v>31</v>
      </c>
      <c r="B1441" s="18">
        <v>0.61699999999999999</v>
      </c>
      <c r="C1441" s="15" t="s">
        <v>32</v>
      </c>
      <c r="D1441" s="18">
        <v>0.64100000000000001</v>
      </c>
    </row>
    <row r="1442" spans="1:6" x14ac:dyDescent="0.3">
      <c r="A1442" s="15" t="s">
        <v>33</v>
      </c>
      <c r="B1442" s="18">
        <v>2.5000000000000001E-2</v>
      </c>
      <c r="C1442" s="15" t="s">
        <v>34</v>
      </c>
      <c r="D1442" s="18">
        <v>0.72599999999999998</v>
      </c>
    </row>
    <row r="1443" spans="1:6" x14ac:dyDescent="0.3">
      <c r="A1443" s="16" t="s">
        <v>35</v>
      </c>
      <c r="B1443" s="21">
        <v>1.819</v>
      </c>
      <c r="C1443" s="16" t="s">
        <v>36</v>
      </c>
      <c r="D1443" s="21">
        <v>3.16</v>
      </c>
    </row>
    <row r="1445" spans="1:6" x14ac:dyDescent="0.3">
      <c r="A1445" s="43" t="s">
        <v>0</v>
      </c>
      <c r="B1445" s="44"/>
      <c r="C1445" s="44"/>
      <c r="D1445" s="44"/>
    </row>
    <row r="1446" spans="1:6" x14ac:dyDescent="0.3">
      <c r="A1446" s="15" t="s">
        <v>1</v>
      </c>
      <c r="B1446" s="5" t="s">
        <v>167</v>
      </c>
      <c r="C1446" s="15" t="s">
        <v>3</v>
      </c>
      <c r="D1446" s="6">
        <v>0.378</v>
      </c>
    </row>
    <row r="1447" spans="1:6" x14ac:dyDescent="0.3">
      <c r="A1447" s="15" t="s">
        <v>4</v>
      </c>
      <c r="B1447" s="5" t="s">
        <v>5</v>
      </c>
      <c r="C1447" s="15" t="s">
        <v>6</v>
      </c>
      <c r="D1447" s="6">
        <v>0.308</v>
      </c>
    </row>
    <row r="1448" spans="1:6" x14ac:dyDescent="0.3">
      <c r="A1448" s="15" t="s">
        <v>7</v>
      </c>
      <c r="B1448" s="5" t="s">
        <v>8</v>
      </c>
      <c r="C1448" s="15" t="s">
        <v>9</v>
      </c>
      <c r="D1448" s="6">
        <v>5.4580000000000002</v>
      </c>
    </row>
    <row r="1449" spans="1:6" x14ac:dyDescent="0.3">
      <c r="A1449" s="15" t="s">
        <v>10</v>
      </c>
      <c r="B1449" s="5" t="s">
        <v>11</v>
      </c>
      <c r="C1449" s="15" t="s">
        <v>12</v>
      </c>
      <c r="D1449" s="6">
        <v>4.4299999999999999E-2</v>
      </c>
    </row>
    <row r="1450" spans="1:6" x14ac:dyDescent="0.3">
      <c r="A1450" s="15" t="s">
        <v>13</v>
      </c>
      <c r="B1450" s="7">
        <v>0.45584490740740741</v>
      </c>
      <c r="C1450" s="15" t="s">
        <v>14</v>
      </c>
      <c r="D1450" s="8">
        <v>38.588000000000001</v>
      </c>
    </row>
    <row r="1451" spans="1:6" x14ac:dyDescent="0.3">
      <c r="A1451" s="15" t="s">
        <v>15</v>
      </c>
      <c r="B1451" s="9">
        <v>11</v>
      </c>
      <c r="C1451" s="15" t="s">
        <v>16</v>
      </c>
      <c r="D1451" s="8">
        <v>-73.180000000000007</v>
      </c>
    </row>
    <row r="1452" spans="1:6" x14ac:dyDescent="0.3">
      <c r="A1452" s="15" t="s">
        <v>17</v>
      </c>
      <c r="B1452" s="9">
        <v>9</v>
      </c>
      <c r="C1452" s="15" t="s">
        <v>18</v>
      </c>
      <c r="D1452" s="8">
        <v>-72.38</v>
      </c>
    </row>
    <row r="1453" spans="1:6" x14ac:dyDescent="0.3">
      <c r="A1453" s="15" t="s">
        <v>19</v>
      </c>
      <c r="B1453" s="5">
        <v>1</v>
      </c>
      <c r="C1453" s="15"/>
      <c r="D1453" s="6"/>
    </row>
    <row r="1454" spans="1:6" x14ac:dyDescent="0.3">
      <c r="A1454" s="15" t="s">
        <v>20</v>
      </c>
      <c r="B1454" s="5" t="s">
        <v>21</v>
      </c>
      <c r="C1454" s="15"/>
      <c r="D1454" s="6"/>
    </row>
    <row r="1455" spans="1:6" x14ac:dyDescent="0.3">
      <c r="A1455" s="17"/>
      <c r="B1455" s="10" t="s">
        <v>22</v>
      </c>
      <c r="C1455" s="10" t="s">
        <v>23</v>
      </c>
      <c r="D1455" s="10" t="s">
        <v>24</v>
      </c>
      <c r="E1455" s="10" t="s">
        <v>25</v>
      </c>
      <c r="F1455" s="10" t="s">
        <v>26</v>
      </c>
    </row>
    <row r="1456" spans="1:6" x14ac:dyDescent="0.3">
      <c r="A1456" s="19" t="s">
        <v>27</v>
      </c>
      <c r="B1456" s="22">
        <v>8.3999999999999995E-3</v>
      </c>
      <c r="C1456" s="22">
        <v>4.0000000000000001E-3</v>
      </c>
      <c r="D1456" s="22">
        <v>2.0030000000000001</v>
      </c>
      <c r="E1456" s="22">
        <v>7.5999999999999998E-2</v>
      </c>
      <c r="F1456" s="12" t="s">
        <v>178</v>
      </c>
    </row>
    <row r="1457" spans="1:6" x14ac:dyDescent="0.3">
      <c r="A1457" s="16" t="s">
        <v>28</v>
      </c>
      <c r="B1457" s="23">
        <v>9.7999999999999997E-3</v>
      </c>
      <c r="C1457" s="23">
        <v>4.0000000000000001E-3</v>
      </c>
      <c r="D1457" s="23">
        <v>2.3359999999999999</v>
      </c>
      <c r="E1457" s="23">
        <v>4.3999999999999997E-2</v>
      </c>
      <c r="F1457" s="13" t="s">
        <v>179</v>
      </c>
    </row>
    <row r="1458" spans="1:6" x14ac:dyDescent="0.3">
      <c r="A1458" s="3"/>
      <c r="B1458" s="4"/>
      <c r="C1458" s="4"/>
      <c r="D1458" s="4"/>
      <c r="E1458" s="4"/>
      <c r="F1458" s="4"/>
    </row>
    <row r="1459" spans="1:6" x14ac:dyDescent="0.3">
      <c r="A1459" s="19" t="s">
        <v>29</v>
      </c>
      <c r="B1459" s="20">
        <v>0.72499999999999998</v>
      </c>
      <c r="C1459" s="19" t="s">
        <v>30</v>
      </c>
      <c r="D1459" s="20">
        <v>2.1219999999999999</v>
      </c>
    </row>
    <row r="1460" spans="1:6" x14ac:dyDescent="0.3">
      <c r="A1460" s="15" t="s">
        <v>31</v>
      </c>
      <c r="B1460" s="18">
        <v>0.69599999999999995</v>
      </c>
      <c r="C1460" s="15" t="s">
        <v>32</v>
      </c>
      <c r="D1460" s="18">
        <v>0.53300000000000003</v>
      </c>
    </row>
    <row r="1461" spans="1:6" x14ac:dyDescent="0.3">
      <c r="A1461" s="15" t="s">
        <v>33</v>
      </c>
      <c r="B1461" s="18">
        <v>0.46200000000000002</v>
      </c>
      <c r="C1461" s="15" t="s">
        <v>34</v>
      </c>
      <c r="D1461" s="18">
        <v>0.76600000000000001</v>
      </c>
    </row>
    <row r="1462" spans="1:6" x14ac:dyDescent="0.3">
      <c r="A1462" s="16" t="s">
        <v>35</v>
      </c>
      <c r="B1462" s="21">
        <v>2.444</v>
      </c>
      <c r="C1462" s="16" t="s">
        <v>36</v>
      </c>
      <c r="D1462" s="21">
        <v>3.16</v>
      </c>
    </row>
  </sheetData>
  <mergeCells count="77">
    <mergeCell ref="A1369:D1369"/>
    <mergeCell ref="A1388:D1388"/>
    <mergeCell ref="A1407:D1407"/>
    <mergeCell ref="A1426:D1426"/>
    <mergeCell ref="A1445:D1445"/>
    <mergeCell ref="A1350:D1350"/>
    <mergeCell ref="A1141:D1141"/>
    <mergeCell ref="A1160:D1160"/>
    <mergeCell ref="A1179:D1179"/>
    <mergeCell ref="A1198:D1198"/>
    <mergeCell ref="A1217:D1217"/>
    <mergeCell ref="A1236:D1236"/>
    <mergeCell ref="A1255:D1255"/>
    <mergeCell ref="A1274:D1274"/>
    <mergeCell ref="A1293:D1293"/>
    <mergeCell ref="A1312:D1312"/>
    <mergeCell ref="A1331:D1331"/>
    <mergeCell ref="A1122:D1122"/>
    <mergeCell ref="A913:D913"/>
    <mergeCell ref="A932:D932"/>
    <mergeCell ref="A951:D951"/>
    <mergeCell ref="A970:D970"/>
    <mergeCell ref="A989:D989"/>
    <mergeCell ref="A1008:D1008"/>
    <mergeCell ref="A1027:D1027"/>
    <mergeCell ref="A1046:D1046"/>
    <mergeCell ref="A1065:D1065"/>
    <mergeCell ref="A1084:D1084"/>
    <mergeCell ref="A1103:D1103"/>
    <mergeCell ref="A894:D894"/>
    <mergeCell ref="A685:D685"/>
    <mergeCell ref="A704:D704"/>
    <mergeCell ref="A723:D723"/>
    <mergeCell ref="A742:D742"/>
    <mergeCell ref="A761:D761"/>
    <mergeCell ref="A780:D780"/>
    <mergeCell ref="A799:D799"/>
    <mergeCell ref="A818:D818"/>
    <mergeCell ref="A837:D837"/>
    <mergeCell ref="A856:D856"/>
    <mergeCell ref="A875:D875"/>
    <mergeCell ref="A666:D666"/>
    <mergeCell ref="A457:D457"/>
    <mergeCell ref="A476:D476"/>
    <mergeCell ref="A495:D495"/>
    <mergeCell ref="A514:D514"/>
    <mergeCell ref="A533:D533"/>
    <mergeCell ref="A552:D552"/>
    <mergeCell ref="A571:D571"/>
    <mergeCell ref="A590:D590"/>
    <mergeCell ref="A609:D609"/>
    <mergeCell ref="A628:D628"/>
    <mergeCell ref="A647:D647"/>
    <mergeCell ref="A438:D438"/>
    <mergeCell ref="A229:D229"/>
    <mergeCell ref="A248:D248"/>
    <mergeCell ref="A267:D267"/>
    <mergeCell ref="A286:D286"/>
    <mergeCell ref="A305:D305"/>
    <mergeCell ref="A324:D324"/>
    <mergeCell ref="A343:D343"/>
    <mergeCell ref="A362:D362"/>
    <mergeCell ref="A381:D381"/>
    <mergeCell ref="A400:D400"/>
    <mergeCell ref="A419:D419"/>
    <mergeCell ref="A210:D210"/>
    <mergeCell ref="A1:D1"/>
    <mergeCell ref="A20:D20"/>
    <mergeCell ref="A39:D39"/>
    <mergeCell ref="A58:D58"/>
    <mergeCell ref="A77:D77"/>
    <mergeCell ref="A96:D96"/>
    <mergeCell ref="A115:D115"/>
    <mergeCell ref="A134:D134"/>
    <mergeCell ref="A153:D153"/>
    <mergeCell ref="A172:D172"/>
    <mergeCell ref="A191:D19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F18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7" style="2" bestFit="1" customWidth="1"/>
    <col min="5" max="5" width="8.77734375" style="2" customWidth="1"/>
    <col min="6" max="6" width="15.77734375" style="2" bestFit="1" customWidth="1"/>
    <col min="7" max="10" width="8.88671875" style="2"/>
    <col min="11" max="11" width="31.21875" style="2" bestFit="1" customWidth="1"/>
    <col min="12" max="12" width="7.77734375" style="2" bestFit="1" customWidth="1"/>
    <col min="13" max="13" width="14.109375" style="2" bestFit="1" customWidth="1"/>
    <col min="14" max="15" width="6.5546875" style="2" bestFit="1" customWidth="1"/>
    <col min="16" max="16384" width="8.88671875" style="2"/>
  </cols>
  <sheetData>
    <row r="1" spans="1:15" x14ac:dyDescent="0.3">
      <c r="A1" s="43" t="s">
        <v>0</v>
      </c>
      <c r="B1" s="44"/>
      <c r="C1" s="44"/>
      <c r="D1" s="44"/>
      <c r="K1" s="19" t="s">
        <v>37</v>
      </c>
      <c r="L1" s="26"/>
      <c r="M1" s="26"/>
      <c r="N1" s="26"/>
    </row>
    <row r="2" spans="1:15" x14ac:dyDescent="0.3">
      <c r="A2" s="15" t="s">
        <v>1</v>
      </c>
      <c r="B2" s="5" t="s">
        <v>167</v>
      </c>
      <c r="C2" s="15" t="s">
        <v>3</v>
      </c>
      <c r="D2" s="6">
        <v>0.378</v>
      </c>
      <c r="K2" s="19" t="s">
        <v>1</v>
      </c>
      <c r="L2" s="11" t="s">
        <v>167</v>
      </c>
      <c r="M2" s="19" t="s">
        <v>3</v>
      </c>
      <c r="N2" s="12">
        <v>0.378</v>
      </c>
    </row>
    <row r="3" spans="1:15" x14ac:dyDescent="0.3">
      <c r="A3" s="15" t="s">
        <v>4</v>
      </c>
      <c r="B3" s="5" t="s">
        <v>5</v>
      </c>
      <c r="C3" s="15" t="s">
        <v>6</v>
      </c>
      <c r="D3" s="6">
        <v>0.308</v>
      </c>
      <c r="K3" s="15" t="s">
        <v>4</v>
      </c>
      <c r="L3" s="5" t="s">
        <v>5</v>
      </c>
      <c r="M3" s="15" t="s">
        <v>6</v>
      </c>
      <c r="N3" s="6">
        <v>0.308</v>
      </c>
    </row>
    <row r="4" spans="1:15" x14ac:dyDescent="0.3">
      <c r="A4" s="15" t="s">
        <v>7</v>
      </c>
      <c r="B4" s="5" t="s">
        <v>8</v>
      </c>
      <c r="C4" s="15" t="s">
        <v>9</v>
      </c>
      <c r="D4" s="6">
        <v>5.4580000000000002</v>
      </c>
      <c r="K4" s="15" t="s">
        <v>15</v>
      </c>
      <c r="L4" s="9">
        <v>11</v>
      </c>
      <c r="M4" s="15" t="s">
        <v>9</v>
      </c>
      <c r="N4" s="6">
        <v>5.4580000000000002</v>
      </c>
    </row>
    <row r="5" spans="1:15" x14ac:dyDescent="0.3">
      <c r="A5" s="15" t="s">
        <v>10</v>
      </c>
      <c r="B5" s="5" t="s">
        <v>11</v>
      </c>
      <c r="C5" s="15" t="s">
        <v>12</v>
      </c>
      <c r="D5" s="6">
        <v>4.4299999999999999E-2</v>
      </c>
      <c r="K5" s="16" t="s">
        <v>17</v>
      </c>
      <c r="L5" s="24">
        <v>9</v>
      </c>
      <c r="M5" s="25"/>
      <c r="N5" s="25"/>
    </row>
    <row r="6" spans="1:15" x14ac:dyDescent="0.3">
      <c r="A6" s="15" t="s">
        <v>13</v>
      </c>
      <c r="B6" s="7">
        <v>0.45584490740740741</v>
      </c>
      <c r="C6" s="15" t="s">
        <v>14</v>
      </c>
      <c r="D6" s="8">
        <v>38.588000000000001</v>
      </c>
    </row>
    <row r="7" spans="1:15" x14ac:dyDescent="0.3">
      <c r="A7" s="15" t="s">
        <v>15</v>
      </c>
      <c r="B7" s="9">
        <v>11</v>
      </c>
      <c r="C7" s="15" t="s">
        <v>16</v>
      </c>
      <c r="D7" s="8">
        <v>-73.180000000000007</v>
      </c>
      <c r="K7" s="17"/>
      <c r="L7" s="10" t="s">
        <v>38</v>
      </c>
      <c r="M7" s="10" t="s">
        <v>39</v>
      </c>
      <c r="N7" s="10" t="s">
        <v>24</v>
      </c>
      <c r="O7" s="10" t="s">
        <v>25</v>
      </c>
    </row>
    <row r="8" spans="1:15" x14ac:dyDescent="0.3">
      <c r="A8" s="15" t="s">
        <v>17</v>
      </c>
      <c r="B8" s="9">
        <v>9</v>
      </c>
      <c r="C8" s="15" t="s">
        <v>18</v>
      </c>
      <c r="D8" s="8">
        <v>-72.38</v>
      </c>
      <c r="K8" s="19" t="s">
        <v>27</v>
      </c>
      <c r="L8" s="22">
        <v>8.3999999999999995E-3</v>
      </c>
      <c r="M8" s="22">
        <v>4.0000000000000001E-3</v>
      </c>
      <c r="N8" s="22">
        <v>2.0030000000000001</v>
      </c>
      <c r="O8" s="22">
        <v>7.5999999999999998E-2</v>
      </c>
    </row>
    <row r="9" spans="1:15" x14ac:dyDescent="0.3">
      <c r="A9" s="15" t="s">
        <v>19</v>
      </c>
      <c r="B9" s="5">
        <v>1</v>
      </c>
      <c r="C9" s="15"/>
      <c r="D9" s="6"/>
      <c r="K9" s="16" t="s">
        <v>28</v>
      </c>
      <c r="L9" s="23">
        <v>9.7999999999999997E-3</v>
      </c>
      <c r="M9" s="23">
        <v>4.0000000000000001E-3</v>
      </c>
      <c r="N9" s="23">
        <v>2.3359999999999999</v>
      </c>
      <c r="O9" s="23">
        <v>4.3999999999999997E-2</v>
      </c>
    </row>
    <row r="10" spans="1:15" x14ac:dyDescent="0.3">
      <c r="A10" s="15" t="s">
        <v>20</v>
      </c>
      <c r="B10" s="5" t="s">
        <v>21</v>
      </c>
      <c r="C10" s="15"/>
      <c r="D10" s="6"/>
    </row>
    <row r="11" spans="1:15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15" x14ac:dyDescent="0.3">
      <c r="A12" s="19" t="s">
        <v>27</v>
      </c>
      <c r="B12" s="22">
        <v>8.3999999999999995E-3</v>
      </c>
      <c r="C12" s="22">
        <v>4.0000000000000001E-3</v>
      </c>
      <c r="D12" s="22">
        <v>2.0030000000000001</v>
      </c>
      <c r="E12" s="22">
        <v>7.5999999999999998E-2</v>
      </c>
      <c r="F12" s="12" t="s">
        <v>178</v>
      </c>
    </row>
    <row r="13" spans="1:15" x14ac:dyDescent="0.3">
      <c r="A13" s="16" t="s">
        <v>28</v>
      </c>
      <c r="B13" s="23">
        <v>9.7999999999999997E-3</v>
      </c>
      <c r="C13" s="23">
        <v>4.0000000000000001E-3</v>
      </c>
      <c r="D13" s="23">
        <v>2.3359999999999999</v>
      </c>
      <c r="E13" s="23">
        <v>4.3999999999999997E-2</v>
      </c>
      <c r="F13" s="13" t="s">
        <v>179</v>
      </c>
    </row>
    <row r="14" spans="1:15" x14ac:dyDescent="0.3">
      <c r="A14" s="3"/>
      <c r="B14" s="4"/>
      <c r="C14" s="4"/>
      <c r="D14" s="4"/>
      <c r="E14" s="4"/>
      <c r="F14" s="4"/>
    </row>
    <row r="15" spans="1:15" x14ac:dyDescent="0.3">
      <c r="A15" s="19" t="s">
        <v>29</v>
      </c>
      <c r="B15" s="20">
        <v>0.72499999999999998</v>
      </c>
      <c r="C15" s="19" t="s">
        <v>30</v>
      </c>
      <c r="D15" s="20">
        <v>2.1219999999999999</v>
      </c>
    </row>
    <row r="16" spans="1:15" x14ac:dyDescent="0.3">
      <c r="A16" s="15" t="s">
        <v>31</v>
      </c>
      <c r="B16" s="18">
        <v>0.69599999999999995</v>
      </c>
      <c r="C16" s="15" t="s">
        <v>32</v>
      </c>
      <c r="D16" s="18">
        <v>0.53300000000000003</v>
      </c>
    </row>
    <row r="17" spans="1:4" x14ac:dyDescent="0.3">
      <c r="A17" s="15" t="s">
        <v>33</v>
      </c>
      <c r="B17" s="18">
        <v>0.46200000000000002</v>
      </c>
      <c r="C17" s="15" t="s">
        <v>34</v>
      </c>
      <c r="D17" s="18">
        <v>0.76600000000000001</v>
      </c>
    </row>
    <row r="18" spans="1:4" x14ac:dyDescent="0.3">
      <c r="A18" s="16" t="s">
        <v>35</v>
      </c>
      <c r="B18" s="21">
        <v>2.444</v>
      </c>
      <c r="C18" s="16" t="s">
        <v>36</v>
      </c>
      <c r="D18" s="21">
        <v>3.16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Christopher Røsholm</dc:creator>
  <cp:lastModifiedBy>Jørgen Christopher Røsholm</cp:lastModifiedBy>
  <dcterms:created xsi:type="dcterms:W3CDTF">2017-04-16T09:10:42Z</dcterms:created>
  <dcterms:modified xsi:type="dcterms:W3CDTF">2017-04-17T10:06:51Z</dcterms:modified>
</cp:coreProperties>
</file>