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jorri\OneDrive\Work\Aus Energy Model Paul Zeba\db\"/>
    </mc:Choice>
  </mc:AlternateContent>
  <xr:revisionPtr revIDLastSave="0" documentId="13_ncr:1_{AC89A344-D2A0-4028-82CA-651A4219657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Final" sheetId="13" r:id="rId1"/>
    <sheet name="Working &amp; Sources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9" i="11" l="1"/>
  <c r="P6" i="13" l="1"/>
  <c r="F46" i="13" l="1"/>
  <c r="G46" i="13" l="1"/>
  <c r="H46" i="13"/>
  <c r="I46" i="13"/>
  <c r="J46" i="13"/>
  <c r="K46" i="13"/>
  <c r="L46" i="13"/>
  <c r="M46" i="13"/>
  <c r="N46" i="13"/>
  <c r="O46" i="13"/>
  <c r="N33" i="11" l="1"/>
  <c r="N34" i="11"/>
  <c r="N35" i="11"/>
  <c r="N36" i="11"/>
  <c r="N37" i="11"/>
  <c r="N38" i="11"/>
  <c r="N39" i="11"/>
  <c r="N40" i="11"/>
  <c r="N32" i="11"/>
  <c r="M33" i="11"/>
  <c r="M34" i="11"/>
  <c r="M35" i="11"/>
  <c r="M36" i="11"/>
  <c r="M37" i="11"/>
  <c r="M38" i="11"/>
  <c r="M39" i="11"/>
  <c r="M40" i="11"/>
  <c r="M32" i="11"/>
  <c r="L33" i="11"/>
  <c r="L34" i="11"/>
  <c r="L35" i="11"/>
  <c r="L36" i="11"/>
  <c r="L37" i="11"/>
  <c r="L38" i="11"/>
  <c r="L39" i="11"/>
  <c r="L40" i="11"/>
  <c r="L32" i="11"/>
  <c r="L45" i="11" s="1"/>
  <c r="K33" i="11"/>
  <c r="K34" i="11"/>
  <c r="K35" i="11"/>
  <c r="K36" i="11"/>
  <c r="K37" i="11"/>
  <c r="K38" i="11"/>
  <c r="K39" i="11"/>
  <c r="K40" i="11"/>
  <c r="K32" i="11"/>
  <c r="J33" i="11"/>
  <c r="J34" i="11"/>
  <c r="J35" i="11"/>
  <c r="J36" i="11"/>
  <c r="J37" i="11"/>
  <c r="J38" i="11"/>
  <c r="J39" i="11"/>
  <c r="J40" i="11"/>
  <c r="J32" i="11"/>
  <c r="I33" i="11"/>
  <c r="I34" i="11"/>
  <c r="I35" i="11"/>
  <c r="I36" i="11"/>
  <c r="I37" i="11"/>
  <c r="I38" i="11"/>
  <c r="I39" i="11"/>
  <c r="I40" i="11"/>
  <c r="I32" i="11"/>
  <c r="H33" i="11"/>
  <c r="H34" i="11"/>
  <c r="H35" i="11"/>
  <c r="H36" i="11"/>
  <c r="H37" i="11"/>
  <c r="H38" i="11"/>
  <c r="H39" i="11"/>
  <c r="H40" i="11"/>
  <c r="H32" i="11"/>
  <c r="G33" i="11"/>
  <c r="G34" i="11"/>
  <c r="G35" i="11"/>
  <c r="G36" i="11"/>
  <c r="G37" i="11"/>
  <c r="G38" i="11"/>
  <c r="G39" i="11"/>
  <c r="G40" i="11"/>
  <c r="G32" i="11"/>
  <c r="F33" i="11"/>
  <c r="F34" i="11"/>
  <c r="F35" i="11"/>
  <c r="F36" i="11"/>
  <c r="F37" i="11"/>
  <c r="F38" i="11"/>
  <c r="F39" i="11"/>
  <c r="F40" i="11"/>
  <c r="F32" i="11"/>
  <c r="E33" i="11"/>
  <c r="E34" i="11"/>
  <c r="E35" i="11"/>
  <c r="E36" i="11"/>
  <c r="E37" i="11"/>
  <c r="E38" i="11"/>
  <c r="E39" i="11"/>
  <c r="E40" i="11"/>
  <c r="E32" i="11"/>
  <c r="E64" i="11" l="1"/>
  <c r="E51" i="11"/>
  <c r="F61" i="11"/>
  <c r="F48" i="11"/>
  <c r="G62" i="11"/>
  <c r="G49" i="11"/>
  <c r="H63" i="11"/>
  <c r="H50" i="11"/>
  <c r="I64" i="11"/>
  <c r="I51" i="11"/>
  <c r="J65" i="11"/>
  <c r="J52" i="11"/>
  <c r="J61" i="11"/>
  <c r="J48" i="11"/>
  <c r="K66" i="11"/>
  <c r="K53" i="11"/>
  <c r="K62" i="11"/>
  <c r="K49" i="11"/>
  <c r="L59" i="11"/>
  <c r="L46" i="11"/>
  <c r="M60" i="11"/>
  <c r="M47" i="11"/>
  <c r="N61" i="11"/>
  <c r="N48" i="11"/>
  <c r="E58" i="11"/>
  <c r="E45" i="11"/>
  <c r="E63" i="11"/>
  <c r="E50" i="11"/>
  <c r="E59" i="11"/>
  <c r="E46" i="11"/>
  <c r="F64" i="11"/>
  <c r="F51" i="11"/>
  <c r="F60" i="11"/>
  <c r="F47" i="11"/>
  <c r="G65" i="11"/>
  <c r="G52" i="11"/>
  <c r="G61" i="11"/>
  <c r="G48" i="11"/>
  <c r="H66" i="11"/>
  <c r="H53" i="11"/>
  <c r="H62" i="11"/>
  <c r="H49" i="11"/>
  <c r="I58" i="11"/>
  <c r="I45" i="11"/>
  <c r="I63" i="11"/>
  <c r="I50" i="11"/>
  <c r="I59" i="11"/>
  <c r="I46" i="11"/>
  <c r="J64" i="11"/>
  <c r="J51" i="11"/>
  <c r="J60" i="11"/>
  <c r="J47" i="11"/>
  <c r="K65" i="11"/>
  <c r="K52" i="11"/>
  <c r="K61" i="11"/>
  <c r="K48" i="11"/>
  <c r="L66" i="11"/>
  <c r="L53" i="11"/>
  <c r="L62" i="11"/>
  <c r="L49" i="11"/>
  <c r="M58" i="11"/>
  <c r="M45" i="11"/>
  <c r="M63" i="11"/>
  <c r="M50" i="11"/>
  <c r="M59" i="11"/>
  <c r="M46" i="11"/>
  <c r="N64" i="11"/>
  <c r="N51" i="11"/>
  <c r="N60" i="11"/>
  <c r="N47" i="11"/>
  <c r="E60" i="11"/>
  <c r="E47" i="11"/>
  <c r="G66" i="11"/>
  <c r="G53" i="11"/>
  <c r="H58" i="11"/>
  <c r="H45" i="11"/>
  <c r="H59" i="11"/>
  <c r="H46" i="11"/>
  <c r="I60" i="11"/>
  <c r="I47" i="11"/>
  <c r="L63" i="11"/>
  <c r="L50" i="11"/>
  <c r="M64" i="11"/>
  <c r="M51" i="11"/>
  <c r="N65" i="11"/>
  <c r="N52" i="11"/>
  <c r="E66" i="11"/>
  <c r="E53" i="11"/>
  <c r="E62" i="11"/>
  <c r="E49" i="11"/>
  <c r="F58" i="11"/>
  <c r="F45" i="11"/>
  <c r="F63" i="11"/>
  <c r="F50" i="11"/>
  <c r="F46" i="11"/>
  <c r="G64" i="11"/>
  <c r="G51" i="11"/>
  <c r="G60" i="11"/>
  <c r="G47" i="11"/>
  <c r="H65" i="11"/>
  <c r="H52" i="11"/>
  <c r="H61" i="11"/>
  <c r="H48" i="11"/>
  <c r="I66" i="11"/>
  <c r="I53" i="11"/>
  <c r="I62" i="11"/>
  <c r="I49" i="11"/>
  <c r="J58" i="11"/>
  <c r="J45" i="11"/>
  <c r="J63" i="11"/>
  <c r="J50" i="11"/>
  <c r="J59" i="11"/>
  <c r="J46" i="11"/>
  <c r="K64" i="11"/>
  <c r="K51" i="11"/>
  <c r="K60" i="11"/>
  <c r="K47" i="11"/>
  <c r="L65" i="11"/>
  <c r="L52" i="11"/>
  <c r="L61" i="11"/>
  <c r="L48" i="11"/>
  <c r="M66" i="11"/>
  <c r="M53" i="11"/>
  <c r="M62" i="11"/>
  <c r="M49" i="11"/>
  <c r="N58" i="11"/>
  <c r="N45" i="11"/>
  <c r="N63" i="11"/>
  <c r="N50" i="11"/>
  <c r="N59" i="11"/>
  <c r="N46" i="11"/>
  <c r="F65" i="11"/>
  <c r="F52" i="11"/>
  <c r="E65" i="11"/>
  <c r="E52" i="11"/>
  <c r="E61" i="11"/>
  <c r="E48" i="11"/>
  <c r="F66" i="11"/>
  <c r="F53" i="11"/>
  <c r="F62" i="11"/>
  <c r="F49" i="11"/>
  <c r="G58" i="11"/>
  <c r="G45" i="11"/>
  <c r="G63" i="11"/>
  <c r="G50" i="11"/>
  <c r="G59" i="11"/>
  <c r="G46" i="11"/>
  <c r="H64" i="11"/>
  <c r="H51" i="11"/>
  <c r="H60" i="11"/>
  <c r="H47" i="11"/>
  <c r="I65" i="11"/>
  <c r="I52" i="11"/>
  <c r="I61" i="11"/>
  <c r="I48" i="11"/>
  <c r="J66" i="11"/>
  <c r="J53" i="11"/>
  <c r="J62" i="11"/>
  <c r="J49" i="11"/>
  <c r="K58" i="11"/>
  <c r="K45" i="11"/>
  <c r="K63" i="11"/>
  <c r="K50" i="11"/>
  <c r="K59" i="11"/>
  <c r="K46" i="11"/>
  <c r="L64" i="11"/>
  <c r="L51" i="11"/>
  <c r="L60" i="11"/>
  <c r="L47" i="11"/>
  <c r="M65" i="11"/>
  <c r="M52" i="11"/>
  <c r="M61" i="11"/>
  <c r="M48" i="11"/>
  <c r="N66" i="11"/>
  <c r="N53" i="11"/>
  <c r="N62" i="11"/>
  <c r="N49" i="11"/>
  <c r="L58" i="11"/>
  <c r="E75" i="11"/>
  <c r="F75" i="11"/>
  <c r="G75" i="11"/>
  <c r="H75" i="11"/>
  <c r="I75" i="11"/>
  <c r="J75" i="11"/>
  <c r="K75" i="11"/>
  <c r="L75" i="11"/>
  <c r="M75" i="11"/>
  <c r="N75" i="11"/>
  <c r="C4" i="11"/>
  <c r="B4" i="11"/>
</calcChain>
</file>

<file path=xl/sharedStrings.xml><?xml version="1.0" encoding="utf-8"?>
<sst xmlns="http://schemas.openxmlformats.org/spreadsheetml/2006/main" count="273" uniqueCount="36">
  <si>
    <t>Total of all Economic (ANZSIC) Sectors</t>
  </si>
  <si>
    <t>Mining</t>
  </si>
  <si>
    <t>Manufacturing</t>
  </si>
  <si>
    <t>Construction</t>
  </si>
  <si>
    <t>Services</t>
  </si>
  <si>
    <t>Commercial Transport</t>
  </si>
  <si>
    <t>Population (millions)</t>
  </si>
  <si>
    <t>Gas, Water and Waste Services</t>
  </si>
  <si>
    <t>Electricity</t>
  </si>
  <si>
    <t>Forestry</t>
  </si>
  <si>
    <t>Agriculture</t>
  </si>
  <si>
    <t>Residential</t>
  </si>
  <si>
    <t>Emissions by ANZSIC sector (Mt CO2-eq)</t>
  </si>
  <si>
    <t>Electricity supply</t>
  </si>
  <si>
    <t>Source: https://ageis.climatechange.gov.au/ANZSIC.aspx</t>
  </si>
  <si>
    <t>Electricity generation (GWh)</t>
  </si>
  <si>
    <t>Emissions intensity of electricity generation (kg Co2-eq/kWh)</t>
  </si>
  <si>
    <t>Emissions intensity (t CO2-e/$millions)</t>
  </si>
  <si>
    <t>Source: https://www.abs.gov.au/AUSSTATS/abs@.nsf/DetailsPage/8155.02017-18?OpenDocument</t>
  </si>
  <si>
    <t>Source: https://www.abs.gov.au/AUSSTATS/abs@.nsf/DetailsPage/3222.02017%20(base)%20-%202066?OpenDocument. Note population projections are for Series B</t>
  </si>
  <si>
    <t>Residential emissions intensity (Mt CO2-eq/millions people)</t>
  </si>
  <si>
    <t>Population &amp; residential emissions intensity</t>
  </si>
  <si>
    <t>Source: https://www.energy.gov.au/publications/australian-energy-statistics-table-o-electricity-generation-fuel-type-2017-18-and-2018</t>
  </si>
  <si>
    <t>NA</t>
  </si>
  <si>
    <t>Industry value added ($ millions, nominal)</t>
  </si>
  <si>
    <t>Industry value added ($ millions, 2019)</t>
  </si>
  <si>
    <t>RBA Inflator</t>
  </si>
  <si>
    <t>Please note that this national industry data was reported in financial year and has been averaged to convert to calender year</t>
  </si>
  <si>
    <t>Value of electricity ($/MWh)</t>
  </si>
  <si>
    <t>Gas, Water &amp; Waste Services</t>
  </si>
  <si>
    <t>Industry value added ($ billions, 2019)</t>
  </si>
  <si>
    <t>Emissions intensity (kg CO2-eq/$)</t>
  </si>
  <si>
    <t>Carbon intensity of electricity generation (kg Co2-eq/kWh)</t>
  </si>
  <si>
    <t>LULUCF</t>
  </si>
  <si>
    <t>Emissions by UNFCCC Inventory (Mt CO2-eq) https://ageis.climatechange.gov.au/UNFCCC.aspx</t>
  </si>
  <si>
    <t>Emissions (Mt CO2-eq)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</si>
</sst>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\-0;0;@"/>
    <numFmt numFmtId="165" formatCode="0.0"/>
    <numFmt numFmtId="166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164" fontId="18" fillId="0" borderId="0" xfId="0" applyNumberFormat="1" applyFont="1"/>
    <xf numFmtId="0" fontId="0" fillId="0" borderId="0" xfId="0" applyFill="1"/>
    <xf numFmtId="0" fontId="0" fillId="0" borderId="0" xfId="0" applyAlignment="1">
      <alignment wrapText="1"/>
    </xf>
    <xf numFmtId="0" fontId="19" fillId="0" borderId="0" xfId="0" applyFont="1"/>
    <xf numFmtId="2" fontId="0" fillId="0" borderId="0" xfId="0" applyNumberFormat="1"/>
    <xf numFmtId="165" fontId="0" fillId="0" borderId="0" xfId="0" applyNumberFormat="1"/>
    <xf numFmtId="165" fontId="20" fillId="0" borderId="0" xfId="0" applyNumberFormat="1" applyFont="1"/>
    <xf numFmtId="1" fontId="0" fillId="0" borderId="0" xfId="0" applyNumberFormat="1"/>
    <xf numFmtId="166" fontId="0" fillId="0" borderId="0" xfId="0" applyNumberFormat="1"/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3144E-76A1-D44E-8380-5F4532184869}">
  <dimension ref="A1:AV51"/>
  <sheetViews>
    <sheetView zoomScale="85" zoomScaleNormal="85" workbookViewId="0">
      <selection activeCell="F4" sqref="F4:P4"/>
    </sheetView>
  </sheetViews>
  <sheetFormatPr defaultColWidth="11.42578125" defaultRowHeight="15" x14ac:dyDescent="0.25"/>
  <cols>
    <col min="1" max="1" width="46.42578125" customWidth="1"/>
    <col min="2" max="2" width="19.5703125" customWidth="1"/>
    <col min="3" max="12" width="14.140625" bestFit="1" customWidth="1"/>
  </cols>
  <sheetData>
    <row r="1" spans="1:21" x14ac:dyDescent="0.25">
      <c r="A1" s="1" t="s">
        <v>12</v>
      </c>
      <c r="B1" s="1"/>
    </row>
    <row r="2" spans="1:21" x14ac:dyDescent="0.25">
      <c r="A2" s="1"/>
      <c r="B2" s="1"/>
      <c r="C2" s="1">
        <v>2005</v>
      </c>
      <c r="D2" s="1">
        <v>2006</v>
      </c>
      <c r="E2" s="1">
        <v>2007</v>
      </c>
      <c r="F2" s="1">
        <v>2008</v>
      </c>
      <c r="G2" s="1">
        <v>2009</v>
      </c>
      <c r="H2" s="1">
        <v>2010</v>
      </c>
      <c r="I2" s="1">
        <v>2011</v>
      </c>
      <c r="J2" s="1">
        <v>2012</v>
      </c>
      <c r="K2" s="1">
        <v>2013</v>
      </c>
      <c r="L2" s="1">
        <v>2014</v>
      </c>
      <c r="M2" s="1">
        <v>2015</v>
      </c>
      <c r="N2" s="1">
        <v>2016</v>
      </c>
      <c r="O2" s="1">
        <v>2017</v>
      </c>
      <c r="P2" s="1">
        <v>2018</v>
      </c>
      <c r="Q2" s="1"/>
      <c r="R2" s="1"/>
      <c r="S2" s="1"/>
      <c r="T2" s="1">
        <v>2008</v>
      </c>
      <c r="U2">
        <v>2018</v>
      </c>
    </row>
    <row r="3" spans="1:21" x14ac:dyDescent="0.25">
      <c r="A3" t="s">
        <v>1</v>
      </c>
      <c r="B3" t="s">
        <v>35</v>
      </c>
      <c r="C3" s="9">
        <v>51.495069999999998</v>
      </c>
      <c r="D3" s="9">
        <v>52.417029999999997</v>
      </c>
      <c r="E3" s="9">
        <v>54.448929999999997</v>
      </c>
      <c r="F3" s="9">
        <v>54.804910000000007</v>
      </c>
      <c r="G3" s="9">
        <v>57.070089999999993</v>
      </c>
      <c r="H3" s="9">
        <v>57.138800000000003</v>
      </c>
      <c r="I3" s="9">
        <v>58.253440000000005</v>
      </c>
      <c r="J3" s="9">
        <v>61.06156</v>
      </c>
      <c r="K3" s="9">
        <v>64.360879999999995</v>
      </c>
      <c r="L3" s="9">
        <v>64.285080000000008</v>
      </c>
      <c r="M3" s="9">
        <v>67.856999999999999</v>
      </c>
      <c r="N3" s="9">
        <v>73.948429999999988</v>
      </c>
      <c r="O3" s="9">
        <v>80.705439999999996</v>
      </c>
      <c r="P3" s="9">
        <v>94.903999999999996</v>
      </c>
      <c r="Q3" s="9"/>
      <c r="R3" s="9"/>
      <c r="S3" s="9" t="s">
        <v>10</v>
      </c>
      <c r="T3">
        <v>171.28127999999998</v>
      </c>
      <c r="U3">
        <v>105.61832</v>
      </c>
    </row>
    <row r="4" spans="1:21" x14ac:dyDescent="0.25">
      <c r="A4" t="s">
        <v>2</v>
      </c>
      <c r="B4" t="s">
        <v>35</v>
      </c>
      <c r="C4" s="9">
        <v>67.583389999999994</v>
      </c>
      <c r="D4" s="9">
        <v>66.948999999999998</v>
      </c>
      <c r="E4" s="9">
        <v>68.994900000000001</v>
      </c>
      <c r="F4" s="9">
        <v>70.126490000000004</v>
      </c>
      <c r="G4" s="9">
        <v>65.695890000000006</v>
      </c>
      <c r="H4" s="9">
        <v>67.473079999999996</v>
      </c>
      <c r="I4" s="9">
        <v>66.632259999999988</v>
      </c>
      <c r="J4" s="9">
        <v>65.140389999999996</v>
      </c>
      <c r="K4" s="9">
        <v>64.156700000000001</v>
      </c>
      <c r="L4" s="9">
        <v>60.674480000000003</v>
      </c>
      <c r="M4" s="9">
        <v>57.666110000000003</v>
      </c>
      <c r="N4" s="9">
        <v>54.686010000000003</v>
      </c>
      <c r="O4" s="9">
        <v>53.740070000000003</v>
      </c>
      <c r="P4" s="9">
        <v>59.408999999999999</v>
      </c>
      <c r="Q4" s="9"/>
      <c r="R4" s="9"/>
      <c r="S4" s="9" t="s">
        <v>9</v>
      </c>
      <c r="T4">
        <v>-26.418040000000001</v>
      </c>
      <c r="U4">
        <v>-57.28904804680468</v>
      </c>
    </row>
    <row r="5" spans="1:21" x14ac:dyDescent="0.25">
      <c r="A5" t="s">
        <v>8</v>
      </c>
      <c r="B5" t="s">
        <v>35</v>
      </c>
      <c r="C5" s="9">
        <v>196.83099999999999</v>
      </c>
      <c r="D5" s="9">
        <v>201.38226999999998</v>
      </c>
      <c r="E5" s="9">
        <v>204.19404</v>
      </c>
      <c r="F5" s="9">
        <v>206.03023999999999</v>
      </c>
      <c r="G5" s="9">
        <v>211.76345999999998</v>
      </c>
      <c r="H5" s="9">
        <v>205.16413</v>
      </c>
      <c r="I5" s="9">
        <v>198.56599</v>
      </c>
      <c r="J5" s="9">
        <v>199.18496999999999</v>
      </c>
      <c r="K5" s="9">
        <v>187.04958999999999</v>
      </c>
      <c r="L5" s="9">
        <v>180.79001</v>
      </c>
      <c r="M5" s="9">
        <v>188.99068</v>
      </c>
      <c r="N5" s="9">
        <v>194.74427</v>
      </c>
      <c r="O5" s="9">
        <v>189.77193</v>
      </c>
      <c r="P5" s="9">
        <v>183.17</v>
      </c>
      <c r="Q5" s="9"/>
      <c r="R5" s="9"/>
      <c r="S5" s="9" t="s">
        <v>1</v>
      </c>
      <c r="T5">
        <v>54.804910000000007</v>
      </c>
      <c r="U5">
        <v>83.55543999999999</v>
      </c>
    </row>
    <row r="6" spans="1:21" x14ac:dyDescent="0.25">
      <c r="A6" t="s">
        <v>29</v>
      </c>
      <c r="B6" t="s">
        <v>35</v>
      </c>
      <c r="C6" s="9">
        <v>16.2805</v>
      </c>
      <c r="D6" s="9">
        <v>16.33776000000001</v>
      </c>
      <c r="E6" s="9">
        <v>16.235829999999986</v>
      </c>
      <c r="F6" s="9">
        <v>17.13270000000001</v>
      </c>
      <c r="G6" s="9">
        <v>16.989800000000017</v>
      </c>
      <c r="H6" s="9">
        <v>17.886790000000008</v>
      </c>
      <c r="I6" s="9">
        <v>17.478520000000017</v>
      </c>
      <c r="J6" s="9">
        <v>15.62975</v>
      </c>
      <c r="K6" s="9">
        <v>14.328730000000011</v>
      </c>
      <c r="L6" s="9">
        <v>14.28573999999999</v>
      </c>
      <c r="M6" s="9">
        <v>14.132360000000014</v>
      </c>
      <c r="N6" s="9">
        <v>14.910880000000004</v>
      </c>
      <c r="O6" s="9">
        <v>14.318429999999992</v>
      </c>
      <c r="P6" s="9">
        <f>189.79-P5</f>
        <v>6.6200000000000045</v>
      </c>
      <c r="Q6" s="9"/>
      <c r="R6" s="9"/>
      <c r="S6" s="9" t="s">
        <v>2</v>
      </c>
      <c r="T6">
        <v>70.126490000000004</v>
      </c>
      <c r="U6">
        <v>51.765070000000001</v>
      </c>
    </row>
    <row r="7" spans="1:21" x14ac:dyDescent="0.25">
      <c r="A7" t="s">
        <v>3</v>
      </c>
      <c r="B7" t="s">
        <v>35</v>
      </c>
      <c r="C7" s="9">
        <v>7.1700299999999997</v>
      </c>
      <c r="D7" s="9">
        <v>7.2630600000000003</v>
      </c>
      <c r="E7" s="9">
        <v>7.1941300000000004</v>
      </c>
      <c r="F7" s="9">
        <v>7.2112499999999997</v>
      </c>
      <c r="G7" s="9">
        <v>6.70228</v>
      </c>
      <c r="H7" s="9">
        <v>6.98597</v>
      </c>
      <c r="I7" s="9">
        <v>7.0655900000000003</v>
      </c>
      <c r="J7" s="9">
        <v>6.9999700000000002</v>
      </c>
      <c r="K7" s="9">
        <v>7.3868799999999997</v>
      </c>
      <c r="L7" s="9">
        <v>7.7326300000000003</v>
      </c>
      <c r="M7" s="9">
        <v>7.3665699999999994</v>
      </c>
      <c r="N7" s="9">
        <v>8.3871599999999997</v>
      </c>
      <c r="O7" s="9">
        <v>8.4445700000000006</v>
      </c>
      <c r="P7" s="9">
        <v>9.8490000000000002</v>
      </c>
      <c r="Q7" s="9"/>
      <c r="R7" s="9"/>
      <c r="S7" s="9" t="s">
        <v>29</v>
      </c>
      <c r="T7">
        <v>17.13270000000001</v>
      </c>
      <c r="U7">
        <v>14.013429999999993</v>
      </c>
    </row>
    <row r="8" spans="1:21" x14ac:dyDescent="0.25">
      <c r="A8" t="s">
        <v>4</v>
      </c>
      <c r="B8" t="s">
        <v>35</v>
      </c>
      <c r="C8" s="9">
        <v>19.366029999999999</v>
      </c>
      <c r="D8" s="9">
        <v>17.294240000000002</v>
      </c>
      <c r="E8" s="9">
        <v>17.94211</v>
      </c>
      <c r="F8" s="9">
        <v>20.157630000000001</v>
      </c>
      <c r="G8" s="9">
        <v>19.87537</v>
      </c>
      <c r="H8" s="9">
        <v>20.589080000000003</v>
      </c>
      <c r="I8" s="9">
        <v>19.771189999999997</v>
      </c>
      <c r="J8" s="9">
        <v>22.715250000000001</v>
      </c>
      <c r="K8" s="9">
        <v>21.578619999999997</v>
      </c>
      <c r="L8" s="9">
        <v>22.543810000000001</v>
      </c>
      <c r="M8" s="9">
        <v>21.782240000000002</v>
      </c>
      <c r="N8" s="9">
        <v>22.248619999999999</v>
      </c>
      <c r="O8" s="9">
        <v>23.06147</v>
      </c>
      <c r="P8" s="9">
        <v>19.687999999999999</v>
      </c>
      <c r="Q8" s="9"/>
      <c r="R8" s="9"/>
      <c r="S8" s="9" t="s">
        <v>3</v>
      </c>
      <c r="T8">
        <v>7.2112499999999997</v>
      </c>
      <c r="U8">
        <v>8.5845700000000011</v>
      </c>
    </row>
    <row r="9" spans="1:21" x14ac:dyDescent="0.25">
      <c r="A9" t="s">
        <v>5</v>
      </c>
      <c r="B9" t="s">
        <v>35</v>
      </c>
      <c r="C9" s="9">
        <v>22.6175</v>
      </c>
      <c r="D9" s="9">
        <v>23.395869999999999</v>
      </c>
      <c r="E9" s="9">
        <v>25.383290000000002</v>
      </c>
      <c r="F9" s="9">
        <v>25.988289999999999</v>
      </c>
      <c r="G9" s="9">
        <v>26.274249999999999</v>
      </c>
      <c r="H9" s="9">
        <v>27.266089999999998</v>
      </c>
      <c r="I9" s="9">
        <v>28.578990000000001</v>
      </c>
      <c r="J9" s="9">
        <v>29.19773</v>
      </c>
      <c r="K9" s="9">
        <v>29.46238</v>
      </c>
      <c r="L9" s="9">
        <v>29.402099999999997</v>
      </c>
      <c r="M9" s="9">
        <v>29.670840000000002</v>
      </c>
      <c r="N9" s="9">
        <v>30.969339999999999</v>
      </c>
      <c r="O9" s="9">
        <v>32.40654</v>
      </c>
      <c r="P9" s="9">
        <v>32.695999999999998</v>
      </c>
      <c r="Q9" s="9"/>
      <c r="R9" s="9"/>
      <c r="S9" s="9" t="s">
        <v>4</v>
      </c>
      <c r="T9">
        <v>20.157630000000001</v>
      </c>
      <c r="U9">
        <v>23.38147</v>
      </c>
    </row>
    <row r="10" spans="1:21" x14ac:dyDescent="0.25">
      <c r="A10" t="s">
        <v>11</v>
      </c>
      <c r="B10" t="s">
        <v>35</v>
      </c>
      <c r="C10" s="9">
        <v>60.519849999999998</v>
      </c>
      <c r="D10" s="9">
        <v>61.240989999999996</v>
      </c>
      <c r="E10" s="9">
        <v>61.985459999999996</v>
      </c>
      <c r="F10" s="9">
        <v>62.583069999999999</v>
      </c>
      <c r="G10" s="9">
        <v>62.621610000000004</v>
      </c>
      <c r="H10" s="9">
        <v>63.113039999999998</v>
      </c>
      <c r="I10" s="9">
        <v>64.143799999999999</v>
      </c>
      <c r="J10" s="9">
        <v>63.864269999999998</v>
      </c>
      <c r="K10" s="9">
        <v>63.96313</v>
      </c>
      <c r="L10" s="9">
        <v>65.460610000000003</v>
      </c>
      <c r="M10" s="9">
        <v>69.304570000000012</v>
      </c>
      <c r="N10" s="9">
        <v>68.444969999999998</v>
      </c>
      <c r="O10" s="9">
        <v>68.832710000000006</v>
      </c>
      <c r="P10" s="9">
        <v>69.643000000000001</v>
      </c>
      <c r="Q10" s="9"/>
      <c r="R10" s="9"/>
      <c r="S10" s="9" t="s">
        <v>5</v>
      </c>
      <c r="T10">
        <v>25.988289999999999</v>
      </c>
      <c r="U10">
        <v>33.111539999999998</v>
      </c>
    </row>
    <row r="11" spans="1:21" x14ac:dyDescent="0.25">
      <c r="B11" t="s">
        <v>35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S11" t="s">
        <v>8</v>
      </c>
      <c r="T11">
        <v>206.03023999999999</v>
      </c>
      <c r="U11">
        <v>187.97192999999999</v>
      </c>
    </row>
    <row r="12" spans="1:21" ht="30" x14ac:dyDescent="0.25">
      <c r="A12" s="11" t="s">
        <v>34</v>
      </c>
      <c r="B12" t="s">
        <v>35</v>
      </c>
      <c r="C12" s="1">
        <v>2005</v>
      </c>
      <c r="D12" s="1">
        <v>2006</v>
      </c>
      <c r="E12" s="1">
        <v>2007</v>
      </c>
      <c r="F12" s="1">
        <v>2008</v>
      </c>
      <c r="G12" s="1">
        <v>2009</v>
      </c>
      <c r="H12" s="1">
        <v>2010</v>
      </c>
      <c r="I12" s="1">
        <v>2011</v>
      </c>
      <c r="J12" s="1">
        <v>2012</v>
      </c>
      <c r="K12" s="1">
        <v>2013</v>
      </c>
      <c r="L12" s="1">
        <v>2014</v>
      </c>
      <c r="M12" s="1">
        <v>2015</v>
      </c>
      <c r="N12" s="1">
        <v>2016</v>
      </c>
      <c r="O12" s="1">
        <v>2017</v>
      </c>
      <c r="P12" s="1">
        <v>2018</v>
      </c>
      <c r="Q12" s="1"/>
      <c r="R12" s="1"/>
      <c r="S12" s="1" t="s">
        <v>11</v>
      </c>
      <c r="T12" s="1">
        <v>62.583069999999999</v>
      </c>
      <c r="U12">
        <v>69.532710000000009</v>
      </c>
    </row>
    <row r="13" spans="1:21" x14ac:dyDescent="0.25">
      <c r="A13" t="s">
        <v>10</v>
      </c>
      <c r="B13" t="s">
        <v>35</v>
      </c>
      <c r="C13" s="9">
        <v>80.055999999999997</v>
      </c>
      <c r="D13" s="9">
        <v>78.546999999999997</v>
      </c>
      <c r="E13" s="9">
        <v>74.650000000000006</v>
      </c>
      <c r="F13" s="9">
        <v>72.144999999999996</v>
      </c>
      <c r="G13" s="9">
        <v>72.468000000000004</v>
      </c>
      <c r="H13" s="9">
        <v>70.14</v>
      </c>
      <c r="I13" s="9">
        <v>74.727999999999994</v>
      </c>
      <c r="J13" s="9">
        <v>76.173000000000002</v>
      </c>
      <c r="K13" s="9">
        <v>76.369</v>
      </c>
      <c r="L13" s="9">
        <v>76.840999999999994</v>
      </c>
      <c r="M13" s="9">
        <v>74.037000000000006</v>
      </c>
      <c r="N13" s="9">
        <v>73.122</v>
      </c>
      <c r="O13" s="9">
        <v>77.018000000000001</v>
      </c>
      <c r="P13" s="9">
        <v>75.587000000000003</v>
      </c>
      <c r="Q13" s="9"/>
      <c r="R13" s="9"/>
      <c r="S13" s="9"/>
      <c r="T13" s="9"/>
    </row>
    <row r="14" spans="1:21" x14ac:dyDescent="0.25">
      <c r="A14" t="s">
        <v>33</v>
      </c>
      <c r="B14" t="s">
        <v>35</v>
      </c>
      <c r="C14" s="9">
        <v>91.007999999999996</v>
      </c>
      <c r="D14" s="9">
        <v>84.063000000000002</v>
      </c>
      <c r="E14" s="9">
        <v>97.713999999999999</v>
      </c>
      <c r="F14" s="9">
        <v>82.686999999999998</v>
      </c>
      <c r="G14" s="9">
        <v>71.906000000000006</v>
      </c>
      <c r="H14" s="9">
        <v>52.966000000000001</v>
      </c>
      <c r="I14" s="9">
        <v>30.516999999999999</v>
      </c>
      <c r="J14">
        <v>10.6</v>
      </c>
      <c r="K14">
        <v>5.6210000000000004</v>
      </c>
      <c r="L14">
        <v>9.3279999999999994</v>
      </c>
      <c r="M14">
        <v>0.20200000000000001</v>
      </c>
      <c r="N14">
        <v>-22.713999999999999</v>
      </c>
      <c r="O14">
        <v>-27.125</v>
      </c>
      <c r="P14">
        <v>-20.6</v>
      </c>
    </row>
    <row r="15" spans="1:21" x14ac:dyDescent="0.25">
      <c r="B15" t="s">
        <v>35</v>
      </c>
      <c r="C15" s="9"/>
      <c r="O15" s="7"/>
    </row>
    <row r="16" spans="1:21" x14ac:dyDescent="0.25">
      <c r="A16" s="5"/>
      <c r="B16" s="5"/>
      <c r="F16" s="1">
        <v>2008</v>
      </c>
      <c r="G16" s="1">
        <v>2009</v>
      </c>
      <c r="H16" s="1">
        <v>2010</v>
      </c>
      <c r="I16" s="1">
        <v>2011</v>
      </c>
      <c r="J16" s="1">
        <v>2012</v>
      </c>
      <c r="K16" s="1">
        <v>2013</v>
      </c>
      <c r="L16" s="1">
        <v>2014</v>
      </c>
      <c r="M16" s="1">
        <v>2015</v>
      </c>
      <c r="N16" s="1">
        <v>2016</v>
      </c>
      <c r="O16" s="1">
        <v>2017</v>
      </c>
      <c r="P16" s="1">
        <v>2018</v>
      </c>
      <c r="Q16" s="1"/>
      <c r="R16" s="1"/>
      <c r="S16" s="1"/>
      <c r="T16" s="1"/>
    </row>
    <row r="17" spans="1:30" x14ac:dyDescent="0.25">
      <c r="A17" s="1" t="s">
        <v>26</v>
      </c>
      <c r="B17" s="1" t="s">
        <v>26</v>
      </c>
      <c r="F17">
        <v>1.25</v>
      </c>
      <c r="G17">
        <v>1.23</v>
      </c>
      <c r="H17">
        <v>1.2</v>
      </c>
      <c r="I17">
        <v>1.1599999999999999</v>
      </c>
      <c r="J17">
        <v>1.1399999999999999</v>
      </c>
      <c r="K17">
        <v>1.1100000000000001</v>
      </c>
      <c r="L17">
        <v>1.0900000000000001</v>
      </c>
      <c r="M17">
        <v>1.07</v>
      </c>
      <c r="N17">
        <v>1.06</v>
      </c>
      <c r="O17">
        <v>1.04</v>
      </c>
      <c r="P17">
        <v>1.02</v>
      </c>
    </row>
    <row r="18" spans="1:30" x14ac:dyDescent="0.25">
      <c r="A18" s="5"/>
      <c r="B18" s="5"/>
    </row>
    <row r="19" spans="1:30" x14ac:dyDescent="0.25">
      <c r="A19" s="1" t="s">
        <v>30</v>
      </c>
      <c r="B19" s="1"/>
    </row>
    <row r="20" spans="1:30" x14ac:dyDescent="0.25">
      <c r="A20" s="1"/>
      <c r="B20" s="1"/>
      <c r="F20" s="1">
        <v>2008</v>
      </c>
      <c r="G20" s="1">
        <v>2009</v>
      </c>
      <c r="H20" s="1">
        <v>2010</v>
      </c>
      <c r="I20" s="1">
        <v>2011</v>
      </c>
      <c r="J20" s="1">
        <v>2012</v>
      </c>
      <c r="K20" s="1">
        <v>2013</v>
      </c>
      <c r="L20" s="1">
        <v>2014</v>
      </c>
      <c r="M20" s="1">
        <v>2015</v>
      </c>
      <c r="N20" s="1">
        <v>2016</v>
      </c>
      <c r="O20" s="1">
        <v>2017</v>
      </c>
    </row>
    <row r="21" spans="1:30" x14ac:dyDescent="0.25">
      <c r="A21" t="s">
        <v>10</v>
      </c>
      <c r="B21" t="s">
        <v>30</v>
      </c>
      <c r="F21" s="7">
        <v>23.9175</v>
      </c>
      <c r="G21" s="7">
        <v>24.639975</v>
      </c>
      <c r="H21" s="7">
        <v>25.891200000000001</v>
      </c>
      <c r="I21" s="7">
        <v>27.19098</v>
      </c>
      <c r="J21" s="7">
        <v>28.3461</v>
      </c>
      <c r="K21" s="7">
        <v>28.197885000000003</v>
      </c>
      <c r="L21" s="7">
        <v>28.846305000000005</v>
      </c>
      <c r="M21" s="7">
        <v>30.197005000000001</v>
      </c>
      <c r="N21" s="7">
        <v>32.739690000000003</v>
      </c>
      <c r="O21" s="7">
        <v>32.958120000000001</v>
      </c>
    </row>
    <row r="22" spans="1:30" x14ac:dyDescent="0.25">
      <c r="A22" t="s">
        <v>1</v>
      </c>
      <c r="B22" t="s">
        <v>30</v>
      </c>
      <c r="F22" s="7">
        <v>111.9025</v>
      </c>
      <c r="G22" s="7">
        <v>120.15378</v>
      </c>
      <c r="H22" s="7">
        <v>128.84219999999999</v>
      </c>
      <c r="I22" s="7">
        <v>150.20143999999999</v>
      </c>
      <c r="J22" s="7">
        <v>140.42348999999999</v>
      </c>
      <c r="K22" s="7">
        <v>133.953135</v>
      </c>
      <c r="L22" s="7">
        <v>133.80894499999999</v>
      </c>
      <c r="M22" s="7">
        <v>117.66362000000001</v>
      </c>
      <c r="N22" s="7">
        <v>120.21354000000001</v>
      </c>
      <c r="O22" s="7">
        <v>142.23716000000002</v>
      </c>
      <c r="AD22" s="2"/>
    </row>
    <row r="23" spans="1:30" x14ac:dyDescent="0.25">
      <c r="A23" t="s">
        <v>2</v>
      </c>
      <c r="B23" t="s">
        <v>30</v>
      </c>
      <c r="F23" s="7">
        <v>132.08625000000001</v>
      </c>
      <c r="G23" s="7">
        <v>124.209705</v>
      </c>
      <c r="H23" s="7">
        <v>120.24059999999999</v>
      </c>
      <c r="I23" s="7">
        <v>118.51024</v>
      </c>
      <c r="J23" s="7">
        <v>113.58446999999998</v>
      </c>
      <c r="K23" s="7">
        <v>107.910315</v>
      </c>
      <c r="L23" s="7">
        <v>107.17043500000001</v>
      </c>
      <c r="M23" s="7">
        <v>107.535</v>
      </c>
      <c r="N23" s="7">
        <v>106.7261</v>
      </c>
      <c r="O23" s="7">
        <v>106.69204000000001</v>
      </c>
      <c r="AD23" s="2"/>
    </row>
    <row r="24" spans="1:30" x14ac:dyDescent="0.25">
      <c r="A24" t="s">
        <v>8</v>
      </c>
      <c r="B24" t="s">
        <v>30</v>
      </c>
      <c r="F24" s="7">
        <v>21.420625000000001</v>
      </c>
      <c r="G24" s="7">
        <v>23.930880000000002</v>
      </c>
      <c r="H24" s="7">
        <v>25.288799999999998</v>
      </c>
      <c r="I24" s="7">
        <v>26.624320000000001</v>
      </c>
      <c r="J24" s="7">
        <v>28.556429999999995</v>
      </c>
      <c r="K24" s="7">
        <v>28.642995000000003</v>
      </c>
      <c r="L24" s="7">
        <v>28.689890000000002</v>
      </c>
      <c r="M24" s="7">
        <v>28.433109999999999</v>
      </c>
      <c r="N24" s="7">
        <v>29.300519999999999</v>
      </c>
      <c r="O24" s="7">
        <v>30.0794</v>
      </c>
      <c r="AD24" s="2"/>
    </row>
    <row r="25" spans="1:30" x14ac:dyDescent="0.25">
      <c r="A25" t="s">
        <v>29</v>
      </c>
      <c r="B25" t="s">
        <v>30</v>
      </c>
      <c r="F25" s="7">
        <v>13.59625</v>
      </c>
      <c r="G25" s="7">
        <v>13.791375</v>
      </c>
      <c r="H25" s="7">
        <v>15.3834</v>
      </c>
      <c r="I25" s="7">
        <v>17.3536</v>
      </c>
      <c r="J25" s="7">
        <v>18.504480000000001</v>
      </c>
      <c r="K25" s="7">
        <v>19.456635000000002</v>
      </c>
      <c r="L25" s="7">
        <v>20.77758</v>
      </c>
      <c r="M25" s="7">
        <v>20.98377</v>
      </c>
      <c r="N25" s="7">
        <v>20.940830000000002</v>
      </c>
      <c r="O25" s="7">
        <v>21.453119999999998</v>
      </c>
    </row>
    <row r="26" spans="1:30" x14ac:dyDescent="0.25">
      <c r="A26" t="s">
        <v>3</v>
      </c>
      <c r="B26" t="s">
        <v>30</v>
      </c>
      <c r="F26" s="7">
        <v>94.068749999999994</v>
      </c>
      <c r="G26" s="7">
        <v>94.804709999999986</v>
      </c>
      <c r="H26" s="7">
        <v>102.9948</v>
      </c>
      <c r="I26" s="7">
        <v>107.41078</v>
      </c>
      <c r="J26" s="7">
        <v>108.64313999999999</v>
      </c>
      <c r="K26" s="7">
        <v>111.38017500000001</v>
      </c>
      <c r="L26" s="7">
        <v>114.55573000000001</v>
      </c>
      <c r="M26" s="7">
        <v>119.27932000000001</v>
      </c>
      <c r="N26" s="7">
        <v>122.68016</v>
      </c>
      <c r="O26" s="7">
        <v>121.12360000000001</v>
      </c>
    </row>
    <row r="27" spans="1:30" x14ac:dyDescent="0.25">
      <c r="A27" t="s">
        <v>4</v>
      </c>
      <c r="B27" t="s">
        <v>30</v>
      </c>
      <c r="F27" s="7">
        <v>544.18062499999996</v>
      </c>
      <c r="G27" s="7">
        <v>563.40703500000006</v>
      </c>
      <c r="H27" s="7">
        <v>585.07679999999993</v>
      </c>
      <c r="I27" s="7">
        <v>606.11914000000002</v>
      </c>
      <c r="J27" s="7">
        <v>623.95790999999997</v>
      </c>
      <c r="K27" s="7">
        <v>622.5163050000001</v>
      </c>
      <c r="L27" s="7">
        <v>631.21464000000003</v>
      </c>
      <c r="M27" s="7">
        <v>643.68632000000002</v>
      </c>
      <c r="N27" s="7">
        <v>664.13187000000005</v>
      </c>
      <c r="O27" s="7">
        <v>681.04711999999995</v>
      </c>
    </row>
    <row r="28" spans="1:30" x14ac:dyDescent="0.25">
      <c r="A28" t="s">
        <v>5</v>
      </c>
      <c r="B28" t="s">
        <v>30</v>
      </c>
      <c r="F28" s="7">
        <v>62.605625000000003</v>
      </c>
      <c r="G28" s="7">
        <v>63.586694999999999</v>
      </c>
      <c r="H28" s="7">
        <v>67.145399999999995</v>
      </c>
      <c r="I28" s="7">
        <v>70.534379999999985</v>
      </c>
      <c r="J28" s="7">
        <v>74.119379999999992</v>
      </c>
      <c r="K28" s="7">
        <v>73.670145000000005</v>
      </c>
      <c r="L28" s="7">
        <v>74.160875000000004</v>
      </c>
      <c r="M28" s="7">
        <v>75.938969999999998</v>
      </c>
      <c r="N28" s="7">
        <v>77.749409999999997</v>
      </c>
      <c r="O28" s="7">
        <v>78.835120000000003</v>
      </c>
    </row>
    <row r="29" spans="1:30" x14ac:dyDescent="0.25">
      <c r="O29" s="9"/>
    </row>
    <row r="30" spans="1:30" x14ac:dyDescent="0.25">
      <c r="A30" s="1" t="s">
        <v>31</v>
      </c>
      <c r="B30" s="1"/>
    </row>
    <row r="31" spans="1:30" x14ac:dyDescent="0.25">
      <c r="A31" s="1"/>
      <c r="B31" s="1"/>
      <c r="F31" s="1">
        <v>2008</v>
      </c>
      <c r="G31" s="1">
        <v>2009</v>
      </c>
      <c r="H31" s="1">
        <v>2010</v>
      </c>
      <c r="I31" s="1">
        <v>2011</v>
      </c>
      <c r="J31" s="1">
        <v>2012</v>
      </c>
      <c r="K31" s="1">
        <v>2013</v>
      </c>
      <c r="L31" s="1">
        <v>2014</v>
      </c>
      <c r="M31" s="1">
        <v>2015</v>
      </c>
      <c r="N31" s="1">
        <v>2016</v>
      </c>
      <c r="O31" s="1">
        <v>2017</v>
      </c>
    </row>
    <row r="32" spans="1:30" x14ac:dyDescent="0.25">
      <c r="A32" t="s">
        <v>10</v>
      </c>
      <c r="B32" t="s">
        <v>31</v>
      </c>
      <c r="F32" s="6">
        <v>7.1613370962684213</v>
      </c>
      <c r="G32" s="6">
        <v>6.6686914252145133</v>
      </c>
      <c r="H32" s="6">
        <v>5.8995446329254735</v>
      </c>
      <c r="I32" s="6">
        <v>5.1782951552316252</v>
      </c>
      <c r="J32" s="6">
        <v>5.0022906149346831</v>
      </c>
      <c r="K32" s="6">
        <v>4.7628887769419581</v>
      </c>
      <c r="L32" s="6">
        <v>4.7392045532348073</v>
      </c>
      <c r="M32" s="6">
        <v>3.8889883284782703</v>
      </c>
      <c r="N32" s="6">
        <v>3.4834163060187811</v>
      </c>
      <c r="O32" s="6">
        <v>3.4033591721857923</v>
      </c>
    </row>
    <row r="33" spans="1:15" x14ac:dyDescent="0.25">
      <c r="A33" t="s">
        <v>9</v>
      </c>
      <c r="B33" t="s">
        <v>31</v>
      </c>
      <c r="F33" s="6">
        <v>-23.74655280898876</v>
      </c>
      <c r="G33" s="6">
        <v>-20.990105485713414</v>
      </c>
      <c r="H33" s="6">
        <v>-25.641825686831776</v>
      </c>
      <c r="I33" s="6">
        <v>-32.235458404706939</v>
      </c>
      <c r="J33" s="6">
        <v>-40.687784434216951</v>
      </c>
      <c r="K33" s="6">
        <v>-37.586811458441758</v>
      </c>
      <c r="L33" s="6">
        <v>-33.229237654393089</v>
      </c>
      <c r="M33" s="6">
        <v>-29.332365175555388</v>
      </c>
      <c r="N33" s="6">
        <v>-27.92590186975595</v>
      </c>
      <c r="O33" s="6">
        <v>-27.108881606068095</v>
      </c>
    </row>
    <row r="34" spans="1:15" x14ac:dyDescent="0.25">
      <c r="A34" t="s">
        <v>1</v>
      </c>
      <c r="B34" t="s">
        <v>31</v>
      </c>
      <c r="F34" s="6">
        <v>0.48975590357677445</v>
      </c>
      <c r="G34" s="6">
        <v>0.47497540235521507</v>
      </c>
      <c r="H34" s="6">
        <v>0.44347892227857022</v>
      </c>
      <c r="I34" s="6">
        <v>0.38783542954048916</v>
      </c>
      <c r="J34" s="6">
        <v>0.43483864416131518</v>
      </c>
      <c r="K34" s="6">
        <v>0.48047311472030863</v>
      </c>
      <c r="L34" s="6">
        <v>0.48042438418448036</v>
      </c>
      <c r="M34" s="6">
        <v>0.57670331747399906</v>
      </c>
      <c r="N34" s="6">
        <v>0.61514227099543017</v>
      </c>
      <c r="O34" s="6">
        <v>0.56740053021306103</v>
      </c>
    </row>
    <row r="35" spans="1:15" x14ac:dyDescent="0.25">
      <c r="A35" t="s">
        <v>2</v>
      </c>
      <c r="B35" t="s">
        <v>31</v>
      </c>
      <c r="F35" s="6">
        <v>0.53091438359405307</v>
      </c>
      <c r="G35" s="6">
        <v>0.52891108629555161</v>
      </c>
      <c r="H35" s="6">
        <v>0.56115055979427919</v>
      </c>
      <c r="I35" s="6">
        <v>0.56224896684033376</v>
      </c>
      <c r="J35" s="6">
        <v>0.57349732758360372</v>
      </c>
      <c r="K35" s="6">
        <v>0.59453723214504561</v>
      </c>
      <c r="L35" s="6">
        <v>0.56614942357936671</v>
      </c>
      <c r="M35" s="6">
        <v>0.53625433579764725</v>
      </c>
      <c r="N35" s="6">
        <v>0.51239584319112197</v>
      </c>
      <c r="O35" s="6">
        <v>0.50369334019670065</v>
      </c>
    </row>
    <row r="36" spans="1:15" x14ac:dyDescent="0.25">
      <c r="A36" t="s">
        <v>8</v>
      </c>
      <c r="B36" t="s">
        <v>31</v>
      </c>
      <c r="F36" s="6">
        <v>9.618311323782569</v>
      </c>
      <c r="G36" s="6">
        <v>8.8489625120346584</v>
      </c>
      <c r="H36" s="6">
        <v>8.1128456075416793</v>
      </c>
      <c r="I36" s="6">
        <v>7.4580680370428247</v>
      </c>
      <c r="J36" s="6">
        <v>6.9751355474056114</v>
      </c>
      <c r="K36" s="6">
        <v>6.5303781954366142</v>
      </c>
      <c r="L36" s="6">
        <v>6.3015232892144226</v>
      </c>
      <c r="M36" s="6">
        <v>6.6468522085695154</v>
      </c>
      <c r="N36" s="6">
        <v>6.6464441586702216</v>
      </c>
      <c r="O36" s="6">
        <v>6.3090330924154063</v>
      </c>
    </row>
    <row r="37" spans="1:15" x14ac:dyDescent="0.25">
      <c r="A37" t="s">
        <v>29</v>
      </c>
      <c r="B37" t="s">
        <v>31</v>
      </c>
      <c r="F37" s="6">
        <v>1.2601048083111162</v>
      </c>
      <c r="G37" s="6">
        <v>1.2319148743326909</v>
      </c>
      <c r="H37" s="6">
        <v>1.1627332059232687</v>
      </c>
      <c r="I37" s="6">
        <v>1.0071985063617934</v>
      </c>
      <c r="J37" s="6">
        <v>0.84464680985361384</v>
      </c>
      <c r="K37" s="6">
        <v>0.73644440572586212</v>
      </c>
      <c r="L37" s="6">
        <v>0.68755552860342684</v>
      </c>
      <c r="M37" s="6">
        <v>0.67349003539402186</v>
      </c>
      <c r="N37" s="6">
        <v>0.71204818529160518</v>
      </c>
      <c r="O37" s="6">
        <v>0.66742879357408114</v>
      </c>
    </row>
    <row r="38" spans="1:15" x14ac:dyDescent="0.25">
      <c r="A38" t="s">
        <v>3</v>
      </c>
      <c r="B38" t="s">
        <v>31</v>
      </c>
      <c r="F38" s="6">
        <v>7.6659358182180587E-2</v>
      </c>
      <c r="G38" s="6">
        <v>7.0695643707997219E-2</v>
      </c>
      <c r="H38" s="6">
        <v>6.7828375801496782E-2</v>
      </c>
      <c r="I38" s="6">
        <v>6.5781013786511938E-2</v>
      </c>
      <c r="J38" s="6">
        <v>6.4430851317441681E-2</v>
      </c>
      <c r="K38" s="6">
        <v>6.6321317954474393E-2</v>
      </c>
      <c r="L38" s="6">
        <v>6.7501032030436184E-2</v>
      </c>
      <c r="M38" s="6">
        <v>6.1758987224273233E-2</v>
      </c>
      <c r="N38" s="6">
        <v>6.8366066689185934E-2</v>
      </c>
      <c r="O38" s="6">
        <v>6.9718618006730307E-2</v>
      </c>
    </row>
    <row r="39" spans="1:15" x14ac:dyDescent="0.25">
      <c r="A39" t="s">
        <v>4</v>
      </c>
      <c r="B39" t="s">
        <v>31</v>
      </c>
      <c r="F39" s="6">
        <v>3.7042167754502475E-2</v>
      </c>
      <c r="G39" s="6">
        <v>3.5277106541632013E-2</v>
      </c>
      <c r="H39" s="6">
        <v>3.5190388680597158E-2</v>
      </c>
      <c r="I39" s="6">
        <v>3.2619313094122047E-2</v>
      </c>
      <c r="J39" s="6">
        <v>3.6405099824762227E-2</v>
      </c>
      <c r="K39" s="6">
        <v>3.4663541864979733E-2</v>
      </c>
      <c r="L39" s="6">
        <v>3.5714966940563989E-2</v>
      </c>
      <c r="M39" s="6">
        <v>3.3839836770183339E-2</v>
      </c>
      <c r="N39" s="6">
        <v>3.3500304690994576E-2</v>
      </c>
      <c r="O39" s="6">
        <v>3.3861783308033078E-2</v>
      </c>
    </row>
    <row r="40" spans="1:15" x14ac:dyDescent="0.25">
      <c r="A40" t="s">
        <v>5</v>
      </c>
      <c r="B40" t="s">
        <v>31</v>
      </c>
      <c r="F40" s="6">
        <v>0.41511110223721909</v>
      </c>
      <c r="G40" s="6">
        <v>0.41320357977403921</v>
      </c>
      <c r="H40" s="6">
        <v>0.40607532310478456</v>
      </c>
      <c r="I40" s="6">
        <v>0.40517815567387144</v>
      </c>
      <c r="J40" s="6">
        <v>0.39392841656257788</v>
      </c>
      <c r="K40" s="6">
        <v>0.3999229267161073</v>
      </c>
      <c r="L40" s="6">
        <v>0.39646376879992312</v>
      </c>
      <c r="M40" s="6">
        <v>0.39071954755246224</v>
      </c>
      <c r="N40" s="6">
        <v>0.39832250817080156</v>
      </c>
      <c r="O40" s="6">
        <v>0.41106730096941563</v>
      </c>
    </row>
    <row r="42" spans="1:15" s="1" customFormat="1" x14ac:dyDescent="0.25">
      <c r="A42" s="1" t="s">
        <v>13</v>
      </c>
    </row>
    <row r="43" spans="1:15" s="1" customFormat="1" x14ac:dyDescent="0.25">
      <c r="F43" s="1">
        <v>2008</v>
      </c>
      <c r="G43" s="1">
        <v>2009</v>
      </c>
      <c r="H43" s="1">
        <v>2010</v>
      </c>
      <c r="I43" s="1">
        <v>2011</v>
      </c>
      <c r="J43" s="1">
        <v>2012</v>
      </c>
      <c r="K43" s="1">
        <v>2013</v>
      </c>
      <c r="L43" s="1">
        <v>2014</v>
      </c>
      <c r="M43" s="1">
        <v>2015</v>
      </c>
      <c r="N43" s="1">
        <v>2016</v>
      </c>
      <c r="O43" s="1">
        <v>2017</v>
      </c>
    </row>
    <row r="44" spans="1:15" ht="23.1" customHeight="1" x14ac:dyDescent="0.25">
      <c r="A44" s="4" t="s">
        <v>15</v>
      </c>
      <c r="B44" s="4" t="s">
        <v>15</v>
      </c>
      <c r="F44" s="9">
        <v>245370.90000000002</v>
      </c>
      <c r="G44" s="9">
        <v>249901.95</v>
      </c>
      <c r="H44" s="9">
        <v>252928.2</v>
      </c>
      <c r="I44" s="9">
        <v>252158.72350000002</v>
      </c>
      <c r="J44" s="9">
        <v>250224.47350000002</v>
      </c>
      <c r="K44" s="9">
        <v>249372.77100000001</v>
      </c>
      <c r="L44" s="9">
        <v>250713.837</v>
      </c>
      <c r="M44" s="9">
        <v>255143.16200000001</v>
      </c>
      <c r="N44" s="9">
        <v>258481.06200000001</v>
      </c>
      <c r="O44" s="9">
        <v>259030.08199999999</v>
      </c>
    </row>
    <row r="45" spans="1:15" x14ac:dyDescent="0.25">
      <c r="A45" t="s">
        <v>32</v>
      </c>
      <c r="B45" t="s">
        <v>32</v>
      </c>
      <c r="F45" s="6">
        <v>0.83966859965872065</v>
      </c>
      <c r="G45" s="6">
        <v>0.84738618486170258</v>
      </c>
      <c r="H45" s="6">
        <v>0.81115561649511603</v>
      </c>
      <c r="I45" s="6">
        <v>0.78746428933282564</v>
      </c>
      <c r="J45" s="6">
        <v>0.79602513380850404</v>
      </c>
      <c r="K45" s="6">
        <v>0.75008024833633502</v>
      </c>
      <c r="L45" s="6">
        <v>0.72110104557172883</v>
      </c>
      <c r="M45" s="6">
        <v>0.74072406455478512</v>
      </c>
      <c r="N45" s="6">
        <v>0.75341794285880792</v>
      </c>
      <c r="O45" s="6">
        <v>0.73262506244351955</v>
      </c>
    </row>
    <row r="46" spans="1:15" x14ac:dyDescent="0.25">
      <c r="A46" t="s">
        <v>28</v>
      </c>
      <c r="B46" t="s">
        <v>28</v>
      </c>
      <c r="F46" s="10">
        <f>F24*1000000/F44</f>
        <v>87.298962509409222</v>
      </c>
      <c r="G46" s="10">
        <f t="shared" ref="G46:O46" si="0">G24*1000000/G44</f>
        <v>95.761077494593394</v>
      </c>
      <c r="H46" s="10">
        <f t="shared" si="0"/>
        <v>99.984106161353296</v>
      </c>
      <c r="I46" s="10">
        <f t="shared" si="0"/>
        <v>105.58555988248409</v>
      </c>
      <c r="J46" s="10">
        <f t="shared" si="0"/>
        <v>114.12324941908608</v>
      </c>
      <c r="K46" s="10">
        <f t="shared" si="0"/>
        <v>114.86015447933569</v>
      </c>
      <c r="L46" s="10">
        <f t="shared" si="0"/>
        <v>114.43281449200589</v>
      </c>
      <c r="M46" s="10">
        <f t="shared" si="0"/>
        <v>111.43982765252396</v>
      </c>
      <c r="N46" s="10">
        <f t="shared" si="0"/>
        <v>113.35654447287902</v>
      </c>
      <c r="O46" s="10">
        <f t="shared" si="0"/>
        <v>116.12319220900375</v>
      </c>
    </row>
    <row r="48" spans="1:15" x14ac:dyDescent="0.25">
      <c r="A48" s="1" t="s">
        <v>21</v>
      </c>
      <c r="B48" s="1"/>
    </row>
    <row r="49" spans="1:48" x14ac:dyDescent="0.25">
      <c r="A49" s="1"/>
      <c r="B49" s="1"/>
      <c r="F49" s="1">
        <v>2008</v>
      </c>
      <c r="G49" s="1">
        <v>2009</v>
      </c>
      <c r="H49" s="1">
        <v>2010</v>
      </c>
      <c r="I49" s="1">
        <v>2011</v>
      </c>
      <c r="J49" s="1">
        <v>2012</v>
      </c>
      <c r="K49" s="1">
        <v>2013</v>
      </c>
      <c r="L49" s="1">
        <v>2014</v>
      </c>
      <c r="M49" s="1">
        <v>2015</v>
      </c>
      <c r="N49" s="1">
        <v>2016</v>
      </c>
      <c r="O49" s="1">
        <v>2017</v>
      </c>
      <c r="P49" s="1">
        <v>2018</v>
      </c>
      <c r="Q49" s="1">
        <v>2019</v>
      </c>
      <c r="R49" s="1">
        <v>2020</v>
      </c>
      <c r="S49" s="1">
        <v>2021</v>
      </c>
      <c r="T49" s="1">
        <v>2022</v>
      </c>
      <c r="U49" s="1">
        <v>2023</v>
      </c>
      <c r="V49" s="1">
        <v>2024</v>
      </c>
      <c r="W49" s="1">
        <v>2025</v>
      </c>
      <c r="X49" s="1">
        <v>2026</v>
      </c>
      <c r="Y49" s="1">
        <v>2027</v>
      </c>
      <c r="Z49" s="1">
        <v>2028</v>
      </c>
      <c r="AA49" s="1">
        <v>2029</v>
      </c>
      <c r="AB49" s="1">
        <v>2030</v>
      </c>
      <c r="AC49" s="1">
        <v>2031</v>
      </c>
      <c r="AD49" s="1">
        <v>2032</v>
      </c>
      <c r="AE49" s="1">
        <v>2033</v>
      </c>
      <c r="AF49" s="1">
        <v>2034</v>
      </c>
      <c r="AG49" s="1">
        <v>2035</v>
      </c>
      <c r="AH49" s="1">
        <v>2036</v>
      </c>
      <c r="AI49" s="1">
        <v>2037</v>
      </c>
      <c r="AJ49" s="1">
        <v>2038</v>
      </c>
      <c r="AK49" s="1">
        <v>2039</v>
      </c>
      <c r="AL49" s="1">
        <v>2040</v>
      </c>
      <c r="AM49" s="1">
        <v>2041</v>
      </c>
      <c r="AN49" s="1">
        <v>2042</v>
      </c>
      <c r="AO49" s="1">
        <v>2043</v>
      </c>
      <c r="AP49" s="1">
        <v>2044</v>
      </c>
      <c r="AQ49" s="1">
        <v>2045</v>
      </c>
      <c r="AR49" s="1">
        <v>2046</v>
      </c>
      <c r="AS49" s="1">
        <v>2047</v>
      </c>
      <c r="AT49" s="1">
        <v>2048</v>
      </c>
      <c r="AU49" s="1">
        <v>2049</v>
      </c>
      <c r="AV49" s="1">
        <v>2050</v>
      </c>
    </row>
    <row r="50" spans="1:48" x14ac:dyDescent="0.25">
      <c r="A50" t="s">
        <v>6</v>
      </c>
      <c r="B50" t="s">
        <v>6</v>
      </c>
      <c r="F50" s="6">
        <v>21.249199000000001</v>
      </c>
      <c r="G50" s="6">
        <v>21.691652999999999</v>
      </c>
      <c r="H50" s="6">
        <v>22.031749999999999</v>
      </c>
      <c r="I50" s="6">
        <v>22.340024</v>
      </c>
      <c r="J50" s="6">
        <v>22.733464999999999</v>
      </c>
      <c r="K50" s="6">
        <v>23.128129000000001</v>
      </c>
      <c r="L50" s="6">
        <v>23.475686</v>
      </c>
      <c r="M50" s="6">
        <v>23.815995000000001</v>
      </c>
      <c r="N50" s="6">
        <v>24.190906999999999</v>
      </c>
      <c r="O50" s="6">
        <v>24.600777000000001</v>
      </c>
      <c r="P50" s="6">
        <v>25.015825</v>
      </c>
      <c r="Q50" s="6">
        <v>25.439453</v>
      </c>
      <c r="R50" s="6">
        <v>25.868818000000001</v>
      </c>
      <c r="S50" s="6">
        <v>26.296604000000002</v>
      </c>
      <c r="T50" s="6">
        <v>26.722348</v>
      </c>
      <c r="U50" s="6">
        <v>27.142517999999999</v>
      </c>
      <c r="V50" s="6">
        <v>27.557511999999999</v>
      </c>
      <c r="W50" s="6">
        <v>27.965751000000001</v>
      </c>
      <c r="X50" s="6">
        <v>28.367630000000002</v>
      </c>
      <c r="Y50" s="6">
        <v>28.765733999999998</v>
      </c>
      <c r="Z50" s="6">
        <v>29.157084999999999</v>
      </c>
      <c r="AA50" s="6">
        <v>29.545877000000001</v>
      </c>
      <c r="AB50" s="6">
        <v>29.931725</v>
      </c>
      <c r="AC50" s="6">
        <v>30.314335</v>
      </c>
      <c r="AD50" s="6">
        <v>30.693262000000001</v>
      </c>
      <c r="AE50" s="6">
        <v>31.06841</v>
      </c>
      <c r="AF50" s="6">
        <v>31.439820999999998</v>
      </c>
      <c r="AG50" s="6">
        <v>31.807641</v>
      </c>
      <c r="AH50" s="6">
        <v>32.172122999999999</v>
      </c>
      <c r="AI50" s="6">
        <v>32.533631999999997</v>
      </c>
      <c r="AJ50" s="6">
        <v>32.892494999999997</v>
      </c>
      <c r="AK50" s="6">
        <v>33.248990999999997</v>
      </c>
      <c r="AL50" s="6">
        <v>33.603375999999997</v>
      </c>
      <c r="AM50" s="6">
        <v>33.955939000000001</v>
      </c>
      <c r="AN50" s="6">
        <v>34.306863</v>
      </c>
      <c r="AO50" s="6">
        <v>34.656376999999999</v>
      </c>
      <c r="AP50" s="6">
        <v>35.004632000000001</v>
      </c>
      <c r="AQ50" s="6">
        <v>35.351790999999999</v>
      </c>
      <c r="AR50" s="6">
        <v>35.698016000000003</v>
      </c>
      <c r="AS50" s="6">
        <v>36.043472000000001</v>
      </c>
      <c r="AT50" s="6">
        <v>36.388373999999999</v>
      </c>
      <c r="AU50" s="6">
        <v>36.732899000000003</v>
      </c>
      <c r="AV50" s="6">
        <v>37.077210000000001</v>
      </c>
    </row>
    <row r="51" spans="1:48" x14ac:dyDescent="0.25">
      <c r="A51" t="s">
        <v>20</v>
      </c>
      <c r="B51" t="s">
        <v>20</v>
      </c>
      <c r="F51" s="6">
        <v>2.9451966636483569</v>
      </c>
      <c r="G51" s="6">
        <v>2.8868989375775098</v>
      </c>
      <c r="H51" s="6">
        <v>2.8646403485878333</v>
      </c>
      <c r="I51" s="6">
        <v>2.8712502726048994</v>
      </c>
      <c r="J51" s="6">
        <v>2.8092624683478742</v>
      </c>
      <c r="K51" s="6">
        <v>2.765598981223254</v>
      </c>
      <c r="L51" s="6">
        <v>2.7884429021584292</v>
      </c>
      <c r="M51" s="6">
        <v>2.9100010308198341</v>
      </c>
      <c r="N51" s="6">
        <v>2.8293676628164457</v>
      </c>
      <c r="O51" s="6">
        <v>2.7979892667617778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O76"/>
  <sheetViews>
    <sheetView tabSelected="1" workbookViewId="0">
      <selection activeCell="I15" sqref="I15"/>
    </sheetView>
  </sheetViews>
  <sheetFormatPr defaultColWidth="8.85546875" defaultRowHeight="15" x14ac:dyDescent="0.25"/>
  <cols>
    <col min="1" max="1" width="47.28515625" customWidth="1"/>
    <col min="2" max="2" width="14.85546875" customWidth="1"/>
    <col min="3" max="3" width="12.85546875" customWidth="1"/>
    <col min="4" max="4" width="11.42578125" customWidth="1"/>
    <col min="5" max="5" width="10.42578125" customWidth="1"/>
    <col min="6" max="6" width="11.7109375" customWidth="1"/>
    <col min="7" max="7" width="11.85546875" customWidth="1"/>
    <col min="8" max="8" width="11.42578125" customWidth="1"/>
    <col min="9" max="9" width="12" customWidth="1"/>
    <col min="10" max="10" width="11.85546875" customWidth="1"/>
    <col min="11" max="11" width="13.28515625" customWidth="1"/>
    <col min="12" max="12" width="12.28515625" customWidth="1"/>
    <col min="13" max="13" width="11.85546875" customWidth="1"/>
    <col min="14" max="14" width="15" customWidth="1"/>
    <col min="15" max="41" width="10.7109375" bestFit="1" customWidth="1"/>
  </cols>
  <sheetData>
    <row r="1" spans="1:14" x14ac:dyDescent="0.25">
      <c r="A1" s="1" t="s">
        <v>12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  <c r="N1" s="1">
        <v>2017</v>
      </c>
    </row>
    <row r="2" spans="1:14" x14ac:dyDescent="0.25">
      <c r="A2" t="s">
        <v>0</v>
      </c>
      <c r="B2" s="7">
        <v>617.41581999999994</v>
      </c>
      <c r="C2" s="7">
        <v>613.26758999999993</v>
      </c>
      <c r="D2" s="7">
        <v>621.88718999999992</v>
      </c>
      <c r="E2" s="7">
        <v>608.89783</v>
      </c>
      <c r="F2" s="7">
        <v>603.70988</v>
      </c>
      <c r="G2" s="7">
        <v>580.46978999999999</v>
      </c>
      <c r="H2" s="7">
        <v>558.01016000000004</v>
      </c>
      <c r="I2" s="7">
        <v>558.11522000000002</v>
      </c>
      <c r="J2" s="7">
        <v>537.83888999999999</v>
      </c>
      <c r="K2" s="7">
        <v>532.09879000000001</v>
      </c>
      <c r="L2" s="7">
        <v>528.05358999999999</v>
      </c>
      <c r="M2" s="7">
        <v>529.93187999999998</v>
      </c>
      <c r="N2" s="7">
        <v>530.84090000000003</v>
      </c>
    </row>
    <row r="3" spans="1:14" x14ac:dyDescent="0.25">
      <c r="A3" t="s">
        <v>10</v>
      </c>
      <c r="B3" s="7">
        <v>198.48345</v>
      </c>
      <c r="C3" s="7">
        <v>193.63400999999999</v>
      </c>
      <c r="D3" s="7">
        <v>192.43449999999999</v>
      </c>
      <c r="E3" s="7">
        <v>171.28127999999998</v>
      </c>
      <c r="F3" s="7">
        <v>164.31638999999998</v>
      </c>
      <c r="G3" s="7">
        <v>152.74628999999999</v>
      </c>
      <c r="H3" s="7">
        <v>140.80292</v>
      </c>
      <c r="I3" s="7">
        <v>141.79543000000001</v>
      </c>
      <c r="J3" s="7">
        <v>134.30339000000001</v>
      </c>
      <c r="K3" s="7">
        <v>136.70854</v>
      </c>
      <c r="L3" s="7">
        <v>117.43579999999999</v>
      </c>
      <c r="M3" s="7">
        <v>114.04597000000001</v>
      </c>
      <c r="N3" s="7">
        <v>112.16831999999999</v>
      </c>
    </row>
    <row r="4" spans="1:14" x14ac:dyDescent="0.25">
      <c r="A4" t="s">
        <v>9</v>
      </c>
      <c r="B4" s="7">
        <f>-22931/1000</f>
        <v>-22.931000000000001</v>
      </c>
      <c r="C4" s="8">
        <f>-26646.64/1000</f>
        <v>-26.646639999999998</v>
      </c>
      <c r="D4" s="7">
        <v>-26.925999999999998</v>
      </c>
      <c r="E4" s="7">
        <v>-26.418040000000001</v>
      </c>
      <c r="F4" s="7">
        <v>-27.599259999999997</v>
      </c>
      <c r="G4" s="7">
        <v>-37.89349</v>
      </c>
      <c r="H4" s="7">
        <v>-43.282550000000001</v>
      </c>
      <c r="I4" s="7">
        <v>-47.4741</v>
      </c>
      <c r="J4" s="7">
        <v>-48.751410000000007</v>
      </c>
      <c r="K4" s="7">
        <v>-49.784210000000002</v>
      </c>
      <c r="L4" s="7">
        <v>-46.152569999999997</v>
      </c>
      <c r="M4" s="7">
        <v>-52.453780000000002</v>
      </c>
      <c r="N4" s="7">
        <v>-52.608580000000003</v>
      </c>
    </row>
    <row r="5" spans="1:14" x14ac:dyDescent="0.25">
      <c r="A5" t="s">
        <v>1</v>
      </c>
      <c r="B5" s="7">
        <v>51.495069999999998</v>
      </c>
      <c r="C5" s="7">
        <v>52.417029999999997</v>
      </c>
      <c r="D5" s="7">
        <v>54.448929999999997</v>
      </c>
      <c r="E5" s="7">
        <v>54.804910000000007</v>
      </c>
      <c r="F5" s="7">
        <v>57.070089999999993</v>
      </c>
      <c r="G5" s="7">
        <v>57.138800000000003</v>
      </c>
      <c r="H5" s="7">
        <v>58.253440000000005</v>
      </c>
      <c r="I5" s="7">
        <v>61.06156</v>
      </c>
      <c r="J5" s="7">
        <v>64.360879999999995</v>
      </c>
      <c r="K5" s="7">
        <v>64.285080000000008</v>
      </c>
      <c r="L5" s="7">
        <v>67.856999999999999</v>
      </c>
      <c r="M5" s="7">
        <v>73.948429999999988</v>
      </c>
      <c r="N5" s="7">
        <v>80.705439999999996</v>
      </c>
    </row>
    <row r="6" spans="1:14" x14ac:dyDescent="0.25">
      <c r="A6" t="s">
        <v>2</v>
      </c>
      <c r="B6" s="7">
        <v>67.583389999999994</v>
      </c>
      <c r="C6" s="7">
        <v>66.948999999999998</v>
      </c>
      <c r="D6" s="7">
        <v>68.994900000000001</v>
      </c>
      <c r="E6" s="7">
        <v>70.126490000000004</v>
      </c>
      <c r="F6" s="7">
        <v>65.695890000000006</v>
      </c>
      <c r="G6" s="7">
        <v>67.473079999999996</v>
      </c>
      <c r="H6" s="7">
        <v>66.632259999999988</v>
      </c>
      <c r="I6" s="7">
        <v>65.140389999999996</v>
      </c>
      <c r="J6" s="7">
        <v>64.156700000000001</v>
      </c>
      <c r="K6" s="7">
        <v>60.674480000000003</v>
      </c>
      <c r="L6" s="7">
        <v>57.666110000000003</v>
      </c>
      <c r="M6" s="7">
        <v>54.686010000000003</v>
      </c>
      <c r="N6" s="7">
        <v>53.740070000000003</v>
      </c>
    </row>
    <row r="7" spans="1:14" x14ac:dyDescent="0.25">
      <c r="A7" t="s">
        <v>8</v>
      </c>
      <c r="B7" s="7">
        <v>196.83099999999999</v>
      </c>
      <c r="C7" s="7">
        <v>201.38226999999998</v>
      </c>
      <c r="D7" s="7">
        <v>204.19404</v>
      </c>
      <c r="E7" s="7">
        <v>206.03023999999999</v>
      </c>
      <c r="F7" s="7">
        <v>211.76345999999998</v>
      </c>
      <c r="G7" s="7">
        <v>205.16413</v>
      </c>
      <c r="H7" s="7">
        <v>198.56599</v>
      </c>
      <c r="I7" s="7">
        <v>199.18496999999999</v>
      </c>
      <c r="J7" s="7">
        <v>187.04958999999999</v>
      </c>
      <c r="K7" s="7">
        <v>180.79001</v>
      </c>
      <c r="L7" s="7">
        <v>188.99068</v>
      </c>
      <c r="M7" s="7">
        <v>194.74427</v>
      </c>
      <c r="N7" s="7">
        <v>189.77193</v>
      </c>
    </row>
    <row r="8" spans="1:14" x14ac:dyDescent="0.25">
      <c r="A8" t="s">
        <v>7</v>
      </c>
      <c r="B8" s="7">
        <v>16.2805</v>
      </c>
      <c r="C8" s="7">
        <v>16.33776000000001</v>
      </c>
      <c r="D8" s="7">
        <v>16.235829999999986</v>
      </c>
      <c r="E8" s="7">
        <v>17.13270000000001</v>
      </c>
      <c r="F8" s="7">
        <v>16.989800000000017</v>
      </c>
      <c r="G8" s="7">
        <v>17.886790000000008</v>
      </c>
      <c r="H8" s="7">
        <v>17.478520000000017</v>
      </c>
      <c r="I8" s="7">
        <v>15.62975</v>
      </c>
      <c r="J8" s="7">
        <v>14.328730000000011</v>
      </c>
      <c r="K8" s="7">
        <v>14.28573999999999</v>
      </c>
      <c r="L8" s="7">
        <v>14.132360000000014</v>
      </c>
      <c r="M8" s="7">
        <v>14.910880000000004</v>
      </c>
      <c r="N8" s="7">
        <v>14.318429999999992</v>
      </c>
    </row>
    <row r="9" spans="1:14" x14ac:dyDescent="0.25">
      <c r="A9" t="s">
        <v>3</v>
      </c>
      <c r="B9" s="7">
        <v>7.1700299999999997</v>
      </c>
      <c r="C9" s="7">
        <v>7.2630600000000003</v>
      </c>
      <c r="D9" s="7">
        <v>7.1941300000000004</v>
      </c>
      <c r="E9" s="7">
        <v>7.2112499999999997</v>
      </c>
      <c r="F9" s="7">
        <v>6.70228</v>
      </c>
      <c r="G9" s="7">
        <v>6.98597</v>
      </c>
      <c r="H9" s="7">
        <v>7.0655900000000003</v>
      </c>
      <c r="I9" s="7">
        <v>6.9999700000000002</v>
      </c>
      <c r="J9" s="7">
        <v>7.3868799999999997</v>
      </c>
      <c r="K9" s="7">
        <v>7.7326300000000003</v>
      </c>
      <c r="L9" s="7">
        <v>7.3665699999999994</v>
      </c>
      <c r="M9" s="7">
        <v>8.3871599999999997</v>
      </c>
      <c r="N9" s="7">
        <v>8.4445700000000006</v>
      </c>
    </row>
    <row r="10" spans="1:14" x14ac:dyDescent="0.25">
      <c r="A10" t="s">
        <v>4</v>
      </c>
      <c r="B10" s="7">
        <v>19.366029999999999</v>
      </c>
      <c r="C10" s="7">
        <v>17.294240000000002</v>
      </c>
      <c r="D10" s="7">
        <v>17.94211</v>
      </c>
      <c r="E10" s="7">
        <v>20.157630000000001</v>
      </c>
      <c r="F10" s="7">
        <v>19.87537</v>
      </c>
      <c r="G10" s="7">
        <v>20.589080000000003</v>
      </c>
      <c r="H10" s="7">
        <v>19.771189999999997</v>
      </c>
      <c r="I10" s="7">
        <v>22.715250000000001</v>
      </c>
      <c r="J10" s="7">
        <v>21.578619999999997</v>
      </c>
      <c r="K10" s="7">
        <v>22.543810000000001</v>
      </c>
      <c r="L10" s="7">
        <v>21.782240000000002</v>
      </c>
      <c r="M10" s="7">
        <v>22.248619999999999</v>
      </c>
      <c r="N10" s="7">
        <v>23.06147</v>
      </c>
    </row>
    <row r="11" spans="1:14" x14ac:dyDescent="0.25">
      <c r="A11" t="s">
        <v>5</v>
      </c>
      <c r="B11" s="7">
        <v>22.6175</v>
      </c>
      <c r="C11" s="7">
        <v>23.395869999999999</v>
      </c>
      <c r="D11" s="7">
        <v>25.383290000000002</v>
      </c>
      <c r="E11" s="7">
        <v>25.988289999999999</v>
      </c>
      <c r="F11" s="7">
        <v>26.274249999999999</v>
      </c>
      <c r="G11" s="7">
        <v>27.266089999999998</v>
      </c>
      <c r="H11" s="7">
        <v>28.578990000000001</v>
      </c>
      <c r="I11" s="7">
        <v>29.19773</v>
      </c>
      <c r="J11" s="7">
        <v>29.46238</v>
      </c>
      <c r="K11" s="7">
        <v>29.402099999999997</v>
      </c>
      <c r="L11" s="7">
        <v>29.670840000000002</v>
      </c>
      <c r="M11" s="7">
        <v>30.969339999999999</v>
      </c>
      <c r="N11" s="7">
        <v>32.40654</v>
      </c>
    </row>
    <row r="12" spans="1:14" x14ac:dyDescent="0.25">
      <c r="A12" t="s">
        <v>11</v>
      </c>
      <c r="B12" s="7">
        <v>60.519849999999998</v>
      </c>
      <c r="C12" s="7">
        <v>61.240989999999996</v>
      </c>
      <c r="D12" s="7">
        <v>61.985459999999996</v>
      </c>
      <c r="E12" s="7">
        <v>62.583069999999999</v>
      </c>
      <c r="F12" s="7">
        <v>62.621610000000004</v>
      </c>
      <c r="G12" s="7">
        <v>63.113039999999998</v>
      </c>
      <c r="H12" s="7">
        <v>64.143799999999999</v>
      </c>
      <c r="I12" s="7">
        <v>63.864269999999998</v>
      </c>
      <c r="J12" s="7">
        <v>63.96313</v>
      </c>
      <c r="K12" s="7">
        <v>65.460610000000003</v>
      </c>
      <c r="L12" s="7">
        <v>69.304570000000012</v>
      </c>
      <c r="M12" s="7">
        <v>68.444969999999998</v>
      </c>
      <c r="N12" s="7">
        <v>68.832710000000006</v>
      </c>
    </row>
    <row r="13" spans="1:14" x14ac:dyDescent="0.25">
      <c r="A13" s="5" t="s">
        <v>14</v>
      </c>
    </row>
    <row r="15" spans="1:14" x14ac:dyDescent="0.25">
      <c r="A15" s="1" t="s">
        <v>24</v>
      </c>
      <c r="B15" s="1">
        <v>2005</v>
      </c>
      <c r="C15" s="1">
        <v>2006</v>
      </c>
      <c r="D15" s="1">
        <v>2007</v>
      </c>
      <c r="E15" s="1">
        <v>2008</v>
      </c>
      <c r="F15" s="1">
        <v>2009</v>
      </c>
      <c r="G15" s="1">
        <v>2010</v>
      </c>
      <c r="H15" s="1">
        <v>2011</v>
      </c>
      <c r="I15" s="1">
        <v>2012</v>
      </c>
      <c r="J15" s="1">
        <v>2013</v>
      </c>
      <c r="K15" s="1">
        <v>2014</v>
      </c>
      <c r="L15" s="1">
        <v>2015</v>
      </c>
      <c r="M15" s="1">
        <v>2016</v>
      </c>
      <c r="N15" s="1">
        <v>2017</v>
      </c>
    </row>
    <row r="16" spans="1:14" x14ac:dyDescent="0.25">
      <c r="A16" s="3" t="s">
        <v>10</v>
      </c>
      <c r="B16" s="9" t="s">
        <v>23</v>
      </c>
      <c r="C16" s="9" t="s">
        <v>23</v>
      </c>
      <c r="D16" s="9" t="s">
        <v>23</v>
      </c>
      <c r="E16">
        <v>19134</v>
      </c>
      <c r="F16">
        <v>20032.5</v>
      </c>
      <c r="G16">
        <v>21576</v>
      </c>
      <c r="H16">
        <v>23440.5</v>
      </c>
      <c r="I16">
        <v>24865</v>
      </c>
      <c r="J16">
        <v>25403.5</v>
      </c>
      <c r="K16">
        <v>26464.5</v>
      </c>
      <c r="L16">
        <v>28221.5</v>
      </c>
      <c r="M16">
        <v>30886.5</v>
      </c>
      <c r="N16">
        <v>31690.5</v>
      </c>
    </row>
    <row r="17" spans="1:20" x14ac:dyDescent="0.25">
      <c r="A17" s="3" t="s">
        <v>9</v>
      </c>
      <c r="B17" s="9" t="s">
        <v>23</v>
      </c>
      <c r="C17" s="9" t="s">
        <v>23</v>
      </c>
      <c r="D17" s="9" t="s">
        <v>23</v>
      </c>
      <c r="E17">
        <v>890</v>
      </c>
      <c r="F17">
        <v>1069</v>
      </c>
      <c r="G17">
        <v>1231.5</v>
      </c>
      <c r="H17">
        <v>1157.5</v>
      </c>
      <c r="I17">
        <v>1023.5</v>
      </c>
      <c r="J17">
        <v>1168.5</v>
      </c>
      <c r="K17">
        <v>1374.5</v>
      </c>
      <c r="L17">
        <v>1470.5</v>
      </c>
      <c r="M17">
        <v>1772</v>
      </c>
      <c r="N17">
        <v>1866</v>
      </c>
    </row>
    <row r="18" spans="1:20" x14ac:dyDescent="0.25">
      <c r="A18" s="3" t="s">
        <v>1</v>
      </c>
      <c r="B18" s="9" t="s">
        <v>23</v>
      </c>
      <c r="C18" s="9" t="s">
        <v>23</v>
      </c>
      <c r="D18" s="9" t="s">
        <v>23</v>
      </c>
      <c r="E18" s="9">
        <v>89522</v>
      </c>
      <c r="F18" s="9">
        <v>97686</v>
      </c>
      <c r="G18" s="9">
        <v>107368.5</v>
      </c>
      <c r="H18" s="9">
        <v>129484</v>
      </c>
      <c r="I18" s="9">
        <v>123178.5</v>
      </c>
      <c r="J18" s="9">
        <v>120678.5</v>
      </c>
      <c r="K18" s="9">
        <v>122760.5</v>
      </c>
      <c r="L18" s="9">
        <v>109966</v>
      </c>
      <c r="M18" s="9">
        <v>113409</v>
      </c>
      <c r="N18" s="9">
        <v>136766.5</v>
      </c>
      <c r="T18" s="2"/>
    </row>
    <row r="19" spans="1:20" x14ac:dyDescent="0.25">
      <c r="A19" s="3" t="s">
        <v>2</v>
      </c>
      <c r="B19" s="9" t="s">
        <v>23</v>
      </c>
      <c r="C19" s="9" t="s">
        <v>23</v>
      </c>
      <c r="D19" s="9" t="s">
        <v>23</v>
      </c>
      <c r="E19" s="9">
        <v>105669</v>
      </c>
      <c r="F19" s="9">
        <v>100983.5</v>
      </c>
      <c r="G19" s="9">
        <v>100200.5</v>
      </c>
      <c r="H19" s="9">
        <v>102164</v>
      </c>
      <c r="I19" s="9">
        <v>99635.5</v>
      </c>
      <c r="J19" s="9">
        <v>97216.5</v>
      </c>
      <c r="K19" s="9">
        <v>98321.5</v>
      </c>
      <c r="L19" s="9">
        <v>100500</v>
      </c>
      <c r="M19" s="9">
        <v>100685</v>
      </c>
      <c r="N19" s="9">
        <v>102588.5</v>
      </c>
      <c r="T19" s="2"/>
    </row>
    <row r="20" spans="1:20" x14ac:dyDescent="0.25">
      <c r="A20" s="3" t="s">
        <v>8</v>
      </c>
      <c r="B20" s="9" t="s">
        <v>23</v>
      </c>
      <c r="C20" s="9" t="s">
        <v>23</v>
      </c>
      <c r="D20" s="9" t="s">
        <v>23</v>
      </c>
      <c r="E20">
        <v>17136.5</v>
      </c>
      <c r="F20">
        <v>19456</v>
      </c>
      <c r="G20">
        <v>21074</v>
      </c>
      <c r="H20">
        <v>22952</v>
      </c>
      <c r="I20">
        <v>25049.5</v>
      </c>
      <c r="J20">
        <v>25804.5</v>
      </c>
      <c r="K20">
        <v>26321</v>
      </c>
      <c r="L20">
        <v>26573</v>
      </c>
      <c r="M20">
        <v>27642</v>
      </c>
      <c r="N20">
        <v>28922.5</v>
      </c>
      <c r="T20" s="2"/>
    </row>
    <row r="21" spans="1:20" x14ac:dyDescent="0.25">
      <c r="A21" s="3" t="s">
        <v>7</v>
      </c>
      <c r="B21" s="9" t="s">
        <v>23</v>
      </c>
      <c r="C21" s="9" t="s">
        <v>23</v>
      </c>
      <c r="D21" s="9" t="s">
        <v>23</v>
      </c>
      <c r="E21">
        <v>10877</v>
      </c>
      <c r="F21">
        <v>11212.5</v>
      </c>
      <c r="G21">
        <v>12819.5</v>
      </c>
      <c r="H21">
        <v>14960</v>
      </c>
      <c r="I21">
        <v>16232</v>
      </c>
      <c r="J21">
        <v>17528.5</v>
      </c>
      <c r="K21">
        <v>19062</v>
      </c>
      <c r="L21">
        <v>19611</v>
      </c>
      <c r="M21">
        <v>19755.5</v>
      </c>
      <c r="N21">
        <v>20628</v>
      </c>
    </row>
    <row r="22" spans="1:20" x14ac:dyDescent="0.25">
      <c r="A22" s="3" t="s">
        <v>3</v>
      </c>
      <c r="B22" s="9" t="s">
        <v>23</v>
      </c>
      <c r="C22" s="9" t="s">
        <v>23</v>
      </c>
      <c r="D22" s="9" t="s">
        <v>23</v>
      </c>
      <c r="E22">
        <v>75255</v>
      </c>
      <c r="F22">
        <v>77077</v>
      </c>
      <c r="G22">
        <v>85829</v>
      </c>
      <c r="H22">
        <v>92595.5</v>
      </c>
      <c r="I22">
        <v>95301</v>
      </c>
      <c r="J22">
        <v>100342.5</v>
      </c>
      <c r="K22">
        <v>105097</v>
      </c>
      <c r="L22">
        <v>111476</v>
      </c>
      <c r="M22">
        <v>115736</v>
      </c>
      <c r="N22">
        <v>116465</v>
      </c>
    </row>
    <row r="23" spans="1:20" x14ac:dyDescent="0.25">
      <c r="A23" s="3" t="s">
        <v>4</v>
      </c>
      <c r="B23" s="9" t="s">
        <v>23</v>
      </c>
      <c r="C23" s="9" t="s">
        <v>23</v>
      </c>
      <c r="D23" s="9" t="s">
        <v>23</v>
      </c>
      <c r="E23">
        <v>435344.5</v>
      </c>
      <c r="F23">
        <v>458054.5</v>
      </c>
      <c r="G23">
        <v>487564</v>
      </c>
      <c r="H23">
        <v>522516.5</v>
      </c>
      <c r="I23">
        <v>547331.5</v>
      </c>
      <c r="J23">
        <v>560825.5</v>
      </c>
      <c r="K23">
        <v>579096</v>
      </c>
      <c r="L23">
        <v>601576</v>
      </c>
      <c r="M23">
        <v>626539.5</v>
      </c>
      <c r="N23">
        <v>654853</v>
      </c>
    </row>
    <row r="24" spans="1:20" x14ac:dyDescent="0.25">
      <c r="A24" s="3" t="s">
        <v>5</v>
      </c>
      <c r="B24" s="9" t="s">
        <v>23</v>
      </c>
      <c r="C24" s="9" t="s">
        <v>23</v>
      </c>
      <c r="D24" s="9" t="s">
        <v>23</v>
      </c>
      <c r="E24" s="9">
        <v>50084.5</v>
      </c>
      <c r="F24" s="9">
        <v>51696.5</v>
      </c>
      <c r="G24" s="9">
        <v>55954.5</v>
      </c>
      <c r="H24" s="9">
        <v>60805.5</v>
      </c>
      <c r="I24" s="9">
        <v>65017</v>
      </c>
      <c r="J24" s="9">
        <v>66369.5</v>
      </c>
      <c r="K24" s="9">
        <v>68037.5</v>
      </c>
      <c r="L24" s="9">
        <v>70971</v>
      </c>
      <c r="M24" s="9">
        <v>73348.5</v>
      </c>
      <c r="N24" s="9">
        <v>75803</v>
      </c>
    </row>
    <row r="25" spans="1:20" x14ac:dyDescent="0.25">
      <c r="A25" s="5" t="s">
        <v>18</v>
      </c>
    </row>
    <row r="26" spans="1:20" x14ac:dyDescent="0.25">
      <c r="A26" s="5" t="s">
        <v>27</v>
      </c>
    </row>
    <row r="27" spans="1:20" x14ac:dyDescent="0.25">
      <c r="A27" s="5"/>
    </row>
    <row r="28" spans="1:20" x14ac:dyDescent="0.25">
      <c r="A28" s="5"/>
      <c r="E28" s="1">
        <v>2008</v>
      </c>
      <c r="F28" s="1">
        <v>2009</v>
      </c>
      <c r="G28" s="1">
        <v>2010</v>
      </c>
      <c r="H28" s="1">
        <v>2011</v>
      </c>
      <c r="I28" s="1">
        <v>2012</v>
      </c>
      <c r="J28" s="1">
        <v>2013</v>
      </c>
      <c r="K28" s="1">
        <v>2014</v>
      </c>
      <c r="L28" s="1">
        <v>2015</v>
      </c>
      <c r="M28" s="1">
        <v>2016</v>
      </c>
      <c r="N28" s="1">
        <v>2017</v>
      </c>
      <c r="O28" s="1">
        <v>2018</v>
      </c>
    </row>
    <row r="29" spans="1:20" x14ac:dyDescent="0.25">
      <c r="A29" s="1" t="s">
        <v>26</v>
      </c>
      <c r="E29">
        <v>1.25</v>
      </c>
      <c r="F29">
        <v>1.23</v>
      </c>
      <c r="G29">
        <v>1.2</v>
      </c>
      <c r="H29">
        <v>1.1599999999999999</v>
      </c>
      <c r="I29">
        <v>1.1399999999999999</v>
      </c>
      <c r="J29">
        <v>1.1100000000000001</v>
      </c>
      <c r="K29">
        <v>1.0900000000000001</v>
      </c>
      <c r="L29">
        <v>1.07</v>
      </c>
      <c r="M29">
        <v>1.06</v>
      </c>
      <c r="N29">
        <v>1.04</v>
      </c>
      <c r="O29">
        <v>1.02</v>
      </c>
    </row>
    <row r="30" spans="1:20" x14ac:dyDescent="0.25">
      <c r="A30" s="5"/>
    </row>
    <row r="31" spans="1:20" x14ac:dyDescent="0.25">
      <c r="A31" s="1" t="s">
        <v>25</v>
      </c>
      <c r="B31" s="1">
        <v>2005</v>
      </c>
      <c r="C31" s="1">
        <v>2006</v>
      </c>
      <c r="D31" s="1">
        <v>2007</v>
      </c>
      <c r="E31" s="1">
        <v>2008</v>
      </c>
      <c r="F31" s="1">
        <v>2009</v>
      </c>
      <c r="G31" s="1">
        <v>2010</v>
      </c>
      <c r="H31" s="1">
        <v>2011</v>
      </c>
      <c r="I31" s="1">
        <v>2012</v>
      </c>
      <c r="J31" s="1">
        <v>2013</v>
      </c>
      <c r="K31" s="1">
        <v>2014</v>
      </c>
      <c r="L31" s="1">
        <v>2015</v>
      </c>
      <c r="M31" s="1">
        <v>2016</v>
      </c>
      <c r="N31" s="1">
        <v>2017</v>
      </c>
    </row>
    <row r="32" spans="1:20" x14ac:dyDescent="0.25">
      <c r="A32" t="s">
        <v>10</v>
      </c>
      <c r="B32" s="9" t="s">
        <v>23</v>
      </c>
      <c r="C32" s="9" t="s">
        <v>23</v>
      </c>
      <c r="D32" s="9" t="s">
        <v>23</v>
      </c>
      <c r="E32" s="9">
        <f t="shared" ref="E32:E40" si="0">E16*$E$29</f>
        <v>23917.5</v>
      </c>
      <c r="F32" s="9">
        <f t="shared" ref="F32:F40" si="1">F16*$F$29</f>
        <v>24639.974999999999</v>
      </c>
      <c r="G32" s="9">
        <f t="shared" ref="G32:G40" si="2">G16*$G$29</f>
        <v>25891.200000000001</v>
      </c>
      <c r="H32" s="9">
        <f t="shared" ref="H32:H40" si="3">H16*$H$29</f>
        <v>27190.98</v>
      </c>
      <c r="I32" s="9">
        <f t="shared" ref="I32:I40" si="4">I16*$I$29</f>
        <v>28346.1</v>
      </c>
      <c r="J32" s="9">
        <f t="shared" ref="J32:J40" si="5">J16*$J$29</f>
        <v>28197.885000000002</v>
      </c>
      <c r="K32" s="9">
        <f t="shared" ref="K32:K40" si="6">K16*$K$29</f>
        <v>28846.305000000004</v>
      </c>
      <c r="L32" s="9">
        <f t="shared" ref="L32:L40" si="7">L16*$L$29</f>
        <v>30197.005000000001</v>
      </c>
      <c r="M32" s="9">
        <f t="shared" ref="M32:M40" si="8">M16*$M$29</f>
        <v>32739.690000000002</v>
      </c>
      <c r="N32" s="9">
        <f t="shared" ref="N32:N40" si="9">N16*$N$29</f>
        <v>32958.120000000003</v>
      </c>
    </row>
    <row r="33" spans="1:20" x14ac:dyDescent="0.25">
      <c r="A33" t="s">
        <v>9</v>
      </c>
      <c r="B33" s="9" t="s">
        <v>23</v>
      </c>
      <c r="C33" s="9" t="s">
        <v>23</v>
      </c>
      <c r="D33" s="9" t="s">
        <v>23</v>
      </c>
      <c r="E33" s="9">
        <f t="shared" si="0"/>
        <v>1112.5</v>
      </c>
      <c r="F33" s="9">
        <f t="shared" si="1"/>
        <v>1314.87</v>
      </c>
      <c r="G33" s="9">
        <f t="shared" si="2"/>
        <v>1477.8</v>
      </c>
      <c r="H33" s="9">
        <f t="shared" si="3"/>
        <v>1342.6999999999998</v>
      </c>
      <c r="I33" s="9">
        <f t="shared" si="4"/>
        <v>1166.79</v>
      </c>
      <c r="J33" s="9">
        <f t="shared" si="5"/>
        <v>1297.0350000000001</v>
      </c>
      <c r="K33" s="9">
        <f t="shared" si="6"/>
        <v>1498.2050000000002</v>
      </c>
      <c r="L33" s="9">
        <f t="shared" si="7"/>
        <v>1573.4350000000002</v>
      </c>
      <c r="M33" s="9">
        <f t="shared" si="8"/>
        <v>1878.3200000000002</v>
      </c>
      <c r="N33" s="9">
        <f t="shared" si="9"/>
        <v>1940.64</v>
      </c>
    </row>
    <row r="34" spans="1:20" x14ac:dyDescent="0.25">
      <c r="A34" t="s">
        <v>1</v>
      </c>
      <c r="B34" s="9" t="s">
        <v>23</v>
      </c>
      <c r="C34" s="9" t="s">
        <v>23</v>
      </c>
      <c r="D34" s="9" t="s">
        <v>23</v>
      </c>
      <c r="E34" s="9">
        <f t="shared" si="0"/>
        <v>111902.5</v>
      </c>
      <c r="F34" s="9">
        <f t="shared" si="1"/>
        <v>120153.78</v>
      </c>
      <c r="G34" s="9">
        <f t="shared" si="2"/>
        <v>128842.2</v>
      </c>
      <c r="H34" s="9">
        <f t="shared" si="3"/>
        <v>150201.44</v>
      </c>
      <c r="I34" s="9">
        <f t="shared" si="4"/>
        <v>140423.49</v>
      </c>
      <c r="J34" s="9">
        <f t="shared" si="5"/>
        <v>133953.13500000001</v>
      </c>
      <c r="K34" s="9">
        <f t="shared" si="6"/>
        <v>133808.94500000001</v>
      </c>
      <c r="L34" s="9">
        <f t="shared" si="7"/>
        <v>117663.62000000001</v>
      </c>
      <c r="M34" s="9">
        <f t="shared" si="8"/>
        <v>120213.54000000001</v>
      </c>
      <c r="N34" s="9">
        <f t="shared" si="9"/>
        <v>142237.16</v>
      </c>
      <c r="T34" s="2"/>
    </row>
    <row r="35" spans="1:20" x14ac:dyDescent="0.25">
      <c r="A35" t="s">
        <v>2</v>
      </c>
      <c r="B35" s="9" t="s">
        <v>23</v>
      </c>
      <c r="C35" s="9" t="s">
        <v>23</v>
      </c>
      <c r="D35" s="9" t="s">
        <v>23</v>
      </c>
      <c r="E35" s="9">
        <f t="shared" si="0"/>
        <v>132086.25</v>
      </c>
      <c r="F35" s="9">
        <f t="shared" si="1"/>
        <v>124209.705</v>
      </c>
      <c r="G35" s="9">
        <f t="shared" si="2"/>
        <v>120240.59999999999</v>
      </c>
      <c r="H35" s="9">
        <f t="shared" si="3"/>
        <v>118510.23999999999</v>
      </c>
      <c r="I35" s="9">
        <f t="shared" si="4"/>
        <v>113584.46999999999</v>
      </c>
      <c r="J35" s="9">
        <f t="shared" si="5"/>
        <v>107910.315</v>
      </c>
      <c r="K35" s="9">
        <f t="shared" si="6"/>
        <v>107170.43500000001</v>
      </c>
      <c r="L35" s="9">
        <f t="shared" si="7"/>
        <v>107535</v>
      </c>
      <c r="M35" s="9">
        <f t="shared" si="8"/>
        <v>106726.1</v>
      </c>
      <c r="N35" s="9">
        <f t="shared" si="9"/>
        <v>106692.04000000001</v>
      </c>
      <c r="T35" s="2"/>
    </row>
    <row r="36" spans="1:20" x14ac:dyDescent="0.25">
      <c r="A36" t="s">
        <v>8</v>
      </c>
      <c r="B36" s="9" t="s">
        <v>23</v>
      </c>
      <c r="C36" s="9" t="s">
        <v>23</v>
      </c>
      <c r="D36" s="9" t="s">
        <v>23</v>
      </c>
      <c r="E36" s="9">
        <f t="shared" si="0"/>
        <v>21420.625</v>
      </c>
      <c r="F36" s="9">
        <f t="shared" si="1"/>
        <v>23930.880000000001</v>
      </c>
      <c r="G36" s="9">
        <f t="shared" si="2"/>
        <v>25288.799999999999</v>
      </c>
      <c r="H36" s="9">
        <f t="shared" si="3"/>
        <v>26624.32</v>
      </c>
      <c r="I36" s="9">
        <f t="shared" si="4"/>
        <v>28556.429999999997</v>
      </c>
      <c r="J36" s="9">
        <f t="shared" si="5"/>
        <v>28642.995000000003</v>
      </c>
      <c r="K36" s="9">
        <f t="shared" si="6"/>
        <v>28689.890000000003</v>
      </c>
      <c r="L36" s="9">
        <f t="shared" si="7"/>
        <v>28433.11</v>
      </c>
      <c r="M36" s="9">
        <f t="shared" si="8"/>
        <v>29300.52</v>
      </c>
      <c r="N36" s="9">
        <f t="shared" si="9"/>
        <v>30079.4</v>
      </c>
      <c r="T36" s="2"/>
    </row>
    <row r="37" spans="1:20" x14ac:dyDescent="0.25">
      <c r="A37" t="s">
        <v>7</v>
      </c>
      <c r="B37" s="9" t="s">
        <v>23</v>
      </c>
      <c r="C37" s="9" t="s">
        <v>23</v>
      </c>
      <c r="D37" s="9" t="s">
        <v>23</v>
      </c>
      <c r="E37" s="9">
        <f t="shared" si="0"/>
        <v>13596.25</v>
      </c>
      <c r="F37" s="9">
        <f t="shared" si="1"/>
        <v>13791.375</v>
      </c>
      <c r="G37" s="9">
        <f t="shared" si="2"/>
        <v>15383.4</v>
      </c>
      <c r="H37" s="9">
        <f t="shared" si="3"/>
        <v>17353.599999999999</v>
      </c>
      <c r="I37" s="9">
        <f t="shared" si="4"/>
        <v>18504.48</v>
      </c>
      <c r="J37" s="9">
        <f t="shared" si="5"/>
        <v>19456.635000000002</v>
      </c>
      <c r="K37" s="9">
        <f t="shared" si="6"/>
        <v>20777.580000000002</v>
      </c>
      <c r="L37" s="9">
        <f t="shared" si="7"/>
        <v>20983.77</v>
      </c>
      <c r="M37" s="9">
        <f t="shared" si="8"/>
        <v>20940.830000000002</v>
      </c>
      <c r="N37" s="9">
        <f t="shared" si="9"/>
        <v>21453.119999999999</v>
      </c>
    </row>
    <row r="38" spans="1:20" x14ac:dyDescent="0.25">
      <c r="A38" t="s">
        <v>3</v>
      </c>
      <c r="B38" s="9" t="s">
        <v>23</v>
      </c>
      <c r="C38" s="9" t="s">
        <v>23</v>
      </c>
      <c r="D38" s="9" t="s">
        <v>23</v>
      </c>
      <c r="E38" s="9">
        <f t="shared" si="0"/>
        <v>94068.75</v>
      </c>
      <c r="F38" s="9">
        <f t="shared" si="1"/>
        <v>94804.709999999992</v>
      </c>
      <c r="G38" s="9">
        <f t="shared" si="2"/>
        <v>102994.8</v>
      </c>
      <c r="H38" s="9">
        <f t="shared" si="3"/>
        <v>107410.78</v>
      </c>
      <c r="I38" s="9">
        <f t="shared" si="4"/>
        <v>108643.13999999998</v>
      </c>
      <c r="J38" s="9">
        <f t="shared" si="5"/>
        <v>111380.175</v>
      </c>
      <c r="K38" s="9">
        <f t="shared" si="6"/>
        <v>114555.73000000001</v>
      </c>
      <c r="L38" s="9">
        <f t="shared" si="7"/>
        <v>119279.32</v>
      </c>
      <c r="M38" s="9">
        <f t="shared" si="8"/>
        <v>122680.16</v>
      </c>
      <c r="N38" s="9">
        <f t="shared" si="9"/>
        <v>121123.6</v>
      </c>
    </row>
    <row r="39" spans="1:20" x14ac:dyDescent="0.25">
      <c r="A39" t="s">
        <v>4</v>
      </c>
      <c r="B39" s="9" t="s">
        <v>23</v>
      </c>
      <c r="C39" s="9" t="s">
        <v>23</v>
      </c>
      <c r="D39" s="9" t="s">
        <v>23</v>
      </c>
      <c r="E39" s="9">
        <f t="shared" si="0"/>
        <v>544180.625</v>
      </c>
      <c r="F39" s="9">
        <f t="shared" si="1"/>
        <v>563407.03500000003</v>
      </c>
      <c r="G39" s="9">
        <f t="shared" si="2"/>
        <v>585076.79999999993</v>
      </c>
      <c r="H39" s="9">
        <f t="shared" si="3"/>
        <v>606119.14</v>
      </c>
      <c r="I39" s="9">
        <f t="shared" si="4"/>
        <v>623957.90999999992</v>
      </c>
      <c r="J39" s="9">
        <f t="shared" si="5"/>
        <v>622516.30500000005</v>
      </c>
      <c r="K39" s="9">
        <f t="shared" si="6"/>
        <v>631214.64</v>
      </c>
      <c r="L39" s="9">
        <f t="shared" si="7"/>
        <v>643686.32000000007</v>
      </c>
      <c r="M39" s="9">
        <f t="shared" si="8"/>
        <v>664131.87</v>
      </c>
      <c r="N39" s="9">
        <f t="shared" si="9"/>
        <v>681047.12</v>
      </c>
    </row>
    <row r="40" spans="1:20" x14ac:dyDescent="0.25">
      <c r="A40" t="s">
        <v>5</v>
      </c>
      <c r="B40" s="9" t="s">
        <v>23</v>
      </c>
      <c r="C40" s="9" t="s">
        <v>23</v>
      </c>
      <c r="D40" s="9" t="s">
        <v>23</v>
      </c>
      <c r="E40" s="9">
        <f t="shared" si="0"/>
        <v>62605.625</v>
      </c>
      <c r="F40" s="9">
        <f t="shared" si="1"/>
        <v>63586.695</v>
      </c>
      <c r="G40" s="9">
        <f t="shared" si="2"/>
        <v>67145.399999999994</v>
      </c>
      <c r="H40" s="9">
        <f t="shared" si="3"/>
        <v>70534.37999999999</v>
      </c>
      <c r="I40" s="9">
        <f t="shared" si="4"/>
        <v>74119.37999999999</v>
      </c>
      <c r="J40" s="9">
        <f t="shared" si="5"/>
        <v>73670.145000000004</v>
      </c>
      <c r="K40" s="9">
        <f t="shared" si="6"/>
        <v>74160.875</v>
      </c>
      <c r="L40" s="9">
        <f t="shared" si="7"/>
        <v>75938.97</v>
      </c>
      <c r="M40" s="9">
        <f t="shared" si="8"/>
        <v>77749.41</v>
      </c>
      <c r="N40" s="9">
        <f t="shared" si="9"/>
        <v>78835.12000000001</v>
      </c>
    </row>
    <row r="41" spans="1:20" x14ac:dyDescent="0.25">
      <c r="A41" s="5" t="s">
        <v>18</v>
      </c>
      <c r="N41" s="9"/>
    </row>
    <row r="42" spans="1:20" x14ac:dyDescent="0.25">
      <c r="A42" s="5" t="s">
        <v>27</v>
      </c>
      <c r="N42" s="9"/>
    </row>
    <row r="43" spans="1:20" x14ac:dyDescent="0.25">
      <c r="A43" s="5"/>
      <c r="N43" s="9"/>
    </row>
    <row r="44" spans="1:20" x14ac:dyDescent="0.25">
      <c r="A44" s="1" t="s">
        <v>30</v>
      </c>
      <c r="B44" s="1">
        <v>2005</v>
      </c>
      <c r="C44" s="1">
        <v>2006</v>
      </c>
      <c r="D44" s="1">
        <v>2007</v>
      </c>
      <c r="E44" s="1">
        <v>2008</v>
      </c>
      <c r="F44" s="1">
        <v>2009</v>
      </c>
      <c r="G44" s="1">
        <v>2010</v>
      </c>
      <c r="H44" s="1">
        <v>2011</v>
      </c>
      <c r="I44" s="1">
        <v>2012</v>
      </c>
      <c r="J44" s="1">
        <v>2013</v>
      </c>
      <c r="K44" s="1">
        <v>2014</v>
      </c>
      <c r="L44" s="1">
        <v>2015</v>
      </c>
      <c r="M44" s="1">
        <v>2016</v>
      </c>
      <c r="N44" s="1">
        <v>2017</v>
      </c>
    </row>
    <row r="45" spans="1:20" x14ac:dyDescent="0.25">
      <c r="A45" t="s">
        <v>10</v>
      </c>
      <c r="B45" s="9" t="s">
        <v>23</v>
      </c>
      <c r="C45" s="9" t="s">
        <v>23</v>
      </c>
      <c r="D45" s="9" t="s">
        <v>23</v>
      </c>
      <c r="E45" s="7">
        <f>E32/1000</f>
        <v>23.9175</v>
      </c>
      <c r="F45" s="7">
        <f t="shared" ref="F45:N45" si="10">F32/1000</f>
        <v>24.639975</v>
      </c>
      <c r="G45" s="7">
        <f t="shared" si="10"/>
        <v>25.891200000000001</v>
      </c>
      <c r="H45" s="7">
        <f t="shared" si="10"/>
        <v>27.19098</v>
      </c>
      <c r="I45" s="7">
        <f t="shared" si="10"/>
        <v>28.3461</v>
      </c>
      <c r="J45" s="7">
        <f t="shared" si="10"/>
        <v>28.197885000000003</v>
      </c>
      <c r="K45" s="7">
        <f t="shared" si="10"/>
        <v>28.846305000000005</v>
      </c>
      <c r="L45" s="7">
        <f t="shared" si="10"/>
        <v>30.197005000000001</v>
      </c>
      <c r="M45" s="7">
        <f t="shared" si="10"/>
        <v>32.739690000000003</v>
      </c>
      <c r="N45" s="7">
        <f t="shared" si="10"/>
        <v>32.958120000000001</v>
      </c>
    </row>
    <row r="46" spans="1:20" x14ac:dyDescent="0.25">
      <c r="A46" t="s">
        <v>9</v>
      </c>
      <c r="B46" s="9" t="s">
        <v>23</v>
      </c>
      <c r="C46" s="9" t="s">
        <v>23</v>
      </c>
      <c r="D46" s="9" t="s">
        <v>23</v>
      </c>
      <c r="E46" s="7">
        <f t="shared" ref="E46:N53" si="11">E33/1000</f>
        <v>1.1125</v>
      </c>
      <c r="F46" s="7">
        <f t="shared" si="11"/>
        <v>1.31487</v>
      </c>
      <c r="G46" s="7">
        <f t="shared" si="11"/>
        <v>1.4778</v>
      </c>
      <c r="H46" s="7">
        <f t="shared" si="11"/>
        <v>1.3426999999999998</v>
      </c>
      <c r="I46" s="7">
        <f t="shared" si="11"/>
        <v>1.16679</v>
      </c>
      <c r="J46" s="7">
        <f t="shared" si="11"/>
        <v>1.2970350000000002</v>
      </c>
      <c r="K46" s="7">
        <f t="shared" si="11"/>
        <v>1.4982050000000002</v>
      </c>
      <c r="L46" s="7">
        <f t="shared" si="11"/>
        <v>1.5734350000000001</v>
      </c>
      <c r="M46" s="7">
        <f t="shared" si="11"/>
        <v>1.8783200000000002</v>
      </c>
      <c r="N46" s="7">
        <f t="shared" si="11"/>
        <v>1.9406400000000001</v>
      </c>
    </row>
    <row r="47" spans="1:20" x14ac:dyDescent="0.25">
      <c r="A47" t="s">
        <v>1</v>
      </c>
      <c r="B47" s="9" t="s">
        <v>23</v>
      </c>
      <c r="C47" s="9" t="s">
        <v>23</v>
      </c>
      <c r="D47" s="9" t="s">
        <v>23</v>
      </c>
      <c r="E47" s="7">
        <f t="shared" si="11"/>
        <v>111.9025</v>
      </c>
      <c r="F47" s="7">
        <f t="shared" si="11"/>
        <v>120.15378</v>
      </c>
      <c r="G47" s="7">
        <f t="shared" si="11"/>
        <v>128.84219999999999</v>
      </c>
      <c r="H47" s="7">
        <f t="shared" si="11"/>
        <v>150.20143999999999</v>
      </c>
      <c r="I47" s="7">
        <f t="shared" si="11"/>
        <v>140.42348999999999</v>
      </c>
      <c r="J47" s="7">
        <f t="shared" si="11"/>
        <v>133.953135</v>
      </c>
      <c r="K47" s="7">
        <f t="shared" si="11"/>
        <v>133.80894499999999</v>
      </c>
      <c r="L47" s="7">
        <f t="shared" si="11"/>
        <v>117.66362000000001</v>
      </c>
      <c r="M47" s="7">
        <f t="shared" si="11"/>
        <v>120.21354000000001</v>
      </c>
      <c r="N47" s="7">
        <f t="shared" si="11"/>
        <v>142.23716000000002</v>
      </c>
      <c r="T47" s="2"/>
    </row>
    <row r="48" spans="1:20" x14ac:dyDescent="0.25">
      <c r="A48" t="s">
        <v>2</v>
      </c>
      <c r="B48" s="9" t="s">
        <v>23</v>
      </c>
      <c r="C48" s="9" t="s">
        <v>23</v>
      </c>
      <c r="D48" s="9" t="s">
        <v>23</v>
      </c>
      <c r="E48" s="7">
        <f t="shared" si="11"/>
        <v>132.08625000000001</v>
      </c>
      <c r="F48" s="7">
        <f t="shared" si="11"/>
        <v>124.209705</v>
      </c>
      <c r="G48" s="7">
        <f t="shared" si="11"/>
        <v>120.24059999999999</v>
      </c>
      <c r="H48" s="7">
        <f t="shared" si="11"/>
        <v>118.51024</v>
      </c>
      <c r="I48" s="7">
        <f t="shared" si="11"/>
        <v>113.58446999999998</v>
      </c>
      <c r="J48" s="7">
        <f t="shared" si="11"/>
        <v>107.910315</v>
      </c>
      <c r="K48" s="7">
        <f t="shared" si="11"/>
        <v>107.17043500000001</v>
      </c>
      <c r="L48" s="7">
        <f t="shared" si="11"/>
        <v>107.535</v>
      </c>
      <c r="M48" s="7">
        <f t="shared" si="11"/>
        <v>106.7261</v>
      </c>
      <c r="N48" s="7">
        <f t="shared" si="11"/>
        <v>106.69204000000001</v>
      </c>
      <c r="T48" s="2"/>
    </row>
    <row r="49" spans="1:20" x14ac:dyDescent="0.25">
      <c r="A49" t="s">
        <v>8</v>
      </c>
      <c r="B49" s="9" t="s">
        <v>23</v>
      </c>
      <c r="C49" s="9" t="s">
        <v>23</v>
      </c>
      <c r="D49" s="9" t="s">
        <v>23</v>
      </c>
      <c r="E49" s="7">
        <f t="shared" si="11"/>
        <v>21.420625000000001</v>
      </c>
      <c r="F49" s="7">
        <f t="shared" si="11"/>
        <v>23.930880000000002</v>
      </c>
      <c r="G49" s="7">
        <f t="shared" si="11"/>
        <v>25.288799999999998</v>
      </c>
      <c r="H49" s="7">
        <f t="shared" si="11"/>
        <v>26.624320000000001</v>
      </c>
      <c r="I49" s="7">
        <f t="shared" si="11"/>
        <v>28.556429999999995</v>
      </c>
      <c r="J49" s="7">
        <f t="shared" si="11"/>
        <v>28.642995000000003</v>
      </c>
      <c r="K49" s="7">
        <f t="shared" si="11"/>
        <v>28.689890000000002</v>
      </c>
      <c r="L49" s="7">
        <f t="shared" si="11"/>
        <v>28.433109999999999</v>
      </c>
      <c r="M49" s="7">
        <f t="shared" si="11"/>
        <v>29.300519999999999</v>
      </c>
      <c r="N49" s="7">
        <f t="shared" si="11"/>
        <v>30.0794</v>
      </c>
      <c r="T49" s="2"/>
    </row>
    <row r="50" spans="1:20" x14ac:dyDescent="0.25">
      <c r="A50" t="s">
        <v>7</v>
      </c>
      <c r="B50" s="9" t="s">
        <v>23</v>
      </c>
      <c r="C50" s="9" t="s">
        <v>23</v>
      </c>
      <c r="D50" s="9" t="s">
        <v>23</v>
      </c>
      <c r="E50" s="7">
        <f t="shared" si="11"/>
        <v>13.59625</v>
      </c>
      <c r="F50" s="7">
        <f t="shared" si="11"/>
        <v>13.791375</v>
      </c>
      <c r="G50" s="7">
        <f t="shared" si="11"/>
        <v>15.3834</v>
      </c>
      <c r="H50" s="7">
        <f t="shared" si="11"/>
        <v>17.3536</v>
      </c>
      <c r="I50" s="7">
        <f t="shared" si="11"/>
        <v>18.504480000000001</v>
      </c>
      <c r="J50" s="7">
        <f t="shared" si="11"/>
        <v>19.456635000000002</v>
      </c>
      <c r="K50" s="7">
        <f t="shared" si="11"/>
        <v>20.77758</v>
      </c>
      <c r="L50" s="7">
        <f t="shared" si="11"/>
        <v>20.98377</v>
      </c>
      <c r="M50" s="7">
        <f t="shared" si="11"/>
        <v>20.940830000000002</v>
      </c>
      <c r="N50" s="7">
        <f t="shared" si="11"/>
        <v>21.453119999999998</v>
      </c>
    </row>
    <row r="51" spans="1:20" x14ac:dyDescent="0.25">
      <c r="A51" t="s">
        <v>3</v>
      </c>
      <c r="B51" s="9" t="s">
        <v>23</v>
      </c>
      <c r="C51" s="9" t="s">
        <v>23</v>
      </c>
      <c r="D51" s="9" t="s">
        <v>23</v>
      </c>
      <c r="E51" s="7">
        <f t="shared" si="11"/>
        <v>94.068749999999994</v>
      </c>
      <c r="F51" s="7">
        <f t="shared" si="11"/>
        <v>94.804709999999986</v>
      </c>
      <c r="G51" s="7">
        <f t="shared" si="11"/>
        <v>102.9948</v>
      </c>
      <c r="H51" s="7">
        <f t="shared" si="11"/>
        <v>107.41078</v>
      </c>
      <c r="I51" s="7">
        <f t="shared" si="11"/>
        <v>108.64313999999999</v>
      </c>
      <c r="J51" s="7">
        <f t="shared" si="11"/>
        <v>111.38017500000001</v>
      </c>
      <c r="K51" s="7">
        <f t="shared" si="11"/>
        <v>114.55573000000001</v>
      </c>
      <c r="L51" s="7">
        <f t="shared" si="11"/>
        <v>119.27932000000001</v>
      </c>
      <c r="M51" s="7">
        <f t="shared" si="11"/>
        <v>122.68016</v>
      </c>
      <c r="N51" s="7">
        <f t="shared" si="11"/>
        <v>121.12360000000001</v>
      </c>
    </row>
    <row r="52" spans="1:20" x14ac:dyDescent="0.25">
      <c r="A52" t="s">
        <v>4</v>
      </c>
      <c r="B52" s="9" t="s">
        <v>23</v>
      </c>
      <c r="C52" s="9" t="s">
        <v>23</v>
      </c>
      <c r="D52" s="9" t="s">
        <v>23</v>
      </c>
      <c r="E52" s="7">
        <f t="shared" si="11"/>
        <v>544.18062499999996</v>
      </c>
      <c r="F52" s="7">
        <f t="shared" si="11"/>
        <v>563.40703500000006</v>
      </c>
      <c r="G52" s="7">
        <f t="shared" si="11"/>
        <v>585.07679999999993</v>
      </c>
      <c r="H52" s="7">
        <f t="shared" si="11"/>
        <v>606.11914000000002</v>
      </c>
      <c r="I52" s="7">
        <f t="shared" si="11"/>
        <v>623.95790999999997</v>
      </c>
      <c r="J52" s="7">
        <f t="shared" si="11"/>
        <v>622.5163050000001</v>
      </c>
      <c r="K52" s="7">
        <f t="shared" si="11"/>
        <v>631.21464000000003</v>
      </c>
      <c r="L52" s="7">
        <f t="shared" si="11"/>
        <v>643.68632000000002</v>
      </c>
      <c r="M52" s="7">
        <f t="shared" si="11"/>
        <v>664.13187000000005</v>
      </c>
      <c r="N52" s="7">
        <f t="shared" si="11"/>
        <v>681.04711999999995</v>
      </c>
    </row>
    <row r="53" spans="1:20" x14ac:dyDescent="0.25">
      <c r="A53" t="s">
        <v>5</v>
      </c>
      <c r="B53" s="9" t="s">
        <v>23</v>
      </c>
      <c r="C53" s="9" t="s">
        <v>23</v>
      </c>
      <c r="D53" s="9" t="s">
        <v>23</v>
      </c>
      <c r="E53" s="7">
        <f t="shared" si="11"/>
        <v>62.605625000000003</v>
      </c>
      <c r="F53" s="7">
        <f t="shared" si="11"/>
        <v>63.586694999999999</v>
      </c>
      <c r="G53" s="7">
        <f t="shared" si="11"/>
        <v>67.145399999999995</v>
      </c>
      <c r="H53" s="7">
        <f t="shared" si="11"/>
        <v>70.534379999999985</v>
      </c>
      <c r="I53" s="7">
        <f t="shared" si="11"/>
        <v>74.119379999999992</v>
      </c>
      <c r="J53" s="7">
        <f t="shared" si="11"/>
        <v>73.670145000000005</v>
      </c>
      <c r="K53" s="7">
        <f t="shared" si="11"/>
        <v>74.160875000000004</v>
      </c>
      <c r="L53" s="7">
        <f t="shared" si="11"/>
        <v>75.938969999999998</v>
      </c>
      <c r="M53" s="7">
        <f t="shared" si="11"/>
        <v>77.749409999999997</v>
      </c>
      <c r="N53" s="7">
        <f t="shared" si="11"/>
        <v>78.835120000000003</v>
      </c>
    </row>
    <row r="54" spans="1:20" x14ac:dyDescent="0.25">
      <c r="A54" s="5" t="s">
        <v>18</v>
      </c>
      <c r="N54" s="9"/>
    </row>
    <row r="55" spans="1:20" x14ac:dyDescent="0.25">
      <c r="A55" s="5" t="s">
        <v>27</v>
      </c>
      <c r="N55" s="9"/>
    </row>
    <row r="57" spans="1:20" x14ac:dyDescent="0.25">
      <c r="A57" s="1" t="s">
        <v>17</v>
      </c>
      <c r="B57" s="1">
        <v>2005</v>
      </c>
      <c r="C57" s="1">
        <v>2006</v>
      </c>
      <c r="D57" s="1">
        <v>2007</v>
      </c>
      <c r="E57" s="1">
        <v>2008</v>
      </c>
      <c r="F57" s="1">
        <v>2009</v>
      </c>
      <c r="G57" s="1">
        <v>2010</v>
      </c>
      <c r="H57" s="1">
        <v>2011</v>
      </c>
      <c r="I57" s="1">
        <v>2012</v>
      </c>
      <c r="J57" s="1">
        <v>2013</v>
      </c>
      <c r="K57" s="1">
        <v>2014</v>
      </c>
      <c r="L57" s="1">
        <v>2015</v>
      </c>
      <c r="M57" s="1">
        <v>2016</v>
      </c>
      <c r="N57" s="1">
        <v>2017</v>
      </c>
    </row>
    <row r="58" spans="1:20" x14ac:dyDescent="0.25">
      <c r="A58" t="s">
        <v>10</v>
      </c>
      <c r="B58" s="7" t="s">
        <v>23</v>
      </c>
      <c r="C58" s="7" t="s">
        <v>23</v>
      </c>
      <c r="D58" s="7" t="s">
        <v>23</v>
      </c>
      <c r="E58" s="7">
        <f t="shared" ref="E58:N58" si="12">E3*1000000/E32</f>
        <v>7161.3370962684212</v>
      </c>
      <c r="F58" s="7">
        <f t="shared" si="12"/>
        <v>6668.6914252145134</v>
      </c>
      <c r="G58" s="7">
        <f t="shared" si="12"/>
        <v>5899.5446329254728</v>
      </c>
      <c r="H58" s="7">
        <f t="shared" si="12"/>
        <v>5178.2951552316244</v>
      </c>
      <c r="I58" s="7">
        <f t="shared" si="12"/>
        <v>5002.2906149346827</v>
      </c>
      <c r="J58" s="7">
        <f t="shared" si="12"/>
        <v>4762.888776941958</v>
      </c>
      <c r="K58" s="7">
        <f t="shared" si="12"/>
        <v>4739.2045532348075</v>
      </c>
      <c r="L58" s="7">
        <f t="shared" si="12"/>
        <v>3888.9883284782704</v>
      </c>
      <c r="M58" s="7">
        <f t="shared" si="12"/>
        <v>3483.4163060187807</v>
      </c>
      <c r="N58" s="7">
        <f t="shared" si="12"/>
        <v>3403.359172185792</v>
      </c>
    </row>
    <row r="59" spans="1:20" x14ac:dyDescent="0.25">
      <c r="A59" t="s">
        <v>9</v>
      </c>
      <c r="B59" s="7" t="s">
        <v>23</v>
      </c>
      <c r="C59" s="7" t="s">
        <v>23</v>
      </c>
      <c r="D59" s="7" t="s">
        <v>23</v>
      </c>
      <c r="E59" s="7">
        <f t="shared" ref="E59:N59" si="13">E4*1000000/E33</f>
        <v>-23746.552808988763</v>
      </c>
      <c r="F59" s="7">
        <f>F4*1000000/F33</f>
        <v>-20990.105485713415</v>
      </c>
      <c r="G59" s="7">
        <f t="shared" si="13"/>
        <v>-25641.825686831777</v>
      </c>
      <c r="H59" s="7">
        <f t="shared" si="13"/>
        <v>-32235.458404706937</v>
      </c>
      <c r="I59" s="7">
        <f t="shared" si="13"/>
        <v>-40687.784434216956</v>
      </c>
      <c r="J59" s="7">
        <f t="shared" si="13"/>
        <v>-37586.811458441756</v>
      </c>
      <c r="K59" s="7">
        <f t="shared" si="13"/>
        <v>-33229.237654393088</v>
      </c>
      <c r="L59" s="7">
        <f t="shared" si="13"/>
        <v>-29332.365175555391</v>
      </c>
      <c r="M59" s="7">
        <f t="shared" si="13"/>
        <v>-27925.901869755951</v>
      </c>
      <c r="N59" s="7">
        <f t="shared" si="13"/>
        <v>-27108.881606068098</v>
      </c>
    </row>
    <row r="60" spans="1:20" x14ac:dyDescent="0.25">
      <c r="A60" t="s">
        <v>1</v>
      </c>
      <c r="B60" s="7" t="s">
        <v>23</v>
      </c>
      <c r="C60" s="7" t="s">
        <v>23</v>
      </c>
      <c r="D60" s="7" t="s">
        <v>23</v>
      </c>
      <c r="E60" s="7">
        <f t="shared" ref="E60:N60" si="14">E5*1000000/E34</f>
        <v>489.75590357677447</v>
      </c>
      <c r="F60" s="7">
        <f t="shared" si="14"/>
        <v>474.97540235521507</v>
      </c>
      <c r="G60" s="7">
        <f t="shared" si="14"/>
        <v>443.47892227857022</v>
      </c>
      <c r="H60" s="7">
        <f t="shared" si="14"/>
        <v>387.83542954048914</v>
      </c>
      <c r="I60" s="7">
        <f t="shared" si="14"/>
        <v>434.83864416131519</v>
      </c>
      <c r="J60" s="7">
        <f t="shared" si="14"/>
        <v>480.47311472030862</v>
      </c>
      <c r="K60" s="7">
        <f t="shared" si="14"/>
        <v>480.42438418448035</v>
      </c>
      <c r="L60" s="7">
        <f t="shared" si="14"/>
        <v>576.70331747399916</v>
      </c>
      <c r="M60" s="7">
        <f t="shared" si="14"/>
        <v>615.14227099543018</v>
      </c>
      <c r="N60" s="7">
        <f t="shared" si="14"/>
        <v>567.40053021306107</v>
      </c>
    </row>
    <row r="61" spans="1:20" x14ac:dyDescent="0.25">
      <c r="A61" t="s">
        <v>2</v>
      </c>
      <c r="B61" s="7" t="s">
        <v>23</v>
      </c>
      <c r="C61" s="7" t="s">
        <v>23</v>
      </c>
      <c r="D61" s="7" t="s">
        <v>23</v>
      </c>
      <c r="E61" s="7">
        <f t="shared" ref="E61:N61" si="15">E6*1000000/E35</f>
        <v>530.91438359405311</v>
      </c>
      <c r="F61" s="7">
        <f t="shared" si="15"/>
        <v>528.91108629555163</v>
      </c>
      <c r="G61" s="7">
        <f t="shared" si="15"/>
        <v>561.15055979427916</v>
      </c>
      <c r="H61" s="7">
        <f t="shared" si="15"/>
        <v>562.24896684033376</v>
      </c>
      <c r="I61" s="7">
        <f t="shared" si="15"/>
        <v>573.49732758360369</v>
      </c>
      <c r="J61" s="7">
        <f t="shared" si="15"/>
        <v>594.53723214504566</v>
      </c>
      <c r="K61" s="7">
        <f t="shared" si="15"/>
        <v>566.14942357936673</v>
      </c>
      <c r="L61" s="7">
        <f t="shared" si="15"/>
        <v>536.25433579764729</v>
      </c>
      <c r="M61" s="7">
        <f t="shared" si="15"/>
        <v>512.39584319112191</v>
      </c>
      <c r="N61" s="7">
        <f t="shared" si="15"/>
        <v>503.69334019670066</v>
      </c>
    </row>
    <row r="62" spans="1:20" x14ac:dyDescent="0.25">
      <c r="A62" t="s">
        <v>8</v>
      </c>
      <c r="B62" s="7" t="s">
        <v>23</v>
      </c>
      <c r="C62" s="7" t="s">
        <v>23</v>
      </c>
      <c r="D62" s="7" t="s">
        <v>23</v>
      </c>
      <c r="E62" s="7">
        <f t="shared" ref="E62:N62" si="16">E7*1000000/E36</f>
        <v>9618.3113237825692</v>
      </c>
      <c r="F62" s="7">
        <f t="shared" si="16"/>
        <v>8848.9625120346591</v>
      </c>
      <c r="G62" s="7">
        <f t="shared" si="16"/>
        <v>8112.8456075416789</v>
      </c>
      <c r="H62" s="7">
        <f t="shared" si="16"/>
        <v>7458.0680370428245</v>
      </c>
      <c r="I62" s="7">
        <f t="shared" si="16"/>
        <v>6975.1355474056118</v>
      </c>
      <c r="J62" s="7">
        <f t="shared" si="16"/>
        <v>6530.378195436615</v>
      </c>
      <c r="K62" s="7">
        <f t="shared" si="16"/>
        <v>6301.5232892144231</v>
      </c>
      <c r="L62" s="7">
        <f t="shared" si="16"/>
        <v>6646.8522085695158</v>
      </c>
      <c r="M62" s="7">
        <f t="shared" si="16"/>
        <v>6646.4441586702214</v>
      </c>
      <c r="N62" s="7">
        <f t="shared" si="16"/>
        <v>6309.0330924154068</v>
      </c>
    </row>
    <row r="63" spans="1:20" x14ac:dyDescent="0.25">
      <c r="A63" t="s">
        <v>7</v>
      </c>
      <c r="B63" s="7" t="s">
        <v>23</v>
      </c>
      <c r="C63" s="7" t="s">
        <v>23</v>
      </c>
      <c r="D63" s="7" t="s">
        <v>23</v>
      </c>
      <c r="E63" s="7">
        <f t="shared" ref="E63:N63" si="17">E8*1000000/E37</f>
        <v>1260.1048083111161</v>
      </c>
      <c r="F63" s="7">
        <f t="shared" si="17"/>
        <v>1231.9148743326909</v>
      </c>
      <c r="G63" s="7">
        <f t="shared" si="17"/>
        <v>1162.7332059232685</v>
      </c>
      <c r="H63" s="7">
        <f t="shared" si="17"/>
        <v>1007.1985063617935</v>
      </c>
      <c r="I63" s="7">
        <f t="shared" si="17"/>
        <v>844.64680985361383</v>
      </c>
      <c r="J63" s="7">
        <f t="shared" si="17"/>
        <v>736.44440572586211</v>
      </c>
      <c r="K63" s="7">
        <f t="shared" si="17"/>
        <v>687.55552860342686</v>
      </c>
      <c r="L63" s="7">
        <f t="shared" si="17"/>
        <v>673.4900353940219</v>
      </c>
      <c r="M63" s="7">
        <f t="shared" si="17"/>
        <v>712.04818529160514</v>
      </c>
      <c r="N63" s="7">
        <f t="shared" si="17"/>
        <v>667.42879357408117</v>
      </c>
    </row>
    <row r="64" spans="1:20" x14ac:dyDescent="0.25">
      <c r="A64" t="s">
        <v>3</v>
      </c>
      <c r="B64" s="7" t="s">
        <v>23</v>
      </c>
      <c r="C64" s="7" t="s">
        <v>23</v>
      </c>
      <c r="D64" s="7" t="s">
        <v>23</v>
      </c>
      <c r="E64" s="7">
        <f t="shared" ref="E64:N64" si="18">E9*1000000/E38</f>
        <v>76.659358182180583</v>
      </c>
      <c r="F64" s="7">
        <f t="shared" si="18"/>
        <v>70.69564370799722</v>
      </c>
      <c r="G64" s="7">
        <f t="shared" si="18"/>
        <v>67.828375801496776</v>
      </c>
      <c r="H64" s="7">
        <f t="shared" si="18"/>
        <v>65.781013786511934</v>
      </c>
      <c r="I64" s="7">
        <f t="shared" si="18"/>
        <v>64.430851317441679</v>
      </c>
      <c r="J64" s="7">
        <f t="shared" si="18"/>
        <v>66.321317954474395</v>
      </c>
      <c r="K64" s="7">
        <f t="shared" si="18"/>
        <v>67.501032030436178</v>
      </c>
      <c r="L64" s="7">
        <f t="shared" si="18"/>
        <v>61.758987224273234</v>
      </c>
      <c r="M64" s="7">
        <f t="shared" si="18"/>
        <v>68.366066689185928</v>
      </c>
      <c r="N64" s="7">
        <f t="shared" si="18"/>
        <v>69.71861800673031</v>
      </c>
    </row>
    <row r="65" spans="1:41" x14ac:dyDescent="0.25">
      <c r="A65" t="s">
        <v>4</v>
      </c>
      <c r="B65" s="7" t="s">
        <v>23</v>
      </c>
      <c r="C65" s="7" t="s">
        <v>23</v>
      </c>
      <c r="D65" s="7" t="s">
        <v>23</v>
      </c>
      <c r="E65" s="7">
        <f t="shared" ref="E65:N65" si="19">E10*1000000/E39</f>
        <v>37.042167754502472</v>
      </c>
      <c r="F65" s="7">
        <f t="shared" si="19"/>
        <v>35.277106541632016</v>
      </c>
      <c r="G65" s="7">
        <f t="shared" si="19"/>
        <v>35.19038868059716</v>
      </c>
      <c r="H65" s="7">
        <f t="shared" si="19"/>
        <v>32.619313094122049</v>
      </c>
      <c r="I65" s="7">
        <f t="shared" si="19"/>
        <v>36.405099824762225</v>
      </c>
      <c r="J65" s="7">
        <f t="shared" si="19"/>
        <v>34.663541864979734</v>
      </c>
      <c r="K65" s="7">
        <f t="shared" si="19"/>
        <v>35.71496694056399</v>
      </c>
      <c r="L65" s="7">
        <f t="shared" si="19"/>
        <v>33.839836770183339</v>
      </c>
      <c r="M65" s="7">
        <f t="shared" si="19"/>
        <v>33.500304690994575</v>
      </c>
      <c r="N65" s="7">
        <f t="shared" si="19"/>
        <v>33.861783308033075</v>
      </c>
    </row>
    <row r="66" spans="1:41" x14ac:dyDescent="0.25">
      <c r="A66" t="s">
        <v>5</v>
      </c>
      <c r="B66" s="7" t="s">
        <v>23</v>
      </c>
      <c r="C66" s="7" t="s">
        <v>23</v>
      </c>
      <c r="D66" s="7" t="s">
        <v>23</v>
      </c>
      <c r="E66" s="7">
        <f t="shared" ref="E66:N66" si="20">E11*1000000/E40</f>
        <v>415.11110223721909</v>
      </c>
      <c r="F66" s="7">
        <f t="shared" si="20"/>
        <v>413.20357977403921</v>
      </c>
      <c r="G66" s="7">
        <f t="shared" si="20"/>
        <v>406.07532310478456</v>
      </c>
      <c r="H66" s="7">
        <f t="shared" si="20"/>
        <v>405.17815567387146</v>
      </c>
      <c r="I66" s="7">
        <f t="shared" si="20"/>
        <v>393.92841656257787</v>
      </c>
      <c r="J66" s="7">
        <f t="shared" si="20"/>
        <v>399.92292671610727</v>
      </c>
      <c r="K66" s="7">
        <f t="shared" si="20"/>
        <v>396.46376879992312</v>
      </c>
      <c r="L66" s="7">
        <f t="shared" si="20"/>
        <v>390.71954755246225</v>
      </c>
      <c r="M66" s="7">
        <f t="shared" si="20"/>
        <v>398.32250817080154</v>
      </c>
      <c r="N66" s="7">
        <f t="shared" si="20"/>
        <v>411.06730096941561</v>
      </c>
    </row>
    <row r="67" spans="1:41" x14ac:dyDescent="0.25">
      <c r="B67" s="7"/>
      <c r="C67" s="7"/>
      <c r="D67" s="7"/>
    </row>
    <row r="68" spans="1:41" s="1" customFormat="1" x14ac:dyDescent="0.25">
      <c r="A68" s="1" t="s">
        <v>13</v>
      </c>
      <c r="B68" s="1">
        <v>2005</v>
      </c>
      <c r="C68" s="1">
        <v>2006</v>
      </c>
      <c r="D68" s="1">
        <v>2007</v>
      </c>
      <c r="E68" s="1">
        <v>2008</v>
      </c>
      <c r="F68" s="1">
        <v>2009</v>
      </c>
      <c r="G68" s="1">
        <v>2010</v>
      </c>
      <c r="H68" s="1">
        <v>2011</v>
      </c>
      <c r="I68" s="1">
        <v>2012</v>
      </c>
      <c r="J68" s="1">
        <v>2013</v>
      </c>
      <c r="K68" s="1">
        <v>2014</v>
      </c>
      <c r="L68" s="1">
        <v>2015</v>
      </c>
      <c r="M68" s="1">
        <v>2016</v>
      </c>
      <c r="N68" s="1">
        <v>2017</v>
      </c>
    </row>
    <row r="69" spans="1:41" x14ac:dyDescent="0.25">
      <c r="A69" s="4" t="s">
        <v>15</v>
      </c>
      <c r="B69" s="9" t="s">
        <v>23</v>
      </c>
      <c r="C69" s="9" t="s">
        <v>23</v>
      </c>
      <c r="D69" s="9" t="s">
        <v>23</v>
      </c>
      <c r="E69" s="9">
        <v>245370.90000000002</v>
      </c>
      <c r="F69" s="9">
        <v>249901.95</v>
      </c>
      <c r="G69" s="9">
        <v>252928.2</v>
      </c>
      <c r="H69" s="9">
        <v>252158.72350000002</v>
      </c>
      <c r="I69" s="9">
        <v>250224.47350000002</v>
      </c>
      <c r="J69" s="9">
        <v>249372.77100000001</v>
      </c>
      <c r="K69" s="9">
        <v>250713.837</v>
      </c>
      <c r="L69" s="9">
        <v>255143.16200000001</v>
      </c>
      <c r="M69" s="9">
        <v>258481.06200000001</v>
      </c>
      <c r="N69" s="9">
        <v>259030.08199999999</v>
      </c>
    </row>
    <row r="70" spans="1:41" x14ac:dyDescent="0.25">
      <c r="A70" t="s">
        <v>16</v>
      </c>
      <c r="B70" s="9" t="s">
        <v>23</v>
      </c>
      <c r="C70" s="9" t="s">
        <v>23</v>
      </c>
      <c r="D70" s="9" t="s">
        <v>23</v>
      </c>
      <c r="E70" s="6">
        <v>0.83966859965872065</v>
      </c>
      <c r="F70" s="6">
        <v>0.84738618486170258</v>
      </c>
      <c r="G70" s="6">
        <v>0.81115561649511603</v>
      </c>
      <c r="H70" s="6">
        <v>0.78746428933282564</v>
      </c>
      <c r="I70" s="6">
        <v>0.79602513380850404</v>
      </c>
      <c r="J70" s="6">
        <v>0.75008024833633502</v>
      </c>
      <c r="K70" s="6">
        <v>0.72110104557172883</v>
      </c>
      <c r="L70" s="6">
        <v>0.74072406455478512</v>
      </c>
      <c r="M70" s="6">
        <v>0.75341794285880792</v>
      </c>
      <c r="N70" s="6">
        <v>0.73262506244351955</v>
      </c>
    </row>
    <row r="71" spans="1:41" x14ac:dyDescent="0.25">
      <c r="A71" s="5" t="s">
        <v>22</v>
      </c>
    </row>
    <row r="73" spans="1:41" x14ac:dyDescent="0.25">
      <c r="A73" s="1" t="s">
        <v>21</v>
      </c>
      <c r="B73" s="1">
        <v>2005</v>
      </c>
      <c r="C73" s="1">
        <v>2006</v>
      </c>
      <c r="D73" s="1">
        <v>2007</v>
      </c>
      <c r="E73" s="1">
        <v>2008</v>
      </c>
      <c r="F73" s="1">
        <v>2009</v>
      </c>
      <c r="G73" s="1">
        <v>2010</v>
      </c>
      <c r="H73" s="1">
        <v>2011</v>
      </c>
      <c r="I73" s="1">
        <v>2012</v>
      </c>
      <c r="J73" s="1">
        <v>2013</v>
      </c>
      <c r="K73" s="1">
        <v>2014</v>
      </c>
      <c r="L73" s="1">
        <v>2015</v>
      </c>
      <c r="M73" s="1">
        <v>2016</v>
      </c>
      <c r="N73" s="1">
        <v>2017</v>
      </c>
      <c r="O73" s="1">
        <v>2018</v>
      </c>
      <c r="P73" s="1">
        <v>2023</v>
      </c>
      <c r="Q73" s="1">
        <v>2026</v>
      </c>
      <c r="R73" s="1">
        <v>2027</v>
      </c>
      <c r="S73" s="1">
        <v>2028</v>
      </c>
      <c r="T73" s="1">
        <v>2029</v>
      </c>
      <c r="U73" s="1">
        <v>2030</v>
      </c>
      <c r="V73" s="1">
        <v>2031</v>
      </c>
      <c r="W73" s="1">
        <v>2032</v>
      </c>
      <c r="X73" s="1">
        <v>2033</v>
      </c>
      <c r="Y73" s="1">
        <v>2034</v>
      </c>
      <c r="Z73" s="1">
        <v>2035</v>
      </c>
      <c r="AA73" s="1">
        <v>2036</v>
      </c>
      <c r="AB73" s="1">
        <v>2037</v>
      </c>
      <c r="AC73" s="1">
        <v>2038</v>
      </c>
      <c r="AD73" s="1">
        <v>2039</v>
      </c>
      <c r="AE73" s="1">
        <v>2040</v>
      </c>
      <c r="AF73" s="1">
        <v>2041</v>
      </c>
      <c r="AG73" s="1">
        <v>2042</v>
      </c>
      <c r="AH73" s="1">
        <v>2043</v>
      </c>
      <c r="AI73" s="1">
        <v>2044</v>
      </c>
      <c r="AJ73" s="1">
        <v>2045</v>
      </c>
      <c r="AK73" s="1">
        <v>2046</v>
      </c>
      <c r="AL73" s="1">
        <v>2047</v>
      </c>
      <c r="AM73" s="1">
        <v>2048</v>
      </c>
      <c r="AN73" s="1">
        <v>2049</v>
      </c>
      <c r="AO73" s="1">
        <v>2050</v>
      </c>
    </row>
    <row r="74" spans="1:41" x14ac:dyDescent="0.25">
      <c r="A74" t="s">
        <v>6</v>
      </c>
      <c r="B74" s="6" t="s">
        <v>23</v>
      </c>
      <c r="C74" s="6" t="s">
        <v>23</v>
      </c>
      <c r="D74" s="6" t="s">
        <v>23</v>
      </c>
      <c r="E74" s="6">
        <v>21.249199000000001</v>
      </c>
      <c r="F74" s="6">
        <v>21.691652999999999</v>
      </c>
      <c r="G74" s="6">
        <v>22.031749999999999</v>
      </c>
      <c r="H74" s="6">
        <v>22.340024</v>
      </c>
      <c r="I74" s="6">
        <v>22.733464999999999</v>
      </c>
      <c r="J74" s="6">
        <v>23.128129000000001</v>
      </c>
      <c r="K74" s="6">
        <v>23.475686</v>
      </c>
      <c r="L74" s="6">
        <v>23.815995000000001</v>
      </c>
      <c r="M74" s="6">
        <v>24.190906999999999</v>
      </c>
      <c r="N74" s="6">
        <v>24.600777000000001</v>
      </c>
      <c r="O74" s="6">
        <v>25.015825</v>
      </c>
      <c r="P74" s="6">
        <v>27.147199000000001</v>
      </c>
      <c r="Q74" s="6">
        <v>28.372315</v>
      </c>
      <c r="R74" s="6">
        <v>28.765733999999998</v>
      </c>
      <c r="S74" s="6">
        <v>29.157084999999999</v>
      </c>
      <c r="T74" s="6">
        <v>29.545877000000001</v>
      </c>
      <c r="U74" s="6">
        <v>29.931725</v>
      </c>
      <c r="V74" s="6">
        <v>30.314335</v>
      </c>
      <c r="W74" s="6">
        <v>30.693262000000001</v>
      </c>
      <c r="X74" s="6">
        <v>31.06841</v>
      </c>
      <c r="Y74" s="6">
        <v>31.439820999999998</v>
      </c>
      <c r="Z74" s="6">
        <v>31.807641</v>
      </c>
      <c r="AA74" s="6">
        <v>32.172122999999999</v>
      </c>
      <c r="AB74" s="6">
        <v>32.533631999999997</v>
      </c>
      <c r="AC74" s="6">
        <v>32.892494999999997</v>
      </c>
      <c r="AD74" s="6">
        <v>33.248990999999997</v>
      </c>
      <c r="AE74" s="6">
        <v>33.603375999999997</v>
      </c>
      <c r="AF74" s="6">
        <v>33.955939000000001</v>
      </c>
      <c r="AG74" s="6">
        <v>34.306863</v>
      </c>
      <c r="AH74" s="6">
        <v>34.656376999999999</v>
      </c>
      <c r="AI74" s="6">
        <v>35.004632000000001</v>
      </c>
      <c r="AJ74" s="6">
        <v>35.351790999999999</v>
      </c>
      <c r="AK74" s="6">
        <v>35.698016000000003</v>
      </c>
      <c r="AL74" s="6">
        <v>36.043472000000001</v>
      </c>
      <c r="AM74" s="6">
        <v>36.388373999999999</v>
      </c>
      <c r="AN74" s="6">
        <v>36.732899000000003</v>
      </c>
      <c r="AO74" s="6">
        <v>37.077210000000001</v>
      </c>
    </row>
    <row r="75" spans="1:41" x14ac:dyDescent="0.25">
      <c r="A75" t="s">
        <v>20</v>
      </c>
      <c r="B75" s="6" t="s">
        <v>23</v>
      </c>
      <c r="C75" s="6" t="s">
        <v>23</v>
      </c>
      <c r="D75" s="6" t="s">
        <v>23</v>
      </c>
      <c r="E75" s="6">
        <f t="shared" ref="E75:N75" si="21">E12/E74</f>
        <v>2.9451966636483569</v>
      </c>
      <c r="F75" s="6">
        <f t="shared" si="21"/>
        <v>2.8868989375775098</v>
      </c>
      <c r="G75" s="6">
        <f t="shared" si="21"/>
        <v>2.8646403485878333</v>
      </c>
      <c r="H75" s="6">
        <f t="shared" si="21"/>
        <v>2.8712502726048994</v>
      </c>
      <c r="I75" s="6">
        <f t="shared" si="21"/>
        <v>2.8092624683478742</v>
      </c>
      <c r="J75" s="6">
        <f t="shared" si="21"/>
        <v>2.765598981223254</v>
      </c>
      <c r="K75" s="6">
        <f t="shared" si="21"/>
        <v>2.7884429021584292</v>
      </c>
      <c r="L75" s="6">
        <f t="shared" si="21"/>
        <v>2.9100010308198341</v>
      </c>
      <c r="M75" s="6">
        <f t="shared" si="21"/>
        <v>2.8293676628164457</v>
      </c>
      <c r="N75" s="6">
        <f t="shared" si="21"/>
        <v>2.7979892667617778</v>
      </c>
    </row>
    <row r="76" spans="1:41" x14ac:dyDescent="0.25">
      <c r="A76" s="5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Working &amp; 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Wyrwoll</dc:creator>
  <cp:lastModifiedBy>jorrit gosens</cp:lastModifiedBy>
  <dcterms:created xsi:type="dcterms:W3CDTF">2020-03-16T23:19:24Z</dcterms:created>
  <dcterms:modified xsi:type="dcterms:W3CDTF">2020-09-02T11:50:53Z</dcterms:modified>
</cp:coreProperties>
</file>