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8_{09351DDE-DEB1-4902-8A7F-4C8F4B24E5FA}" xr6:coauthVersionLast="45" xr6:coauthVersionMax="45" xr10:uidLastSave="{00000000-0000-0000-0000-000000000000}"/>
  <bookViews>
    <workbookView xWindow="-120" yWindow="-120" windowWidth="29040" windowHeight="15840" xr2:uid="{B5ED6A9A-E787-4BA1-81C5-409733FC8936}"/>
  </bookViews>
  <sheets>
    <sheet name="Fin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4" i="1" l="1"/>
  <c r="O64" i="1"/>
  <c r="N64" i="1"/>
  <c r="M64" i="1"/>
  <c r="L64" i="1"/>
  <c r="K64" i="1"/>
  <c r="J64" i="1"/>
  <c r="I64" i="1"/>
  <c r="H64" i="1"/>
  <c r="G64" i="1"/>
  <c r="P59" i="1"/>
  <c r="M59" i="1"/>
  <c r="L59" i="1"/>
  <c r="I59" i="1"/>
  <c r="H59" i="1"/>
  <c r="P58" i="1"/>
  <c r="O58" i="1"/>
  <c r="N58" i="1"/>
  <c r="M58" i="1"/>
  <c r="L58" i="1"/>
  <c r="K58" i="1"/>
  <c r="J58" i="1"/>
  <c r="I58" i="1"/>
  <c r="H58" i="1"/>
  <c r="G58" i="1"/>
  <c r="N53" i="1"/>
  <c r="P52" i="1"/>
  <c r="H52" i="1"/>
  <c r="J51" i="1"/>
  <c r="L50" i="1"/>
  <c r="N49" i="1"/>
  <c r="P48" i="1"/>
  <c r="H48" i="1"/>
  <c r="J47" i="1"/>
  <c r="L46" i="1"/>
  <c r="N45" i="1"/>
  <c r="P41" i="1"/>
  <c r="P53" i="1" s="1"/>
  <c r="O41" i="1"/>
  <c r="O53" i="1" s="1"/>
  <c r="N41" i="1"/>
  <c r="M41" i="1"/>
  <c r="M53" i="1" s="1"/>
  <c r="L41" i="1"/>
  <c r="L53" i="1" s="1"/>
  <c r="K41" i="1"/>
  <c r="K53" i="1" s="1"/>
  <c r="J41" i="1"/>
  <c r="J53" i="1" s="1"/>
  <c r="I41" i="1"/>
  <c r="I53" i="1" s="1"/>
  <c r="H41" i="1"/>
  <c r="H53" i="1" s="1"/>
  <c r="G41" i="1"/>
  <c r="G53" i="1" s="1"/>
  <c r="P40" i="1"/>
  <c r="O40" i="1"/>
  <c r="O52" i="1" s="1"/>
  <c r="N40" i="1"/>
  <c r="N52" i="1" s="1"/>
  <c r="M40" i="1"/>
  <c r="M52" i="1" s="1"/>
  <c r="L40" i="1"/>
  <c r="L52" i="1" s="1"/>
  <c r="K40" i="1"/>
  <c r="K52" i="1" s="1"/>
  <c r="J40" i="1"/>
  <c r="J52" i="1" s="1"/>
  <c r="I40" i="1"/>
  <c r="I52" i="1" s="1"/>
  <c r="H40" i="1"/>
  <c r="G40" i="1"/>
  <c r="G52" i="1" s="1"/>
  <c r="P39" i="1"/>
  <c r="P51" i="1" s="1"/>
  <c r="O39" i="1"/>
  <c r="O51" i="1" s="1"/>
  <c r="N39" i="1"/>
  <c r="N51" i="1" s="1"/>
  <c r="M39" i="1"/>
  <c r="M51" i="1" s="1"/>
  <c r="L39" i="1"/>
  <c r="L51" i="1" s="1"/>
  <c r="K39" i="1"/>
  <c r="K51" i="1" s="1"/>
  <c r="J39" i="1"/>
  <c r="I39" i="1"/>
  <c r="I51" i="1" s="1"/>
  <c r="H39" i="1"/>
  <c r="H51" i="1" s="1"/>
  <c r="G39" i="1"/>
  <c r="G51" i="1" s="1"/>
  <c r="P38" i="1"/>
  <c r="P50" i="1" s="1"/>
  <c r="O38" i="1"/>
  <c r="O50" i="1" s="1"/>
  <c r="N38" i="1"/>
  <c r="N50" i="1" s="1"/>
  <c r="M38" i="1"/>
  <c r="M50" i="1" s="1"/>
  <c r="L38" i="1"/>
  <c r="K38" i="1"/>
  <c r="K50" i="1" s="1"/>
  <c r="J38" i="1"/>
  <c r="J50" i="1" s="1"/>
  <c r="I38" i="1"/>
  <c r="I50" i="1" s="1"/>
  <c r="H38" i="1"/>
  <c r="H50" i="1" s="1"/>
  <c r="G38" i="1"/>
  <c r="G50" i="1" s="1"/>
  <c r="P37" i="1"/>
  <c r="P49" i="1" s="1"/>
  <c r="O37" i="1"/>
  <c r="O59" i="1" s="1"/>
  <c r="N37" i="1"/>
  <c r="N59" i="1" s="1"/>
  <c r="M37" i="1"/>
  <c r="M49" i="1" s="1"/>
  <c r="L37" i="1"/>
  <c r="L49" i="1" s="1"/>
  <c r="K37" i="1"/>
  <c r="K49" i="1" s="1"/>
  <c r="J37" i="1"/>
  <c r="J49" i="1" s="1"/>
  <c r="I37" i="1"/>
  <c r="I49" i="1" s="1"/>
  <c r="H37" i="1"/>
  <c r="H49" i="1" s="1"/>
  <c r="G37" i="1"/>
  <c r="G59" i="1" s="1"/>
  <c r="P36" i="1"/>
  <c r="O36" i="1"/>
  <c r="O48" i="1" s="1"/>
  <c r="N36" i="1"/>
  <c r="N48" i="1" s="1"/>
  <c r="M36" i="1"/>
  <c r="M48" i="1" s="1"/>
  <c r="L36" i="1"/>
  <c r="L48" i="1" s="1"/>
  <c r="K36" i="1"/>
  <c r="K48" i="1" s="1"/>
  <c r="J36" i="1"/>
  <c r="J48" i="1" s="1"/>
  <c r="I36" i="1"/>
  <c r="I48" i="1" s="1"/>
  <c r="H36" i="1"/>
  <c r="G36" i="1"/>
  <c r="G48" i="1" s="1"/>
  <c r="P35" i="1"/>
  <c r="P47" i="1" s="1"/>
  <c r="O35" i="1"/>
  <c r="O47" i="1" s="1"/>
  <c r="N35" i="1"/>
  <c r="N47" i="1" s="1"/>
  <c r="M35" i="1"/>
  <c r="M47" i="1" s="1"/>
  <c r="L35" i="1"/>
  <c r="L47" i="1" s="1"/>
  <c r="K35" i="1"/>
  <c r="K47" i="1" s="1"/>
  <c r="J35" i="1"/>
  <c r="I35" i="1"/>
  <c r="I47" i="1" s="1"/>
  <c r="H35" i="1"/>
  <c r="H47" i="1" s="1"/>
  <c r="G35" i="1"/>
  <c r="G47" i="1" s="1"/>
  <c r="P34" i="1"/>
  <c r="P42" i="1" s="1"/>
  <c r="P54" i="1" s="1"/>
  <c r="O34" i="1"/>
  <c r="N34" i="1"/>
  <c r="N46" i="1" s="1"/>
  <c r="M34" i="1"/>
  <c r="M46" i="1" s="1"/>
  <c r="L34" i="1"/>
  <c r="L42" i="1" s="1"/>
  <c r="L54" i="1" s="1"/>
  <c r="K34" i="1"/>
  <c r="J34" i="1"/>
  <c r="J46" i="1" s="1"/>
  <c r="I34" i="1"/>
  <c r="I46" i="1" s="1"/>
  <c r="H34" i="1"/>
  <c r="H46" i="1" s="1"/>
  <c r="G34" i="1"/>
  <c r="P33" i="1"/>
  <c r="P45" i="1" s="1"/>
  <c r="O33" i="1"/>
  <c r="O42" i="1" s="1"/>
  <c r="N33" i="1"/>
  <c r="N42" i="1" s="1"/>
  <c r="M33" i="1"/>
  <c r="L33" i="1"/>
  <c r="L45" i="1" s="1"/>
  <c r="K33" i="1"/>
  <c r="K45" i="1" s="1"/>
  <c r="J33" i="1"/>
  <c r="J42" i="1" s="1"/>
  <c r="I33" i="1"/>
  <c r="H33" i="1"/>
  <c r="H45" i="1" s="1"/>
  <c r="G33" i="1"/>
  <c r="G45" i="1" s="1"/>
  <c r="P28" i="1"/>
  <c r="O28" i="1"/>
  <c r="N28" i="1"/>
  <c r="M28" i="1"/>
  <c r="L28" i="1"/>
  <c r="K28" i="1"/>
  <c r="J28" i="1"/>
  <c r="I28" i="1"/>
  <c r="H28" i="1"/>
  <c r="G28" i="1"/>
  <c r="Q16" i="1"/>
  <c r="P16" i="1"/>
  <c r="P46" i="1" s="1"/>
  <c r="O16" i="1"/>
  <c r="O46" i="1" s="1"/>
  <c r="N16" i="1"/>
  <c r="M16" i="1"/>
  <c r="L16" i="1"/>
  <c r="K16" i="1"/>
  <c r="K46" i="1" s="1"/>
  <c r="J16" i="1"/>
  <c r="I16" i="1"/>
  <c r="H16" i="1"/>
  <c r="G16" i="1"/>
  <c r="G46" i="1" s="1"/>
  <c r="F16" i="1"/>
  <c r="E16" i="1"/>
  <c r="D16" i="1"/>
  <c r="Q15" i="1"/>
  <c r="P15" i="1"/>
  <c r="O15" i="1"/>
  <c r="N15" i="1"/>
  <c r="M15" i="1"/>
  <c r="M45" i="1" s="1"/>
  <c r="L15" i="1"/>
  <c r="K15" i="1"/>
  <c r="J15" i="1"/>
  <c r="I15" i="1"/>
  <c r="H15" i="1"/>
  <c r="G15" i="1"/>
  <c r="F15" i="1"/>
  <c r="E15" i="1"/>
  <c r="D15" i="1"/>
  <c r="N54" i="1" l="1"/>
  <c r="O54" i="1"/>
  <c r="J54" i="1"/>
  <c r="K54" i="1"/>
  <c r="I42" i="1"/>
  <c r="I54" i="1" s="1"/>
  <c r="O45" i="1"/>
  <c r="G49" i="1"/>
  <c r="O49" i="1"/>
  <c r="M54" i="1"/>
  <c r="J59" i="1"/>
  <c r="K42" i="1"/>
  <c r="I45" i="1"/>
  <c r="K59" i="1"/>
  <c r="H42" i="1"/>
  <c r="H54" i="1" s="1"/>
  <c r="J45" i="1"/>
  <c r="M42" i="1"/>
  <c r="G42" i="1"/>
  <c r="G54" i="1" s="1"/>
</calcChain>
</file>

<file path=xl/sharedStrings.xml><?xml version="1.0" encoding="utf-8"?>
<sst xmlns="http://schemas.openxmlformats.org/spreadsheetml/2006/main" count="118" uniqueCount="36">
  <si>
    <t>Emissions by ANZSIC sector (Mt CO2-eq)</t>
  </si>
  <si>
    <t>Varname</t>
  </si>
  <si>
    <t>Notes + Source</t>
  </si>
  <si>
    <t>Total of all Economic (ANZSIC) Sectors</t>
  </si>
  <si>
    <t>Emissions (Mt CO2-eq)</t>
  </si>
  <si>
    <t>Agriculture, Forestry and Fishing</t>
  </si>
  <si>
    <t>LULUCF</t>
  </si>
  <si>
    <t>Mining</t>
  </si>
  <si>
    <t>Manufacturing</t>
  </si>
  <si>
    <t>Electricity</t>
  </si>
  <si>
    <t>Gas, Water &amp; Waste Services</t>
  </si>
  <si>
    <t>Construction</t>
  </si>
  <si>
    <t>Services</t>
  </si>
  <si>
    <t>Commercial Transport</t>
  </si>
  <si>
    <t>Residential</t>
  </si>
  <si>
    <t>Emissions by UNFCCC Inventory (Mt CO2-eq) https://ageis.climatechange.gov.au/UNFCCC.aspx</t>
  </si>
  <si>
    <t>Agriculture</t>
  </si>
  <si>
    <t>Industry value added ($ millions, nominal)</t>
  </si>
  <si>
    <t>Industry value added ($ billions)</t>
  </si>
  <si>
    <t>NOT USED HERE. Reported as agric &amp; forestry</t>
  </si>
  <si>
    <t>Forestry</t>
  </si>
  <si>
    <t>Agriculture &amp; Forestry</t>
  </si>
  <si>
    <t xml:space="preserve"> </t>
  </si>
  <si>
    <t>RBA Inflator</t>
  </si>
  <si>
    <t>Industry value added ($ billions, 2019)</t>
  </si>
  <si>
    <t>Emissions intensity (kg CO2-eq/$)</t>
  </si>
  <si>
    <t>Note this is: emissions from agriculture/(added value of agriculture + added value of forestry)</t>
  </si>
  <si>
    <t>Electricity supply</t>
  </si>
  <si>
    <t>Electricity generation (GWh)</t>
  </si>
  <si>
    <t>Source: https://www.energy.gov.au/publications/australian-energy-statistics-table-o-electricity-generation-fuel-type-2017-18-and-2018</t>
  </si>
  <si>
    <t>Carbon intensity of electricity generation (kg Co2-eq/kWh)</t>
  </si>
  <si>
    <t>Value of electricity ($/MWh)</t>
  </si>
  <si>
    <t>Population &amp; residential emissions intensity</t>
  </si>
  <si>
    <t>Population (millions)</t>
  </si>
  <si>
    <t>Source: https://www.abs.gov.au/AUSSTATS/abs@.nsf/DetailsPage/3222.02017%20(base)%20-%202066?OpenDocument. Note population projections are for Series B</t>
  </si>
  <si>
    <t>Residential emissions intensity (Mt CO2-eq/millions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</si>
</sst>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;\-0;0;@"/>
    <numFmt numFmtId="166" formatCode="#,##0.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2" borderId="0" xfId="0" applyFont="1" applyFill="1"/>
    <xf numFmtId="0" fontId="1" fillId="0" borderId="0" xfId="0" applyFont="1" applyAlignment="1">
      <alignment wrapText="1"/>
    </xf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0" fontId="2" fillId="0" borderId="0" xfId="0" applyFont="1"/>
    <xf numFmtId="164" fontId="0" fillId="2" borderId="0" xfId="0" applyNumberFormat="1" applyFill="1"/>
    <xf numFmtId="165" fontId="3" fillId="2" borderId="0" xfId="0" applyNumberFormat="1" applyFont="1" applyFill="1"/>
    <xf numFmtId="165" fontId="3" fillId="0" borderId="0" xfId="0" applyNumberFormat="1" applyFont="1"/>
    <xf numFmtId="166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Final ANZICS"/>
      <sheetName val="Emissions raw"/>
      <sheetName val="Paul old v worksheet"/>
    </sheetNames>
    <sheetDataSet>
      <sheetData sheetId="0" refreshError="1"/>
      <sheetData sheetId="1" refreshError="1"/>
      <sheetData sheetId="2">
        <row r="18">
          <cell r="S18">
            <v>80056.082215421804</v>
          </cell>
          <cell r="T18">
            <v>78547.341760437397</v>
          </cell>
          <cell r="U18">
            <v>74650.887686410104</v>
          </cell>
          <cell r="V18">
            <v>72145.689419597606</v>
          </cell>
          <cell r="W18">
            <v>72468.523716838899</v>
          </cell>
          <cell r="X18">
            <v>70140.860500071401</v>
          </cell>
          <cell r="Y18">
            <v>74728.114516893998</v>
          </cell>
          <cell r="Z18">
            <v>76173.563922797402</v>
          </cell>
          <cell r="AA18">
            <v>76369.137697203099</v>
          </cell>
          <cell r="AB18">
            <v>76841.537147469993</v>
          </cell>
          <cell r="AC18">
            <v>74037.085945089493</v>
          </cell>
          <cell r="AD18">
            <v>73122.704942506607</v>
          </cell>
          <cell r="AE18">
            <v>77018.062387986705</v>
          </cell>
          <cell r="AF18">
            <v>75587.6385698675</v>
          </cell>
        </row>
        <row r="19">
          <cell r="S19">
            <v>91009</v>
          </cell>
          <cell r="T19">
            <v>84064</v>
          </cell>
          <cell r="U19">
            <v>97715</v>
          </cell>
          <cell r="V19">
            <v>82688</v>
          </cell>
          <cell r="W19">
            <v>71906</v>
          </cell>
          <cell r="X19">
            <v>52966</v>
          </cell>
          <cell r="Y19">
            <v>30517</v>
          </cell>
          <cell r="Z19">
            <v>10601</v>
          </cell>
          <cell r="AA19">
            <v>5621</v>
          </cell>
          <cell r="AB19">
            <v>9329</v>
          </cell>
          <cell r="AC19">
            <v>202</v>
          </cell>
          <cell r="AD19">
            <v>-22714</v>
          </cell>
          <cell r="AE19">
            <v>-27126</v>
          </cell>
          <cell r="AF19">
            <v>-20601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9326-B823-40A9-ADE6-C09EC6554BC0}">
  <dimension ref="A1:AW64"/>
  <sheetViews>
    <sheetView tabSelected="1" topLeftCell="A34" zoomScale="85" zoomScaleNormal="85" workbookViewId="0">
      <selection activeCell="C63" sqref="C63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3</v>
      </c>
      <c r="B2" t="s">
        <v>4</v>
      </c>
      <c r="D2" s="2">
        <v>617.21560620931655</v>
      </c>
      <c r="E2" s="2">
        <v>614.8514911212103</v>
      </c>
      <c r="F2" s="2">
        <v>634.60330084748341</v>
      </c>
      <c r="G2" s="2">
        <v>623.35694782409257</v>
      </c>
      <c r="H2" s="2">
        <v>616.19151904976718</v>
      </c>
      <c r="I2" s="2">
        <v>593.53755348185666</v>
      </c>
      <c r="J2" s="2">
        <v>573.02891948639126</v>
      </c>
      <c r="K2" s="2">
        <v>555.33335108902099</v>
      </c>
      <c r="L2" s="2">
        <v>540.62800136755561</v>
      </c>
      <c r="M2" s="2">
        <v>539.73952544417284</v>
      </c>
      <c r="N2" s="2">
        <v>538.82113799810452</v>
      </c>
      <c r="O2" s="2">
        <v>526.14835615064237</v>
      </c>
      <c r="P2" s="2">
        <v>529.48651916604013</v>
      </c>
      <c r="Q2" s="2">
        <v>537.44639229677637</v>
      </c>
      <c r="R2" s="1"/>
      <c r="S2" s="1"/>
      <c r="T2" s="1"/>
      <c r="U2" s="1"/>
    </row>
    <row r="3" spans="1:21" s="3" customFormat="1" x14ac:dyDescent="0.25">
      <c r="A3" s="3" t="s">
        <v>5</v>
      </c>
      <c r="B3" s="3" t="s">
        <v>4</v>
      </c>
      <c r="D3" s="4">
        <v>199.32718670459593</v>
      </c>
      <c r="E3" s="4">
        <v>189.63086115304344</v>
      </c>
      <c r="F3" s="4">
        <v>192.50265766517313</v>
      </c>
      <c r="G3" s="4">
        <v>170.75175085678467</v>
      </c>
      <c r="H3" s="4">
        <v>165.80832400608307</v>
      </c>
      <c r="I3" s="4">
        <v>154.89510658085038</v>
      </c>
      <c r="J3" s="4">
        <v>138.2236045524705</v>
      </c>
      <c r="K3" s="4">
        <v>140.09745626066496</v>
      </c>
      <c r="L3" s="4">
        <v>139.09678852734447</v>
      </c>
      <c r="M3" s="4">
        <v>141.49024684425919</v>
      </c>
      <c r="N3" s="4">
        <v>121.9708003577821</v>
      </c>
      <c r="O3" s="4">
        <v>104.81830287953426</v>
      </c>
      <c r="P3" s="4">
        <v>102.31545014593051</v>
      </c>
      <c r="Q3" s="4">
        <v>106.19660823010781</v>
      </c>
      <c r="R3" s="5"/>
      <c r="S3" s="5"/>
      <c r="T3" s="5"/>
      <c r="U3" s="5"/>
    </row>
    <row r="4" spans="1:21" s="3" customFormat="1" x14ac:dyDescent="0.25">
      <c r="A4" s="3" t="s">
        <v>6</v>
      </c>
      <c r="B4" s="3" t="s">
        <v>4</v>
      </c>
      <c r="D4" s="4">
        <v>-26.953786525865095</v>
      </c>
      <c r="E4" s="4">
        <v>-30.739633855082467</v>
      </c>
      <c r="F4" s="4">
        <v>-32.252545290345694</v>
      </c>
      <c r="G4" s="4">
        <v>-32.969717439772751</v>
      </c>
      <c r="H4" s="4">
        <v>-35.534154996539144</v>
      </c>
      <c r="I4" s="4">
        <v>-41.947264924437128</v>
      </c>
      <c r="J4" s="4">
        <v>-48.126175606665186</v>
      </c>
      <c r="K4" s="4">
        <v>-56.051916336692585</v>
      </c>
      <c r="L4" s="4">
        <v>-56.805605371769836</v>
      </c>
      <c r="M4" s="4">
        <v>-55.416754297840612</v>
      </c>
      <c r="N4" s="4">
        <v>-52.101178649507965</v>
      </c>
      <c r="O4" s="4">
        <v>-53.515872476078009</v>
      </c>
      <c r="P4" s="4">
        <v>-49.804853747357697</v>
      </c>
      <c r="Q4" s="4">
        <v>-44.732898196956704</v>
      </c>
      <c r="R4" s="5"/>
      <c r="S4" s="5"/>
      <c r="T4" s="5"/>
      <c r="U4" s="5"/>
    </row>
    <row r="5" spans="1:21" x14ac:dyDescent="0.25">
      <c r="A5" t="s">
        <v>7</v>
      </c>
      <c r="B5" t="s">
        <v>4</v>
      </c>
      <c r="D5" s="2">
        <v>58.463119479199257</v>
      </c>
      <c r="E5" s="2">
        <v>59.772144753685211</v>
      </c>
      <c r="F5" s="2">
        <v>61.858209585487131</v>
      </c>
      <c r="G5" s="2">
        <v>62.231182861234032</v>
      </c>
      <c r="H5" s="2">
        <v>65.242496838599351</v>
      </c>
      <c r="I5" s="2">
        <v>64.884243142309572</v>
      </c>
      <c r="J5" s="2">
        <v>66.26036117936863</v>
      </c>
      <c r="K5" s="2">
        <v>68.882181719657311</v>
      </c>
      <c r="L5" s="2">
        <v>72.35159378760136</v>
      </c>
      <c r="M5" s="2">
        <v>72.24937583424412</v>
      </c>
      <c r="N5" s="2">
        <v>76.098537226119092</v>
      </c>
      <c r="O5" s="2">
        <v>81.198896680734521</v>
      </c>
      <c r="P5" s="2">
        <v>88.257519259077682</v>
      </c>
      <c r="Q5" s="2">
        <v>94.904220863248028</v>
      </c>
      <c r="R5" s="2"/>
      <c r="S5" s="2"/>
      <c r="T5" s="2"/>
    </row>
    <row r="6" spans="1:21" x14ac:dyDescent="0.25">
      <c r="A6" t="s">
        <v>8</v>
      </c>
      <c r="B6" t="s">
        <v>4</v>
      </c>
      <c r="D6" s="2">
        <v>72.82216449674678</v>
      </c>
      <c r="E6" s="2">
        <v>71.779028550038078</v>
      </c>
      <c r="F6" s="2">
        <v>74.07694357549623</v>
      </c>
      <c r="G6" s="2">
        <v>75.188962525453334</v>
      </c>
      <c r="H6" s="2">
        <v>68.778613014574461</v>
      </c>
      <c r="I6" s="2">
        <v>70.964542769044442</v>
      </c>
      <c r="J6" s="2">
        <v>71.352419162461629</v>
      </c>
      <c r="K6" s="2">
        <v>68.975063084520244</v>
      </c>
      <c r="L6" s="2">
        <v>67.702259171472903</v>
      </c>
      <c r="M6" s="2">
        <v>66.413146230303198</v>
      </c>
      <c r="N6" s="2">
        <v>62.103757294404758</v>
      </c>
      <c r="O6" s="2">
        <v>59.802827384265768</v>
      </c>
      <c r="P6" s="2">
        <v>59.164300998803583</v>
      </c>
      <c r="Q6" s="2">
        <v>59.40999385537333</v>
      </c>
      <c r="R6" s="2"/>
      <c r="S6" s="2"/>
      <c r="T6" s="2"/>
    </row>
    <row r="7" spans="1:21" x14ac:dyDescent="0.25">
      <c r="A7" t="s">
        <v>9</v>
      </c>
      <c r="B7" t="s">
        <v>4</v>
      </c>
      <c r="D7" s="2">
        <v>189.74651752323359</v>
      </c>
      <c r="E7" s="2">
        <v>194.15773154366323</v>
      </c>
      <c r="F7" s="2">
        <v>196.87746527040801</v>
      </c>
      <c r="G7" s="2">
        <v>198.63575581353106</v>
      </c>
      <c r="H7" s="2">
        <v>203.45267670609942</v>
      </c>
      <c r="I7" s="2">
        <v>197.26795602583363</v>
      </c>
      <c r="J7" s="2">
        <v>190.37203275717786</v>
      </c>
      <c r="K7" s="2">
        <v>191.10482563195836</v>
      </c>
      <c r="L7" s="2">
        <v>178.84554216168632</v>
      </c>
      <c r="M7" s="2">
        <v>172.63084458534848</v>
      </c>
      <c r="N7" s="2">
        <v>180.61732965174087</v>
      </c>
      <c r="O7" s="2">
        <v>185.84338410096987</v>
      </c>
      <c r="P7" s="2">
        <v>180.91188553146318</v>
      </c>
      <c r="Q7" s="2">
        <v>174.3969830015011</v>
      </c>
      <c r="R7" s="2"/>
      <c r="S7" s="2"/>
      <c r="T7" s="2"/>
    </row>
    <row r="8" spans="1:21" x14ac:dyDescent="0.25">
      <c r="A8" t="s">
        <v>10</v>
      </c>
      <c r="B8" t="s">
        <v>4</v>
      </c>
      <c r="D8" s="2">
        <v>16.322962089951879</v>
      </c>
      <c r="E8" s="2">
        <v>16.248381263325804</v>
      </c>
      <c r="F8" s="2">
        <v>16.279213219162774</v>
      </c>
      <c r="G8" s="2">
        <v>17.209158993600752</v>
      </c>
      <c r="H8" s="2">
        <v>17.094359847763233</v>
      </c>
      <c r="I8" s="2">
        <v>17.98912377339974</v>
      </c>
      <c r="J8" s="2">
        <v>17.555276233649753</v>
      </c>
      <c r="K8" s="2">
        <v>15.837147423119953</v>
      </c>
      <c r="L8" s="2">
        <v>14.536567350085214</v>
      </c>
      <c r="M8" s="2">
        <v>14.457390412626438</v>
      </c>
      <c r="N8" s="2">
        <v>14.342308078622999</v>
      </c>
      <c r="O8" s="2">
        <v>15.220955499358272</v>
      </c>
      <c r="P8" s="2">
        <v>15.288506173216447</v>
      </c>
      <c r="Q8" s="2">
        <v>15.393872728662332</v>
      </c>
      <c r="R8" s="2"/>
      <c r="S8" s="2"/>
      <c r="T8" s="2"/>
    </row>
    <row r="9" spans="1:21" x14ac:dyDescent="0.25">
      <c r="A9" t="s">
        <v>11</v>
      </c>
      <c r="B9" t="s">
        <v>4</v>
      </c>
      <c r="D9" s="2">
        <v>9.2448479889416113</v>
      </c>
      <c r="E9" s="2">
        <v>9.229878009543544</v>
      </c>
      <c r="F9" s="2">
        <v>9.1173369500999986</v>
      </c>
      <c r="G9" s="2">
        <v>9.1811138990947807</v>
      </c>
      <c r="H9" s="2">
        <v>8.6736535916214148</v>
      </c>
      <c r="I9" s="2">
        <v>8.3916073679362597</v>
      </c>
      <c r="J9" s="2">
        <v>8.6628925764572102</v>
      </c>
      <c r="K9" s="2">
        <v>8.5369478036093387</v>
      </c>
      <c r="L9" s="2">
        <v>8.8876443513064114</v>
      </c>
      <c r="M9" s="2">
        <v>9.0759531598265859</v>
      </c>
      <c r="N9" s="2">
        <v>9.2072731691823861</v>
      </c>
      <c r="O9" s="2">
        <v>9.7739961850379622</v>
      </c>
      <c r="P9" s="2">
        <v>9.9111269161122166</v>
      </c>
      <c r="Q9" s="2">
        <v>9.8494471663411645</v>
      </c>
      <c r="R9" s="2"/>
      <c r="S9" s="2"/>
      <c r="T9" s="2"/>
    </row>
    <row r="10" spans="1:21" x14ac:dyDescent="0.25">
      <c r="A10" t="s">
        <v>12</v>
      </c>
      <c r="B10" t="s">
        <v>4</v>
      </c>
      <c r="D10" s="2">
        <v>14.253286030336312</v>
      </c>
      <c r="E10" s="2">
        <v>19.154016946695606</v>
      </c>
      <c r="F10" s="2">
        <v>28.28998083776203</v>
      </c>
      <c r="G10" s="2">
        <v>34.029603701723779</v>
      </c>
      <c r="H10" s="2">
        <v>32.579612024068915</v>
      </c>
      <c r="I10" s="2">
        <v>29.523648547570648</v>
      </c>
      <c r="J10" s="2">
        <v>34.930949018276593</v>
      </c>
      <c r="K10" s="2">
        <v>23.710399572481762</v>
      </c>
      <c r="L10" s="2">
        <v>21.306412499690531</v>
      </c>
      <c r="M10" s="2">
        <v>22.713722414458861</v>
      </c>
      <c r="N10" s="2">
        <v>27.881849915043269</v>
      </c>
      <c r="O10" s="2">
        <v>23.906440741295739</v>
      </c>
      <c r="P10" s="2">
        <v>22.769189083660088</v>
      </c>
      <c r="Q10" s="2">
        <v>19.688870636487643</v>
      </c>
      <c r="R10" s="2"/>
      <c r="S10" s="2"/>
      <c r="T10" s="2"/>
    </row>
    <row r="11" spans="1:21" x14ac:dyDescent="0.25">
      <c r="A11" t="s">
        <v>13</v>
      </c>
      <c r="B11" t="s">
        <v>4</v>
      </c>
      <c r="D11" s="2">
        <v>22.471582506347517</v>
      </c>
      <c r="E11" s="2">
        <v>23.282129778901197</v>
      </c>
      <c r="F11" s="2">
        <v>24.789692368825538</v>
      </c>
      <c r="G11" s="2">
        <v>25.401197632361033</v>
      </c>
      <c r="H11" s="2">
        <v>26.197793682423562</v>
      </c>
      <c r="I11" s="2">
        <v>27.159793364115608</v>
      </c>
      <c r="J11" s="2">
        <v>28.463554989788701</v>
      </c>
      <c r="K11" s="2">
        <v>29.13739190226682</v>
      </c>
      <c r="L11" s="2">
        <v>29.559061425604135</v>
      </c>
      <c r="M11" s="2">
        <v>29.300216513106392</v>
      </c>
      <c r="N11" s="2">
        <v>30.658456090945705</v>
      </c>
      <c r="O11" s="2">
        <v>31.451172488316864</v>
      </c>
      <c r="P11" s="2">
        <v>31.754745534115692</v>
      </c>
      <c r="Q11" s="2">
        <v>32.696247538778032</v>
      </c>
      <c r="R11" s="2"/>
      <c r="S11" s="2"/>
      <c r="T11" s="2"/>
    </row>
    <row r="12" spans="1:21" x14ac:dyDescent="0.25">
      <c r="A12" t="s">
        <v>14</v>
      </c>
      <c r="B12" t="s">
        <v>4</v>
      </c>
      <c r="D12" s="2">
        <v>61.51772591582818</v>
      </c>
      <c r="E12" s="2">
        <v>62.33695297739726</v>
      </c>
      <c r="F12" s="2">
        <v>63.064346665414867</v>
      </c>
      <c r="G12" s="2">
        <v>63.69793898008173</v>
      </c>
      <c r="H12" s="2">
        <v>63.898144335072537</v>
      </c>
      <c r="I12" s="2">
        <v>64.408796835233019</v>
      </c>
      <c r="J12" s="2">
        <v>65.334004623405804</v>
      </c>
      <c r="K12" s="2">
        <v>65.103854027435105</v>
      </c>
      <c r="L12" s="2">
        <v>65.147737464534075</v>
      </c>
      <c r="M12" s="2">
        <v>66.825383747839851</v>
      </c>
      <c r="N12" s="2">
        <v>68.042004863771112</v>
      </c>
      <c r="O12" s="2">
        <v>67.648252667206563</v>
      </c>
      <c r="P12" s="2">
        <v>68.918649271018566</v>
      </c>
      <c r="Q12" s="2">
        <v>69.643046473233326</v>
      </c>
      <c r="R12" s="2"/>
      <c r="S12" s="2"/>
      <c r="T12" s="2"/>
    </row>
    <row r="13" spans="1:2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21" ht="30" x14ac:dyDescent="0.25">
      <c r="A14" s="6" t="s">
        <v>15</v>
      </c>
      <c r="B14" t="s">
        <v>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16</v>
      </c>
      <c r="B15" t="s">
        <v>4</v>
      </c>
      <c r="D15" s="2">
        <f>'[1]Emissions raw'!S18/1000</f>
        <v>80.05608221542181</v>
      </c>
      <c r="E15" s="2">
        <f>'[1]Emissions raw'!T18/1000</f>
        <v>78.547341760437391</v>
      </c>
      <c r="F15" s="2">
        <f>'[1]Emissions raw'!U18/1000</f>
        <v>74.650887686410101</v>
      </c>
      <c r="G15" s="2">
        <f>'[1]Emissions raw'!V18/1000</f>
        <v>72.145689419597602</v>
      </c>
      <c r="H15" s="2">
        <f>'[1]Emissions raw'!W18/1000</f>
        <v>72.468523716838902</v>
      </c>
      <c r="I15" s="2">
        <f>'[1]Emissions raw'!X18/1000</f>
        <v>70.140860500071398</v>
      </c>
      <c r="J15" s="2">
        <f>'[1]Emissions raw'!Y18/1000</f>
        <v>74.728114516893996</v>
      </c>
      <c r="K15" s="2">
        <f>'[1]Emissions raw'!Z18/1000</f>
        <v>76.173563922797399</v>
      </c>
      <c r="L15" s="2">
        <f>'[1]Emissions raw'!AA18/1000</f>
        <v>76.369137697203101</v>
      </c>
      <c r="M15" s="2">
        <f>'[1]Emissions raw'!AB18/1000</f>
        <v>76.841537147469992</v>
      </c>
      <c r="N15" s="2">
        <f>'[1]Emissions raw'!AC18/1000</f>
        <v>74.037085945089487</v>
      </c>
      <c r="O15" s="2">
        <f>'[1]Emissions raw'!AD18/1000</f>
        <v>73.122704942506601</v>
      </c>
      <c r="P15" s="2">
        <f>'[1]Emissions raw'!AE18/1000</f>
        <v>77.018062387986703</v>
      </c>
      <c r="Q15" s="2">
        <f>'[1]Emissions raw'!AF18/1000</f>
        <v>75.587638569867494</v>
      </c>
      <c r="R15" s="2"/>
      <c r="S15" s="2"/>
      <c r="T15" s="2"/>
      <c r="U15" s="2"/>
    </row>
    <row r="16" spans="1:21" x14ac:dyDescent="0.25">
      <c r="A16" t="s">
        <v>6</v>
      </c>
      <c r="B16" t="s">
        <v>4</v>
      </c>
      <c r="D16" s="2">
        <f>'[1]Emissions raw'!S19/1000</f>
        <v>91.009</v>
      </c>
      <c r="E16" s="2">
        <f>'[1]Emissions raw'!T19/1000</f>
        <v>84.063999999999993</v>
      </c>
      <c r="F16" s="2">
        <f>'[1]Emissions raw'!U19/1000</f>
        <v>97.715000000000003</v>
      </c>
      <c r="G16" s="2">
        <f>'[1]Emissions raw'!V19/1000</f>
        <v>82.688000000000002</v>
      </c>
      <c r="H16" s="2">
        <f>'[1]Emissions raw'!W19/1000</f>
        <v>71.906000000000006</v>
      </c>
      <c r="I16" s="2">
        <f>'[1]Emissions raw'!X19/1000</f>
        <v>52.966000000000001</v>
      </c>
      <c r="J16" s="2">
        <f>'[1]Emissions raw'!Y19/1000</f>
        <v>30.516999999999999</v>
      </c>
      <c r="K16" s="2">
        <f>'[1]Emissions raw'!Z19/1000</f>
        <v>10.601000000000001</v>
      </c>
      <c r="L16" s="2">
        <f>'[1]Emissions raw'!AA19/1000</f>
        <v>5.6210000000000004</v>
      </c>
      <c r="M16" s="2">
        <f>'[1]Emissions raw'!AB19/1000</f>
        <v>9.3290000000000006</v>
      </c>
      <c r="N16" s="2">
        <f>'[1]Emissions raw'!AC19/1000</f>
        <v>0.20200000000000001</v>
      </c>
      <c r="O16" s="2">
        <f>'[1]Emissions raw'!AD19/1000</f>
        <v>-22.713999999999999</v>
      </c>
      <c r="P16" s="2">
        <f>'[1]Emissions raw'!AE19/1000</f>
        <v>-27.126000000000001</v>
      </c>
      <c r="Q16" s="2">
        <f>'[1]Emissions raw'!AF19/1000</f>
        <v>-20.600999999999999</v>
      </c>
    </row>
    <row r="17" spans="1:21" x14ac:dyDescent="0.25">
      <c r="D17" s="2"/>
      <c r="P17" s="7"/>
    </row>
    <row r="18" spans="1:21" x14ac:dyDescent="0.25">
      <c r="A18" s="1" t="s">
        <v>17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s="3" customFormat="1" x14ac:dyDescent="0.25">
      <c r="A19" s="3" t="s">
        <v>16</v>
      </c>
      <c r="B19" s="3" t="s">
        <v>18</v>
      </c>
      <c r="C19" s="3" t="s">
        <v>19</v>
      </c>
      <c r="D19" s="4"/>
      <c r="G19" s="8">
        <v>19134</v>
      </c>
      <c r="H19" s="8">
        <v>20032.5</v>
      </c>
      <c r="I19" s="8">
        <v>21576</v>
      </c>
      <c r="J19" s="8">
        <v>23440.5</v>
      </c>
      <c r="K19" s="8">
        <v>24865</v>
      </c>
      <c r="L19" s="8">
        <v>25403.5</v>
      </c>
      <c r="M19" s="8">
        <v>26464.5</v>
      </c>
      <c r="N19" s="8">
        <v>28221.5</v>
      </c>
      <c r="O19" s="8">
        <v>30886.5</v>
      </c>
      <c r="P19" s="8">
        <v>31690.5</v>
      </c>
    </row>
    <row r="20" spans="1:21" s="3" customFormat="1" x14ac:dyDescent="0.25">
      <c r="A20" s="3" t="s">
        <v>20</v>
      </c>
      <c r="B20" s="3" t="s">
        <v>18</v>
      </c>
      <c r="C20" s="3" t="s">
        <v>19</v>
      </c>
      <c r="D20" s="4"/>
      <c r="G20" s="8">
        <v>890</v>
      </c>
      <c r="H20" s="8">
        <v>1069</v>
      </c>
      <c r="I20" s="8">
        <v>1231.5</v>
      </c>
      <c r="J20" s="8">
        <v>1157.5</v>
      </c>
      <c r="K20" s="8">
        <v>1023.5</v>
      </c>
      <c r="L20" s="8">
        <v>1168.5</v>
      </c>
      <c r="M20" s="8">
        <v>1374.5</v>
      </c>
      <c r="N20" s="8">
        <v>1470.5</v>
      </c>
      <c r="O20" s="8">
        <v>1772</v>
      </c>
      <c r="P20" s="8">
        <v>1866</v>
      </c>
    </row>
    <row r="21" spans="1:21" x14ac:dyDescent="0.25">
      <c r="A21" t="s">
        <v>7</v>
      </c>
      <c r="B21" t="s">
        <v>18</v>
      </c>
      <c r="D21" s="2"/>
      <c r="G21" s="9">
        <v>89522</v>
      </c>
      <c r="H21" s="9">
        <v>97686</v>
      </c>
      <c r="I21" s="9">
        <v>107368.5</v>
      </c>
      <c r="J21" s="9">
        <v>129484</v>
      </c>
      <c r="K21" s="9">
        <v>123178.5</v>
      </c>
      <c r="L21" s="9">
        <v>120678.5</v>
      </c>
      <c r="M21" s="9">
        <v>122760.5</v>
      </c>
      <c r="N21" s="9">
        <v>109966</v>
      </c>
      <c r="O21" s="9">
        <v>113409</v>
      </c>
      <c r="P21" s="9">
        <v>136766.5</v>
      </c>
    </row>
    <row r="22" spans="1:21" x14ac:dyDescent="0.25">
      <c r="A22" t="s">
        <v>8</v>
      </c>
      <c r="B22" t="s">
        <v>18</v>
      </c>
      <c r="D22" s="2"/>
      <c r="G22" s="9">
        <v>105669</v>
      </c>
      <c r="H22" s="9">
        <v>100983.5</v>
      </c>
      <c r="I22" s="9">
        <v>100200.5</v>
      </c>
      <c r="J22" s="9">
        <v>102164</v>
      </c>
      <c r="K22" s="9">
        <v>99635.5</v>
      </c>
      <c r="L22" s="9">
        <v>97216.5</v>
      </c>
      <c r="M22" s="9">
        <v>98321.5</v>
      </c>
      <c r="N22" s="9">
        <v>100500</v>
      </c>
      <c r="O22" s="9">
        <v>100685</v>
      </c>
      <c r="P22" s="9">
        <v>102588.5</v>
      </c>
    </row>
    <row r="23" spans="1:21" x14ac:dyDescent="0.25">
      <c r="A23" t="s">
        <v>9</v>
      </c>
      <c r="B23" t="s">
        <v>18</v>
      </c>
      <c r="D23" s="2"/>
      <c r="G23" s="9">
        <v>17136.5</v>
      </c>
      <c r="H23" s="9">
        <v>19456</v>
      </c>
      <c r="I23" s="9">
        <v>21074</v>
      </c>
      <c r="J23" s="9">
        <v>22952</v>
      </c>
      <c r="K23" s="9">
        <v>25049.5</v>
      </c>
      <c r="L23" s="9">
        <v>25804.5</v>
      </c>
      <c r="M23" s="9">
        <v>26321</v>
      </c>
      <c r="N23" s="9">
        <v>26573</v>
      </c>
      <c r="O23" s="9">
        <v>27642</v>
      </c>
      <c r="P23" s="9">
        <v>28922.5</v>
      </c>
    </row>
    <row r="24" spans="1:21" x14ac:dyDescent="0.25">
      <c r="A24" t="s">
        <v>10</v>
      </c>
      <c r="B24" t="s">
        <v>18</v>
      </c>
      <c r="D24" s="2"/>
      <c r="G24" s="9">
        <v>10877</v>
      </c>
      <c r="H24" s="9">
        <v>11212.5</v>
      </c>
      <c r="I24" s="9">
        <v>12819.5</v>
      </c>
      <c r="J24" s="9">
        <v>14960</v>
      </c>
      <c r="K24" s="9">
        <v>16232</v>
      </c>
      <c r="L24" s="9">
        <v>17528.5</v>
      </c>
      <c r="M24" s="9">
        <v>19062</v>
      </c>
      <c r="N24" s="9">
        <v>19611</v>
      </c>
      <c r="O24" s="9">
        <v>19755.5</v>
      </c>
      <c r="P24" s="9">
        <v>20628</v>
      </c>
    </row>
    <row r="25" spans="1:21" x14ac:dyDescent="0.25">
      <c r="A25" t="s">
        <v>11</v>
      </c>
      <c r="B25" t="s">
        <v>18</v>
      </c>
      <c r="D25" s="2"/>
      <c r="G25" s="9">
        <v>75255</v>
      </c>
      <c r="H25" s="9">
        <v>77077</v>
      </c>
      <c r="I25" s="9">
        <v>85829</v>
      </c>
      <c r="J25" s="9">
        <v>92595.5</v>
      </c>
      <c r="K25" s="9">
        <v>95301</v>
      </c>
      <c r="L25" s="9">
        <v>100342.5</v>
      </c>
      <c r="M25" s="9">
        <v>105097</v>
      </c>
      <c r="N25" s="9">
        <v>111476</v>
      </c>
      <c r="O25" s="9">
        <v>115736</v>
      </c>
      <c r="P25" s="9">
        <v>116465</v>
      </c>
    </row>
    <row r="26" spans="1:21" x14ac:dyDescent="0.25">
      <c r="A26" t="s">
        <v>12</v>
      </c>
      <c r="B26" t="s">
        <v>18</v>
      </c>
      <c r="D26" s="2"/>
      <c r="G26" s="9">
        <v>435344.5</v>
      </c>
      <c r="H26" s="9">
        <v>458054.5</v>
      </c>
      <c r="I26" s="9">
        <v>487564</v>
      </c>
      <c r="J26" s="9">
        <v>522516.5</v>
      </c>
      <c r="K26" s="9">
        <v>547331.5</v>
      </c>
      <c r="L26" s="9">
        <v>560825.5</v>
      </c>
      <c r="M26" s="9">
        <v>579096</v>
      </c>
      <c r="N26" s="9">
        <v>601576</v>
      </c>
      <c r="O26" s="9">
        <v>626539.5</v>
      </c>
      <c r="P26" s="9">
        <v>654853</v>
      </c>
    </row>
    <row r="27" spans="1:21" x14ac:dyDescent="0.25">
      <c r="A27" t="s">
        <v>13</v>
      </c>
      <c r="B27" t="s">
        <v>18</v>
      </c>
      <c r="D27" s="2"/>
      <c r="G27" s="9">
        <v>50084.5</v>
      </c>
      <c r="H27" s="9">
        <v>51696.5</v>
      </c>
      <c r="I27" s="9">
        <v>55954.5</v>
      </c>
      <c r="J27" s="9">
        <v>60805.5</v>
      </c>
      <c r="K27" s="9">
        <v>65017</v>
      </c>
      <c r="L27" s="9">
        <v>66369.5</v>
      </c>
      <c r="M27" s="9">
        <v>68037.5</v>
      </c>
      <c r="N27" s="9">
        <v>70971</v>
      </c>
      <c r="O27" s="9">
        <v>73348.5</v>
      </c>
      <c r="P27" s="9">
        <v>75803</v>
      </c>
    </row>
    <row r="28" spans="1:21" x14ac:dyDescent="0.25">
      <c r="A28" t="s">
        <v>21</v>
      </c>
      <c r="B28" t="s">
        <v>18</v>
      </c>
      <c r="D28" s="2"/>
      <c r="G28" s="9">
        <f>G19+G20</f>
        <v>20024</v>
      </c>
      <c r="H28" s="9">
        <f t="shared" ref="H28:P28" si="0">H19+H20</f>
        <v>21101.5</v>
      </c>
      <c r="I28" s="9">
        <f t="shared" si="0"/>
        <v>22807.5</v>
      </c>
      <c r="J28" s="9">
        <f t="shared" si="0"/>
        <v>24598</v>
      </c>
      <c r="K28" s="9">
        <f t="shared" si="0"/>
        <v>25888.5</v>
      </c>
      <c r="L28" s="9">
        <f t="shared" si="0"/>
        <v>26572</v>
      </c>
      <c r="M28" s="9">
        <f t="shared" si="0"/>
        <v>27839</v>
      </c>
      <c r="N28" s="9">
        <f t="shared" si="0"/>
        <v>29692</v>
      </c>
      <c r="O28" s="9">
        <f t="shared" si="0"/>
        <v>32658.5</v>
      </c>
      <c r="P28" s="9">
        <f t="shared" si="0"/>
        <v>33556.5</v>
      </c>
    </row>
    <row r="29" spans="1:21" x14ac:dyDescent="0.25">
      <c r="A29" s="10" t="s">
        <v>22</v>
      </c>
      <c r="B29" s="10"/>
      <c r="C29" s="10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23</v>
      </c>
      <c r="B30" s="1" t="s">
        <v>23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10"/>
      <c r="B31" s="10"/>
      <c r="C31" s="10"/>
    </row>
    <row r="32" spans="1:21" x14ac:dyDescent="0.25">
      <c r="A32" s="1" t="s">
        <v>24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s="3" customFormat="1" x14ac:dyDescent="0.25">
      <c r="A33" s="3" t="s">
        <v>16</v>
      </c>
      <c r="B33" s="3" t="s">
        <v>24</v>
      </c>
      <c r="C33" s="3" t="s">
        <v>19</v>
      </c>
      <c r="G33" s="11">
        <f>G19*G$30/1000</f>
        <v>23.9175</v>
      </c>
      <c r="H33" s="11">
        <f t="shared" ref="H33:P33" si="1">H19*H$30/1000</f>
        <v>24.639975</v>
      </c>
      <c r="I33" s="11">
        <f t="shared" si="1"/>
        <v>25.891200000000001</v>
      </c>
      <c r="J33" s="11">
        <f t="shared" si="1"/>
        <v>27.19098</v>
      </c>
      <c r="K33" s="11">
        <f t="shared" si="1"/>
        <v>28.3461</v>
      </c>
      <c r="L33" s="11">
        <f t="shared" si="1"/>
        <v>28.197885000000003</v>
      </c>
      <c r="M33" s="11">
        <f t="shared" si="1"/>
        <v>28.846305000000005</v>
      </c>
      <c r="N33" s="11">
        <f t="shared" si="1"/>
        <v>30.197005000000001</v>
      </c>
      <c r="O33" s="11">
        <f t="shared" si="1"/>
        <v>32.739690000000003</v>
      </c>
      <c r="P33" s="11">
        <f t="shared" si="1"/>
        <v>32.958120000000001</v>
      </c>
    </row>
    <row r="34" spans="1:31" s="3" customFormat="1" x14ac:dyDescent="0.25">
      <c r="A34" s="3" t="s">
        <v>20</v>
      </c>
      <c r="B34" s="3" t="s">
        <v>24</v>
      </c>
      <c r="C34" s="3" t="s">
        <v>19</v>
      </c>
      <c r="G34" s="11">
        <f t="shared" ref="G34:P41" si="2">G20*G$30/1000</f>
        <v>1.1125</v>
      </c>
      <c r="H34" s="11">
        <f t="shared" si="2"/>
        <v>1.31487</v>
      </c>
      <c r="I34" s="11">
        <f t="shared" si="2"/>
        <v>1.4778</v>
      </c>
      <c r="J34" s="11">
        <f t="shared" si="2"/>
        <v>1.3426999999999998</v>
      </c>
      <c r="K34" s="11">
        <f t="shared" si="2"/>
        <v>1.16679</v>
      </c>
      <c r="L34" s="11">
        <f t="shared" si="2"/>
        <v>1.2970350000000002</v>
      </c>
      <c r="M34" s="11">
        <f t="shared" si="2"/>
        <v>1.4982050000000002</v>
      </c>
      <c r="N34" s="11">
        <f t="shared" si="2"/>
        <v>1.5734350000000001</v>
      </c>
      <c r="O34" s="11">
        <f t="shared" si="2"/>
        <v>1.8783200000000002</v>
      </c>
      <c r="P34" s="11">
        <f t="shared" si="2"/>
        <v>1.9406400000000001</v>
      </c>
      <c r="AE34" s="12"/>
    </row>
    <row r="35" spans="1:31" x14ac:dyDescent="0.25">
      <c r="A35" t="s">
        <v>7</v>
      </c>
      <c r="B35" t="s">
        <v>24</v>
      </c>
      <c r="G35" s="7">
        <f t="shared" si="2"/>
        <v>111.9025</v>
      </c>
      <c r="H35" s="7">
        <f t="shared" si="2"/>
        <v>120.15378</v>
      </c>
      <c r="I35" s="7">
        <f t="shared" si="2"/>
        <v>128.84219999999999</v>
      </c>
      <c r="J35" s="7">
        <f t="shared" si="2"/>
        <v>150.20143999999999</v>
      </c>
      <c r="K35" s="7">
        <f t="shared" si="2"/>
        <v>140.42348999999999</v>
      </c>
      <c r="L35" s="7">
        <f t="shared" si="2"/>
        <v>133.953135</v>
      </c>
      <c r="M35" s="7">
        <f t="shared" si="2"/>
        <v>133.80894499999999</v>
      </c>
      <c r="N35" s="7">
        <f t="shared" si="2"/>
        <v>117.66362000000001</v>
      </c>
      <c r="O35" s="7">
        <f t="shared" si="2"/>
        <v>120.21354000000001</v>
      </c>
      <c r="P35" s="7">
        <f t="shared" si="2"/>
        <v>142.23716000000002</v>
      </c>
      <c r="AE35" s="13"/>
    </row>
    <row r="36" spans="1:31" x14ac:dyDescent="0.25">
      <c r="A36" t="s">
        <v>8</v>
      </c>
      <c r="B36" t="s">
        <v>24</v>
      </c>
      <c r="G36" s="7">
        <f t="shared" si="2"/>
        <v>132.08625000000001</v>
      </c>
      <c r="H36" s="7">
        <f t="shared" si="2"/>
        <v>124.209705</v>
      </c>
      <c r="I36" s="7">
        <f t="shared" si="2"/>
        <v>120.24059999999999</v>
      </c>
      <c r="J36" s="7">
        <f t="shared" si="2"/>
        <v>118.51024</v>
      </c>
      <c r="K36" s="7">
        <f t="shared" si="2"/>
        <v>113.58446999999998</v>
      </c>
      <c r="L36" s="7">
        <f t="shared" si="2"/>
        <v>107.910315</v>
      </c>
      <c r="M36" s="7">
        <f t="shared" si="2"/>
        <v>107.17043500000001</v>
      </c>
      <c r="N36" s="7">
        <f t="shared" si="2"/>
        <v>107.535</v>
      </c>
      <c r="O36" s="7">
        <f t="shared" si="2"/>
        <v>106.7261</v>
      </c>
      <c r="P36" s="7">
        <f t="shared" si="2"/>
        <v>106.69204000000001</v>
      </c>
      <c r="AE36" s="13"/>
    </row>
    <row r="37" spans="1:31" x14ac:dyDescent="0.25">
      <c r="A37" t="s">
        <v>9</v>
      </c>
      <c r="B37" t="s">
        <v>24</v>
      </c>
      <c r="G37" s="7">
        <f t="shared" si="2"/>
        <v>21.420625000000001</v>
      </c>
      <c r="H37" s="7">
        <f t="shared" si="2"/>
        <v>23.930880000000002</v>
      </c>
      <c r="I37" s="7">
        <f t="shared" si="2"/>
        <v>25.288799999999998</v>
      </c>
      <c r="J37" s="7">
        <f t="shared" si="2"/>
        <v>26.624320000000001</v>
      </c>
      <c r="K37" s="7">
        <f t="shared" si="2"/>
        <v>28.556429999999995</v>
      </c>
      <c r="L37" s="7">
        <f t="shared" si="2"/>
        <v>28.642995000000003</v>
      </c>
      <c r="M37" s="7">
        <f t="shared" si="2"/>
        <v>28.689890000000002</v>
      </c>
      <c r="N37" s="7">
        <f t="shared" si="2"/>
        <v>28.433109999999999</v>
      </c>
      <c r="O37" s="7">
        <f t="shared" si="2"/>
        <v>29.300519999999999</v>
      </c>
      <c r="P37" s="7">
        <f t="shared" si="2"/>
        <v>30.0794</v>
      </c>
    </row>
    <row r="38" spans="1:31" x14ac:dyDescent="0.25">
      <c r="A38" t="s">
        <v>10</v>
      </c>
      <c r="B38" t="s">
        <v>24</v>
      </c>
      <c r="G38" s="7">
        <f t="shared" si="2"/>
        <v>13.59625</v>
      </c>
      <c r="H38" s="7">
        <f t="shared" si="2"/>
        <v>13.791375</v>
      </c>
      <c r="I38" s="7">
        <f t="shared" si="2"/>
        <v>15.3834</v>
      </c>
      <c r="J38" s="7">
        <f t="shared" si="2"/>
        <v>17.3536</v>
      </c>
      <c r="K38" s="7">
        <f t="shared" si="2"/>
        <v>18.504480000000001</v>
      </c>
      <c r="L38" s="7">
        <f t="shared" si="2"/>
        <v>19.456635000000002</v>
      </c>
      <c r="M38" s="7">
        <f t="shared" si="2"/>
        <v>20.77758</v>
      </c>
      <c r="N38" s="7">
        <f t="shared" si="2"/>
        <v>20.98377</v>
      </c>
      <c r="O38" s="7">
        <f t="shared" si="2"/>
        <v>20.940830000000002</v>
      </c>
      <c r="P38" s="7">
        <f t="shared" si="2"/>
        <v>21.453119999999998</v>
      </c>
    </row>
    <row r="39" spans="1:31" x14ac:dyDescent="0.25">
      <c r="A39" t="s">
        <v>11</v>
      </c>
      <c r="B39" t="s">
        <v>24</v>
      </c>
      <c r="G39" s="7">
        <f t="shared" si="2"/>
        <v>94.068749999999994</v>
      </c>
      <c r="H39" s="7">
        <f t="shared" si="2"/>
        <v>94.804709999999986</v>
      </c>
      <c r="I39" s="7">
        <f t="shared" si="2"/>
        <v>102.9948</v>
      </c>
      <c r="J39" s="7">
        <f t="shared" si="2"/>
        <v>107.41078</v>
      </c>
      <c r="K39" s="7">
        <f t="shared" si="2"/>
        <v>108.64313999999999</v>
      </c>
      <c r="L39" s="7">
        <f t="shared" si="2"/>
        <v>111.38017500000001</v>
      </c>
      <c r="M39" s="7">
        <f t="shared" si="2"/>
        <v>114.55573000000001</v>
      </c>
      <c r="N39" s="7">
        <f t="shared" si="2"/>
        <v>119.27932000000001</v>
      </c>
      <c r="O39" s="7">
        <f t="shared" si="2"/>
        <v>122.68016</v>
      </c>
      <c r="P39" s="7">
        <f t="shared" si="2"/>
        <v>121.12360000000001</v>
      </c>
    </row>
    <row r="40" spans="1:31" x14ac:dyDescent="0.25">
      <c r="A40" t="s">
        <v>12</v>
      </c>
      <c r="B40" t="s">
        <v>24</v>
      </c>
      <c r="G40" s="7">
        <f t="shared" si="2"/>
        <v>544.18062499999996</v>
      </c>
      <c r="H40" s="7">
        <f t="shared" si="2"/>
        <v>563.40703500000006</v>
      </c>
      <c r="I40" s="7">
        <f t="shared" si="2"/>
        <v>585.07679999999993</v>
      </c>
      <c r="J40" s="7">
        <f t="shared" si="2"/>
        <v>606.11914000000002</v>
      </c>
      <c r="K40" s="7">
        <f t="shared" si="2"/>
        <v>623.95790999999997</v>
      </c>
      <c r="L40" s="7">
        <f t="shared" si="2"/>
        <v>622.5163050000001</v>
      </c>
      <c r="M40" s="7">
        <f t="shared" si="2"/>
        <v>631.21464000000003</v>
      </c>
      <c r="N40" s="7">
        <f t="shared" si="2"/>
        <v>643.68632000000002</v>
      </c>
      <c r="O40" s="7">
        <f t="shared" si="2"/>
        <v>664.13187000000005</v>
      </c>
      <c r="P40" s="7">
        <f t="shared" si="2"/>
        <v>681.04711999999995</v>
      </c>
    </row>
    <row r="41" spans="1:31" x14ac:dyDescent="0.25">
      <c r="A41" t="s">
        <v>13</v>
      </c>
      <c r="B41" t="s">
        <v>24</v>
      </c>
      <c r="G41" s="7">
        <f>G27*G$30/1000</f>
        <v>62.605625000000003</v>
      </c>
      <c r="H41" s="7">
        <f t="shared" si="2"/>
        <v>63.586694999999999</v>
      </c>
      <c r="I41" s="7">
        <f t="shared" si="2"/>
        <v>67.145399999999995</v>
      </c>
      <c r="J41" s="7">
        <f t="shared" si="2"/>
        <v>70.534379999999985</v>
      </c>
      <c r="K41" s="7">
        <f t="shared" si="2"/>
        <v>74.119379999999992</v>
      </c>
      <c r="L41" s="7">
        <f t="shared" si="2"/>
        <v>73.670145000000005</v>
      </c>
      <c r="M41" s="7">
        <f t="shared" si="2"/>
        <v>74.160875000000004</v>
      </c>
      <c r="N41" s="7">
        <f t="shared" si="2"/>
        <v>75.938969999999998</v>
      </c>
      <c r="O41" s="7">
        <f t="shared" si="2"/>
        <v>77.749409999999997</v>
      </c>
      <c r="P41" s="7">
        <f t="shared" si="2"/>
        <v>78.835120000000003</v>
      </c>
    </row>
    <row r="42" spans="1:31" x14ac:dyDescent="0.25">
      <c r="A42" t="s">
        <v>21</v>
      </c>
      <c r="B42" t="s">
        <v>24</v>
      </c>
      <c r="D42" s="2"/>
      <c r="G42" s="14">
        <f>G33+G34</f>
        <v>25.03</v>
      </c>
      <c r="H42" s="14">
        <f t="shared" ref="H42:P42" si="3">H33+H34</f>
        <v>25.954844999999999</v>
      </c>
      <c r="I42" s="14">
        <f t="shared" si="3"/>
        <v>27.369</v>
      </c>
      <c r="J42" s="14">
        <f t="shared" si="3"/>
        <v>28.53368</v>
      </c>
      <c r="K42" s="14">
        <f t="shared" si="3"/>
        <v>29.512889999999999</v>
      </c>
      <c r="L42" s="14">
        <f t="shared" si="3"/>
        <v>29.494920000000004</v>
      </c>
      <c r="M42" s="14">
        <f t="shared" si="3"/>
        <v>30.344510000000003</v>
      </c>
      <c r="N42" s="14">
        <f t="shared" si="3"/>
        <v>31.770440000000001</v>
      </c>
      <c r="O42" s="14">
        <f t="shared" si="3"/>
        <v>34.618010000000005</v>
      </c>
      <c r="P42" s="14">
        <f t="shared" si="3"/>
        <v>34.898760000000003</v>
      </c>
    </row>
    <row r="43" spans="1:31" x14ac:dyDescent="0.25">
      <c r="B43" s="1"/>
      <c r="C43" s="1"/>
    </row>
    <row r="44" spans="1:31" x14ac:dyDescent="0.25">
      <c r="A44" s="1" t="s">
        <v>25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s="3" customFormat="1" x14ac:dyDescent="0.25">
      <c r="A45" s="3" t="s">
        <v>16</v>
      </c>
      <c r="B45" s="3" t="s">
        <v>25</v>
      </c>
      <c r="C45" s="3" t="s">
        <v>19</v>
      </c>
      <c r="G45" s="15">
        <f>G15/G33</f>
        <v>3.0164394029308079</v>
      </c>
      <c r="H45" s="15">
        <f t="shared" ref="H45:P46" si="4">H15/H33</f>
        <v>2.9410956673794879</v>
      </c>
      <c r="I45" s="15">
        <f t="shared" si="4"/>
        <v>2.7090617854742689</v>
      </c>
      <c r="J45" s="15">
        <f t="shared" si="4"/>
        <v>2.748268525698375</v>
      </c>
      <c r="K45" s="15">
        <f t="shared" si="4"/>
        <v>2.6872678753972292</v>
      </c>
      <c r="L45" s="15">
        <f t="shared" si="4"/>
        <v>2.7083285748985464</v>
      </c>
      <c r="M45" s="15">
        <f t="shared" si="4"/>
        <v>2.6638259959974069</v>
      </c>
      <c r="N45" s="15">
        <f t="shared" si="4"/>
        <v>2.4518022878457479</v>
      </c>
      <c r="O45" s="15">
        <f t="shared" si="4"/>
        <v>2.2334574622577854</v>
      </c>
      <c r="P45" s="15">
        <f t="shared" si="4"/>
        <v>2.3368463488811466</v>
      </c>
      <c r="Q45" s="15"/>
      <c r="R45" s="15"/>
    </row>
    <row r="46" spans="1:31" s="3" customFormat="1" x14ac:dyDescent="0.25">
      <c r="A46" s="3" t="s">
        <v>20</v>
      </c>
      <c r="B46" s="3" t="s">
        <v>25</v>
      </c>
      <c r="C46" s="3" t="s">
        <v>19</v>
      </c>
      <c r="G46" s="15">
        <f>G16/G34</f>
        <v>74.326292134831462</v>
      </c>
      <c r="H46" s="15">
        <f t="shared" si="4"/>
        <v>54.686775118452779</v>
      </c>
      <c r="I46" s="15">
        <f t="shared" si="4"/>
        <v>35.841115171200435</v>
      </c>
      <c r="J46" s="15">
        <f t="shared" si="4"/>
        <v>22.728085201459749</v>
      </c>
      <c r="K46" s="15">
        <f t="shared" si="4"/>
        <v>9.0856109496996034</v>
      </c>
      <c r="L46" s="15">
        <f t="shared" si="4"/>
        <v>4.3337303927804571</v>
      </c>
      <c r="M46" s="15">
        <f t="shared" si="4"/>
        <v>6.2267847190471262</v>
      </c>
      <c r="N46" s="15">
        <f t="shared" si="4"/>
        <v>0.12838153466778099</v>
      </c>
      <c r="O46" s="15">
        <f t="shared" si="4"/>
        <v>-12.092721155074745</v>
      </c>
      <c r="P46" s="15">
        <f t="shared" si="4"/>
        <v>-13.977862973039821</v>
      </c>
      <c r="Q46" s="15"/>
      <c r="R46" s="15"/>
    </row>
    <row r="47" spans="1:31" x14ac:dyDescent="0.25">
      <c r="A47" t="s">
        <v>7</v>
      </c>
      <c r="B47" t="s">
        <v>25</v>
      </c>
      <c r="G47" s="16">
        <f t="shared" ref="G47:P53" si="5">G4/G35</f>
        <v>-0.29462896217486428</v>
      </c>
      <c r="H47" s="16">
        <f t="shared" si="5"/>
        <v>-0.29573896881595524</v>
      </c>
      <c r="I47" s="16">
        <f t="shared" si="5"/>
        <v>-0.32557085275194875</v>
      </c>
      <c r="J47" s="16">
        <f t="shared" si="5"/>
        <v>-0.32041088025963793</v>
      </c>
      <c r="K47" s="16">
        <f t="shared" si="5"/>
        <v>-0.39916339023259279</v>
      </c>
      <c r="L47" s="16">
        <f t="shared" si="5"/>
        <v>-0.42407074214253987</v>
      </c>
      <c r="M47" s="16">
        <f t="shared" si="5"/>
        <v>-0.41414835381775572</v>
      </c>
      <c r="N47" s="16">
        <f t="shared" si="5"/>
        <v>-0.44279768589057483</v>
      </c>
      <c r="O47" s="16">
        <f t="shared" si="5"/>
        <v>-0.44517341787021664</v>
      </c>
      <c r="P47" s="16">
        <f t="shared" si="5"/>
        <v>-0.35015360084072045</v>
      </c>
      <c r="Q47" s="16"/>
      <c r="R47" s="16"/>
    </row>
    <row r="48" spans="1:31" x14ac:dyDescent="0.25">
      <c r="A48" t="s">
        <v>8</v>
      </c>
      <c r="B48" t="s">
        <v>25</v>
      </c>
      <c r="G48" s="16">
        <f t="shared" si="5"/>
        <v>0.47114050751864051</v>
      </c>
      <c r="H48" s="16">
        <f t="shared" si="5"/>
        <v>0.52526086297845531</v>
      </c>
      <c r="I48" s="16">
        <f t="shared" si="5"/>
        <v>0.53962008790965432</v>
      </c>
      <c r="J48" s="16">
        <f t="shared" si="5"/>
        <v>0.55911085134388916</v>
      </c>
      <c r="K48" s="16">
        <f t="shared" si="5"/>
        <v>0.60644013851239809</v>
      </c>
      <c r="L48" s="16">
        <f t="shared" si="5"/>
        <v>0.67047894158775612</v>
      </c>
      <c r="M48" s="16">
        <f t="shared" si="5"/>
        <v>0.67415398504488777</v>
      </c>
      <c r="N48" s="16">
        <f t="shared" si="5"/>
        <v>0.70766296764885006</v>
      </c>
      <c r="O48" s="16">
        <f t="shared" si="5"/>
        <v>0.76081573936211033</v>
      </c>
      <c r="P48" s="16">
        <f t="shared" si="5"/>
        <v>0.82721746869848656</v>
      </c>
      <c r="Q48" s="16"/>
      <c r="R48" s="16"/>
    </row>
    <row r="49" spans="1:49" x14ac:dyDescent="0.25">
      <c r="A49" t="s">
        <v>9</v>
      </c>
      <c r="B49" t="s">
        <v>25</v>
      </c>
      <c r="G49" s="16">
        <f t="shared" si="5"/>
        <v>3.5101199206583997</v>
      </c>
      <c r="H49" s="16">
        <f t="shared" si="5"/>
        <v>2.8740528143793482</v>
      </c>
      <c r="I49" s="16">
        <f t="shared" si="5"/>
        <v>2.80616489390736</v>
      </c>
      <c r="J49" s="16">
        <f t="shared" si="5"/>
        <v>2.6799715133555195</v>
      </c>
      <c r="K49" s="16">
        <f t="shared" si="5"/>
        <v>2.415395169652518</v>
      </c>
      <c r="L49" s="16">
        <f t="shared" si="5"/>
        <v>2.3636585200490696</v>
      </c>
      <c r="M49" s="16">
        <f t="shared" si="5"/>
        <v>2.3148623515218496</v>
      </c>
      <c r="N49" s="16">
        <f t="shared" si="5"/>
        <v>2.184205572109585</v>
      </c>
      <c r="O49" s="16">
        <f t="shared" si="5"/>
        <v>2.0410159063479343</v>
      </c>
      <c r="P49" s="16">
        <f t="shared" si="5"/>
        <v>1.9669375386079371</v>
      </c>
      <c r="Q49" s="16"/>
      <c r="R49" s="16"/>
    </row>
    <row r="50" spans="1:49" x14ac:dyDescent="0.25">
      <c r="A50" t="s">
        <v>10</v>
      </c>
      <c r="B50" t="s">
        <v>25</v>
      </c>
      <c r="G50" s="16">
        <f t="shared" si="5"/>
        <v>14.609598662390811</v>
      </c>
      <c r="H50" s="16">
        <f t="shared" si="5"/>
        <v>14.752167692206138</v>
      </c>
      <c r="I50" s="16">
        <f t="shared" si="5"/>
        <v>12.823430192664405</v>
      </c>
      <c r="J50" s="16">
        <f t="shared" si="5"/>
        <v>10.970175223422107</v>
      </c>
      <c r="K50" s="16">
        <f t="shared" si="5"/>
        <v>10.32748964747771</v>
      </c>
      <c r="L50" s="16">
        <f t="shared" si="5"/>
        <v>9.1920078760631689</v>
      </c>
      <c r="M50" s="16">
        <f t="shared" si="5"/>
        <v>8.3085154568216542</v>
      </c>
      <c r="N50" s="16">
        <f t="shared" si="5"/>
        <v>8.6074775720350001</v>
      </c>
      <c r="O50" s="16">
        <f t="shared" si="5"/>
        <v>8.8746904540541056</v>
      </c>
      <c r="P50" s="16">
        <f t="shared" si="5"/>
        <v>8.4328939348431931</v>
      </c>
      <c r="Q50" s="16"/>
      <c r="R50" s="16"/>
    </row>
    <row r="51" spans="1:49" x14ac:dyDescent="0.25">
      <c r="A51" t="s">
        <v>11</v>
      </c>
      <c r="B51" t="s">
        <v>25</v>
      </c>
      <c r="G51" s="16">
        <f t="shared" si="5"/>
        <v>0.18294235857923863</v>
      </c>
      <c r="H51" s="16">
        <f t="shared" si="5"/>
        <v>0.18031129305456697</v>
      </c>
      <c r="I51" s="16">
        <f t="shared" si="5"/>
        <v>0.17466050493228533</v>
      </c>
      <c r="J51" s="16">
        <f t="shared" si="5"/>
        <v>0.16344054324575014</v>
      </c>
      <c r="K51" s="16">
        <f t="shared" si="5"/>
        <v>0.14577218058240912</v>
      </c>
      <c r="L51" s="16">
        <f t="shared" si="5"/>
        <v>0.13051305898994334</v>
      </c>
      <c r="M51" s="16">
        <f t="shared" si="5"/>
        <v>0.12620399182674177</v>
      </c>
      <c r="N51" s="16">
        <f t="shared" si="5"/>
        <v>0.12024136353747655</v>
      </c>
      <c r="O51" s="16">
        <f t="shared" si="5"/>
        <v>0.12407022862831506</v>
      </c>
      <c r="P51" s="16">
        <f t="shared" si="5"/>
        <v>0.12622235611570698</v>
      </c>
      <c r="Q51" s="16"/>
      <c r="R51" s="16"/>
    </row>
    <row r="52" spans="1:49" x14ac:dyDescent="0.25">
      <c r="A52" t="s">
        <v>12</v>
      </c>
      <c r="B52" t="s">
        <v>25</v>
      </c>
      <c r="G52" s="16">
        <f t="shared" si="5"/>
        <v>1.6871445761404646E-2</v>
      </c>
      <c r="H52" s="16">
        <f t="shared" si="5"/>
        <v>1.5395004060645806E-2</v>
      </c>
      <c r="I52" s="16">
        <f t="shared" si="5"/>
        <v>1.4342745034389093E-2</v>
      </c>
      <c r="J52" s="16">
        <f t="shared" si="5"/>
        <v>1.4292392377606175E-2</v>
      </c>
      <c r="K52" s="16">
        <f t="shared" si="5"/>
        <v>1.3681928967948077E-2</v>
      </c>
      <c r="L52" s="16">
        <f t="shared" si="5"/>
        <v>1.4276966370071881E-2</v>
      </c>
      <c r="M52" s="16">
        <f t="shared" si="5"/>
        <v>1.4378553006670734E-2</v>
      </c>
      <c r="N52" s="16">
        <f t="shared" si="5"/>
        <v>1.4303975217591056E-2</v>
      </c>
      <c r="O52" s="16">
        <f t="shared" si="5"/>
        <v>1.4716950995045549E-2</v>
      </c>
      <c r="P52" s="16">
        <f t="shared" si="5"/>
        <v>1.4552777076734745E-2</v>
      </c>
      <c r="Q52" s="16"/>
      <c r="R52" s="16"/>
    </row>
    <row r="53" spans="1:49" x14ac:dyDescent="0.25">
      <c r="A53" t="s">
        <v>13</v>
      </c>
      <c r="B53" t="s">
        <v>25</v>
      </c>
      <c r="G53" s="16">
        <f t="shared" si="5"/>
        <v>0.54355505119106751</v>
      </c>
      <c r="H53" s="16">
        <f t="shared" si="5"/>
        <v>0.5123652365336635</v>
      </c>
      <c r="I53" s="16">
        <f t="shared" si="5"/>
        <v>0.43969726217388905</v>
      </c>
      <c r="J53" s="16">
        <f t="shared" si="5"/>
        <v>0.49523294907074539</v>
      </c>
      <c r="K53" s="16">
        <f t="shared" si="5"/>
        <v>0.31989473701050608</v>
      </c>
      <c r="L53" s="16">
        <f t="shared" si="5"/>
        <v>0.28921366314251901</v>
      </c>
      <c r="M53" s="16">
        <f t="shared" si="5"/>
        <v>0.30627635413496485</v>
      </c>
      <c r="N53" s="16">
        <f t="shared" si="5"/>
        <v>0.36716128642570828</v>
      </c>
      <c r="O53" s="16">
        <f t="shared" si="5"/>
        <v>0.30748067080246322</v>
      </c>
      <c r="P53" s="16">
        <f t="shared" si="5"/>
        <v>0.28882037705606445</v>
      </c>
      <c r="Q53" s="16"/>
      <c r="R53" s="16"/>
    </row>
    <row r="54" spans="1:49" x14ac:dyDescent="0.25">
      <c r="A54" t="s">
        <v>21</v>
      </c>
      <c r="B54" t="s">
        <v>25</v>
      </c>
      <c r="C54" t="s">
        <v>26</v>
      </c>
      <c r="G54" s="16">
        <f>G15/G42</f>
        <v>2.8823687343027409</v>
      </c>
      <c r="H54" s="16">
        <f t="shared" ref="H54:P54" si="6">H15/H42</f>
        <v>2.7921000382332819</v>
      </c>
      <c r="I54" s="16">
        <f t="shared" si="6"/>
        <v>2.5627849208985127</v>
      </c>
      <c r="J54" s="16">
        <f t="shared" si="6"/>
        <v>2.6189441571116658</v>
      </c>
      <c r="K54" s="16">
        <f t="shared" si="6"/>
        <v>2.5810269317168668</v>
      </c>
      <c r="L54" s="16">
        <f t="shared" si="6"/>
        <v>2.5892302029367462</v>
      </c>
      <c r="M54" s="16">
        <f t="shared" si="6"/>
        <v>2.5323044315914141</v>
      </c>
      <c r="N54" s="16">
        <f t="shared" si="6"/>
        <v>2.3303764740145079</v>
      </c>
      <c r="O54" s="16">
        <f t="shared" si="6"/>
        <v>2.1122734941294024</v>
      </c>
      <c r="P54" s="16">
        <f t="shared" si="6"/>
        <v>2.2068996831975318</v>
      </c>
    </row>
    <row r="55" spans="1:49" s="1" customFormat="1" x14ac:dyDescent="0.25">
      <c r="A55" s="1" t="s">
        <v>27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17" t="s">
        <v>28</v>
      </c>
      <c r="B57" s="17" t="s">
        <v>28</v>
      </c>
      <c r="C57" s="17" t="s">
        <v>29</v>
      </c>
      <c r="G57" s="2">
        <v>245370.90000000002</v>
      </c>
      <c r="H57" s="2">
        <v>249901.95</v>
      </c>
      <c r="I57" s="2">
        <v>252928.2</v>
      </c>
      <c r="J57" s="2">
        <v>252158.72350000002</v>
      </c>
      <c r="K57" s="2">
        <v>250224.47350000002</v>
      </c>
      <c r="L57" s="2">
        <v>249372.77100000001</v>
      </c>
      <c r="M57" s="2">
        <v>250713.837</v>
      </c>
      <c r="N57" s="2">
        <v>255143.16200000001</v>
      </c>
      <c r="O57" s="2">
        <v>258481.06200000001</v>
      </c>
      <c r="P57" s="2">
        <v>259030.08199999999</v>
      </c>
    </row>
    <row r="58" spans="1:49" x14ac:dyDescent="0.25">
      <c r="A58" t="s">
        <v>30</v>
      </c>
      <c r="B58" t="s">
        <v>30</v>
      </c>
      <c r="G58" s="16">
        <f>(G7*1000000000)/(G57*1000000)</f>
        <v>0.80953265368277594</v>
      </c>
      <c r="H58" s="16">
        <f t="shared" ref="H58:P58" si="7">(H7*1000000000)/(H57*1000000)</f>
        <v>0.81413000861377605</v>
      </c>
      <c r="I58" s="16">
        <f t="shared" si="7"/>
        <v>0.77993658289519963</v>
      </c>
      <c r="J58" s="16">
        <f t="shared" si="7"/>
        <v>0.75496905328035513</v>
      </c>
      <c r="K58" s="16">
        <f t="shared" si="7"/>
        <v>0.76373355075501181</v>
      </c>
      <c r="L58" s="16">
        <f t="shared" si="7"/>
        <v>0.71718151682922238</v>
      </c>
      <c r="M58" s="16">
        <f t="shared" si="7"/>
        <v>0.68855730761022371</v>
      </c>
      <c r="N58" s="16">
        <f t="shared" si="7"/>
        <v>0.70790582132763913</v>
      </c>
      <c r="O58" s="16">
        <f t="shared" si="7"/>
        <v>0.71898259262401931</v>
      </c>
      <c r="P58" s="16">
        <f t="shared" si="7"/>
        <v>0.69842036930468643</v>
      </c>
    </row>
    <row r="59" spans="1:49" x14ac:dyDescent="0.25">
      <c r="A59" t="s">
        <v>31</v>
      </c>
      <c r="B59" t="s">
        <v>31</v>
      </c>
      <c r="G59" s="18">
        <f>G37*1000000/G57</f>
        <v>87.298962509409222</v>
      </c>
      <c r="H59" s="18">
        <f t="shared" ref="H59:P59" si="8">H37*1000000/H57</f>
        <v>95.761077494593394</v>
      </c>
      <c r="I59" s="18">
        <f t="shared" si="8"/>
        <v>99.984106161353296</v>
      </c>
      <c r="J59" s="18">
        <f t="shared" si="8"/>
        <v>105.58555988248409</v>
      </c>
      <c r="K59" s="18">
        <f t="shared" si="8"/>
        <v>114.12324941908608</v>
      </c>
      <c r="L59" s="18">
        <f t="shared" si="8"/>
        <v>114.86015447933569</v>
      </c>
      <c r="M59" s="18">
        <f t="shared" si="8"/>
        <v>114.43281449200589</v>
      </c>
      <c r="N59" s="18">
        <f t="shared" si="8"/>
        <v>111.43982765252396</v>
      </c>
      <c r="O59" s="18">
        <f t="shared" si="8"/>
        <v>113.35654447287902</v>
      </c>
      <c r="P59" s="18">
        <f t="shared" si="8"/>
        <v>116.12319220900375</v>
      </c>
    </row>
    <row r="61" spans="1:49" x14ac:dyDescent="0.25">
      <c r="A61" s="1" t="s">
        <v>32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33</v>
      </c>
      <c r="B63" t="s">
        <v>33</v>
      </c>
      <c r="C63" t="s">
        <v>34</v>
      </c>
      <c r="G63" s="16">
        <v>21.249199000000001</v>
      </c>
      <c r="H63" s="16">
        <v>21.691652999999999</v>
      </c>
      <c r="I63" s="16">
        <v>22.031749999999999</v>
      </c>
      <c r="J63" s="16">
        <v>22.340024</v>
      </c>
      <c r="K63" s="16">
        <v>22.733464999999999</v>
      </c>
      <c r="L63" s="16">
        <v>23.128129000000001</v>
      </c>
      <c r="M63" s="16">
        <v>23.475686</v>
      </c>
      <c r="N63" s="16">
        <v>23.815995000000001</v>
      </c>
      <c r="O63" s="16">
        <v>24.190906999999999</v>
      </c>
      <c r="P63" s="16">
        <v>24.600777000000001</v>
      </c>
      <c r="Q63" s="16">
        <v>25.015825</v>
      </c>
      <c r="R63" s="16">
        <v>25.439453</v>
      </c>
      <c r="S63" s="16">
        <v>25.868818000000001</v>
      </c>
      <c r="T63" s="16">
        <v>26.296604000000002</v>
      </c>
      <c r="U63" s="16">
        <v>26.722348</v>
      </c>
      <c r="V63" s="16">
        <v>27.142517999999999</v>
      </c>
      <c r="W63" s="16">
        <v>27.557511999999999</v>
      </c>
      <c r="X63" s="16">
        <v>27.965751000000001</v>
      </c>
      <c r="Y63" s="16">
        <v>28.367630000000002</v>
      </c>
      <c r="Z63" s="16">
        <v>28.765733999999998</v>
      </c>
      <c r="AA63" s="16">
        <v>29.157084999999999</v>
      </c>
      <c r="AB63" s="16">
        <v>29.545877000000001</v>
      </c>
      <c r="AC63" s="16">
        <v>29.931725</v>
      </c>
      <c r="AD63" s="16">
        <v>30.314335</v>
      </c>
      <c r="AE63" s="16">
        <v>30.693262000000001</v>
      </c>
      <c r="AF63" s="16">
        <v>31.06841</v>
      </c>
      <c r="AG63" s="16">
        <v>31.439820999999998</v>
      </c>
      <c r="AH63" s="16">
        <v>31.807641</v>
      </c>
      <c r="AI63" s="16">
        <v>32.172122999999999</v>
      </c>
      <c r="AJ63" s="16">
        <v>32.533631999999997</v>
      </c>
      <c r="AK63" s="16">
        <v>32.892494999999997</v>
      </c>
      <c r="AL63" s="16">
        <v>33.248990999999997</v>
      </c>
      <c r="AM63" s="16">
        <v>33.603375999999997</v>
      </c>
      <c r="AN63" s="16">
        <v>33.955939000000001</v>
      </c>
      <c r="AO63" s="16">
        <v>34.306863</v>
      </c>
      <c r="AP63" s="16">
        <v>34.656376999999999</v>
      </c>
      <c r="AQ63" s="16">
        <v>35.004632000000001</v>
      </c>
      <c r="AR63" s="16">
        <v>35.351790999999999</v>
      </c>
      <c r="AS63" s="16">
        <v>35.698016000000003</v>
      </c>
      <c r="AT63" s="16">
        <v>36.043472000000001</v>
      </c>
      <c r="AU63" s="16">
        <v>36.388373999999999</v>
      </c>
      <c r="AV63" s="16">
        <v>36.732899000000003</v>
      </c>
      <c r="AW63" s="16">
        <v>37.077210000000001</v>
      </c>
    </row>
    <row r="64" spans="1:49" x14ac:dyDescent="0.25">
      <c r="A64" t="s">
        <v>35</v>
      </c>
      <c r="B64" t="s">
        <v>35</v>
      </c>
      <c r="G64" s="16">
        <f>G12/G63</f>
        <v>2.9976630639151023</v>
      </c>
      <c r="H64" s="16">
        <f t="shared" ref="H64:P64" si="9">H12/H63</f>
        <v>2.9457480411968855</v>
      </c>
      <c r="I64" s="16">
        <f t="shared" si="9"/>
        <v>2.9234535084699593</v>
      </c>
      <c r="J64" s="16">
        <f t="shared" si="9"/>
        <v>2.924527056166359</v>
      </c>
      <c r="K64" s="16">
        <f t="shared" si="9"/>
        <v>2.8637893091719677</v>
      </c>
      <c r="L64" s="16">
        <f t="shared" si="9"/>
        <v>2.8168183195680925</v>
      </c>
      <c r="M64" s="16">
        <f t="shared" si="9"/>
        <v>2.8465785301370894</v>
      </c>
      <c r="N64" s="16">
        <f t="shared" si="9"/>
        <v>2.8569877035904279</v>
      </c>
      <c r="O64" s="16">
        <f t="shared" si="9"/>
        <v>2.796433084018163</v>
      </c>
      <c r="P64" s="16">
        <f t="shared" si="9"/>
        <v>2.8014826227244192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2020-11-12T08:35:57Z</dcterms:created>
  <dcterms:modified xsi:type="dcterms:W3CDTF">2020-11-12T08:36:30Z</dcterms:modified>
</cp:coreProperties>
</file>