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4\"/>
    </mc:Choice>
  </mc:AlternateContent>
  <xr:revisionPtr revIDLastSave="0" documentId="13_ncr:1_{8FAA3D03-3A20-4E91-83B4-BAC002DC4D8B}" xr6:coauthVersionLast="47" xr6:coauthVersionMax="47" xr10:uidLastSave="{00000000-0000-0000-0000-000000000000}"/>
  <bookViews>
    <workbookView xWindow="10140" yWindow="12" windowWidth="11760" windowHeight="12312" firstSheet="16" activeTab="17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Monto (vf) ejemplo 1" sheetId="5" r:id="rId5"/>
    <sheet name="Monto (vf) ejemplo 2" sheetId="6" r:id="rId6"/>
    <sheet name="Monto VF" sheetId="8" r:id="rId7"/>
    <sheet name="Monto vf 2" sheetId="9" r:id="rId8"/>
    <sheet name="Fraccion de timpo" sheetId="10" r:id="rId9"/>
    <sheet name="EJERCICIO 1" sheetId="11" r:id="rId10"/>
    <sheet name="Ejercicio 2" sheetId="12" r:id="rId11"/>
    <sheet name="VALOR ACTUAL PRESENTE" sheetId="13" r:id="rId12"/>
    <sheet name="Hoja5" sheetId="14" r:id="rId13"/>
    <sheet name="INTERES" sheetId="15" r:id="rId14"/>
    <sheet name="Ejercicio 1 (Interes)" sheetId="16" r:id="rId15"/>
    <sheet name="Tasas y tipos de intereses" sheetId="17" r:id="rId16"/>
    <sheet name="Ejercicio 1 (Tasasytipo)" sheetId="18" r:id="rId17"/>
    <sheet name="ejercicio (Tasaytipo)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9" l="1"/>
  <c r="C7" i="19"/>
  <c r="C5" i="19"/>
  <c r="D6" i="19"/>
  <c r="C10" i="18"/>
  <c r="D6" i="18"/>
  <c r="C7" i="18"/>
  <c r="C5" i="18"/>
  <c r="D30" i="16"/>
  <c r="D18" i="16"/>
  <c r="D21" i="16" s="1"/>
  <c r="D11" i="16"/>
  <c r="D14" i="15"/>
  <c r="D17" i="15" s="1"/>
  <c r="B8" i="15"/>
  <c r="D19" i="14"/>
  <c r="E16" i="14"/>
  <c r="D9" i="14"/>
  <c r="E6" i="14"/>
  <c r="D14" i="13"/>
  <c r="E11" i="13"/>
  <c r="D10" i="12"/>
  <c r="E7" i="12"/>
  <c r="C12" i="11"/>
  <c r="D9" i="11"/>
  <c r="C8" i="9"/>
  <c r="E6" i="9"/>
  <c r="C8" i="8"/>
  <c r="E6" i="8"/>
  <c r="C7" i="5"/>
  <c r="F6" i="6"/>
  <c r="D9" i="6" s="1"/>
  <c r="E5" i="5"/>
  <c r="C9" i="4"/>
  <c r="D9" i="3"/>
  <c r="C11" i="2"/>
  <c r="E7" i="4"/>
  <c r="F7" i="3"/>
  <c r="E8" i="2"/>
  <c r="D6" i="2"/>
  <c r="D5" i="2"/>
  <c r="C13" i="1"/>
  <c r="E10" i="1"/>
  <c r="D8" i="1"/>
</calcChain>
</file>

<file path=xl/sharedStrings.xml><?xml version="1.0" encoding="utf-8"?>
<sst xmlns="http://schemas.openxmlformats.org/spreadsheetml/2006/main" count="193" uniqueCount="81">
  <si>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</si>
  <si>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</si>
  <si>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</si>
  <si>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</si>
  <si>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</si>
  <si>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</si>
  <si>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</si>
  <si>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</si>
  <si>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</si>
  <si>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</si>
  <si>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</si>
  <si>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</si>
  <si>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</si>
  <si>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</si>
  <si>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</si>
  <si>
    <t>TIPO II SOLO DATOS</t>
  </si>
  <si>
    <t>Capital</t>
  </si>
  <si>
    <t>Ejercicio #7</t>
  </si>
  <si>
    <t>Ejercicio #8</t>
  </si>
  <si>
    <t>Inversion bursatil es lo mismo que bono</t>
  </si>
  <si>
    <t>M = C*(1+it)</t>
  </si>
  <si>
    <t>C = 150,000</t>
  </si>
  <si>
    <t>i = 2.8% mensual</t>
  </si>
  <si>
    <t>t = 24/30 = 0.8</t>
  </si>
  <si>
    <t>24 dias</t>
  </si>
  <si>
    <t>30 dias que tiene un mes</t>
  </si>
  <si>
    <t>M = 150,000.00*(1+(0.028)(0.8))</t>
  </si>
  <si>
    <t>M = 150,000 * (1+0.0224)</t>
  </si>
  <si>
    <t>M = 150,000 * (1.0224)</t>
  </si>
  <si>
    <t>M = 153,360</t>
  </si>
  <si>
    <t>Ejercicio #1</t>
  </si>
  <si>
    <t>lll TIPO FRACCION DE TIEMPO</t>
  </si>
  <si>
    <t>EJERCICIO 1</t>
  </si>
  <si>
    <t>CAPITAL</t>
  </si>
  <si>
    <t xml:space="preserve">MONTO (VF) </t>
  </si>
  <si>
    <t>EJECICIO #2</t>
  </si>
  <si>
    <t>Valor actual presente</t>
  </si>
  <si>
    <t>C = M / (1+it)</t>
  </si>
  <si>
    <t>Formula</t>
  </si>
  <si>
    <t>VA</t>
  </si>
  <si>
    <t>VF</t>
  </si>
  <si>
    <t>tasa</t>
  </si>
  <si>
    <t>C</t>
  </si>
  <si>
    <t>M</t>
  </si>
  <si>
    <t>Tasa Mensual</t>
  </si>
  <si>
    <t>Ejercicio Practica #1</t>
  </si>
  <si>
    <t>Ejercicio practica #2</t>
  </si>
  <si>
    <t>Interes</t>
  </si>
  <si>
    <t>c</t>
  </si>
  <si>
    <t>3.5%</t>
  </si>
  <si>
    <t>I = 50000*(0.035)(1)</t>
  </si>
  <si>
    <t>EJERCICIO DE EJEMPLO</t>
  </si>
  <si>
    <t>I</t>
  </si>
  <si>
    <t>TASA MENSUAL</t>
  </si>
  <si>
    <t>Tasas y tipos de intereses</t>
  </si>
  <si>
    <t>c = 1500 - 800 = 700</t>
  </si>
  <si>
    <t>t = 3</t>
  </si>
  <si>
    <t>I = 800 (saldo a pagar 3 meses despues) - 700 = 100</t>
  </si>
  <si>
    <t>lo que va a cancelar</t>
  </si>
  <si>
    <t>i = I/C</t>
  </si>
  <si>
    <t>i = 100/700</t>
  </si>
  <si>
    <t>i = 0,1429</t>
  </si>
  <si>
    <t>i = 0,1429 * 4 = 0,5714 * 100 = 57,14%</t>
  </si>
  <si>
    <t>(trimestral)</t>
  </si>
  <si>
    <t>(trimestre que hay en un anio)</t>
  </si>
  <si>
    <t>SOLUCION:</t>
  </si>
  <si>
    <t>SOLUCION 2:</t>
  </si>
  <si>
    <t>C = 1.500 - 800 = 700</t>
  </si>
  <si>
    <t>t = 3/12 = 0,25</t>
  </si>
  <si>
    <t>I = 800-700=100</t>
  </si>
  <si>
    <t>I=Cit</t>
  </si>
  <si>
    <t>100=700i(0,25)</t>
  </si>
  <si>
    <t>100=i(700)(0,25)</t>
  </si>
  <si>
    <t>100=i(175)</t>
  </si>
  <si>
    <t>i=1,75</t>
  </si>
  <si>
    <t>Ejercicio 1 (Tasa y tipo de ientrese)</t>
  </si>
  <si>
    <t>Compra</t>
  </si>
  <si>
    <t>Prima</t>
  </si>
  <si>
    <t>Saldo a pagar</t>
  </si>
  <si>
    <t>Mensual</t>
  </si>
  <si>
    <t>Ejercicio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</si>
</sst>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00"/>
    <numFmt numFmtId="165" formatCode="_-* #,##0.00\ [$HNL]_-;\-* #,##0.00\ [$HNL]_-;_-* &quot;-&quot;??\ [$HNL]_-;_-@_-"/>
    <numFmt numFmtId="166" formatCode="_-* #,##0\ [$HNL]_-;\-* #,##0\ [$HNL]_-;_-* &quot;-&quot;??\ [$HNL]_-;_-@_-"/>
    <numFmt numFmtId="167" formatCode="_-* #,##0\ [$HNL]_-;\-* #,##0\ [$HNL]_-;_-* &quot;-&quot;\ [$HNL]_-;_-@_-"/>
    <numFmt numFmtId="168" formatCode="0.0000"/>
    <numFmt numFmtId="169" formatCode="_-* #,##0\ [$HNL]_-;\-* #,##0\ [$HNL]_-;_-* &quot;-&quot;????\ [$HNL]_-;_-@_-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0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9" fontId="0" fillId="0" borderId="0" xfId="2" applyFont="1"/>
    <xf numFmtId="164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6" fontId="0" fillId="2" borderId="0" xfId="1" applyNumberFormat="1" applyFont="1" applyFill="1"/>
    <xf numFmtId="167" fontId="0" fillId="0" borderId="0" xfId="0" applyNumberFormat="1"/>
    <xf numFmtId="0" fontId="0" fillId="6" borderId="0" xfId="0" applyFill="1"/>
    <xf numFmtId="0" fontId="0" fillId="7" borderId="0" xfId="0" applyFill="1"/>
    <xf numFmtId="166" fontId="0" fillId="7" borderId="0" xfId="0" applyNumberFormat="1" applyFill="1"/>
    <xf numFmtId="0" fontId="0" fillId="0" borderId="2" xfId="0" applyBorder="1"/>
    <xf numFmtId="167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164" fontId="0" fillId="0" borderId="4" xfId="0" applyNumberFormat="1" applyBorder="1"/>
    <xf numFmtId="0" fontId="0" fillId="0" borderId="3" xfId="0" applyBorder="1"/>
    <xf numFmtId="167" fontId="0" fillId="0" borderId="0" xfId="1" applyNumberFormat="1" applyFont="1"/>
    <xf numFmtId="0" fontId="0" fillId="9" borderId="5" xfId="0" applyFill="1" applyBorder="1"/>
    <xf numFmtId="0" fontId="0" fillId="9" borderId="6" xfId="0" applyFill="1" applyBorder="1"/>
    <xf numFmtId="10" fontId="0" fillId="9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0" xfId="0" applyFill="1"/>
    <xf numFmtId="0" fontId="2" fillId="10" borderId="0" xfId="0" applyFont="1" applyFill="1"/>
    <xf numFmtId="0" fontId="0" fillId="0" borderId="12" xfId="0" applyBorder="1"/>
    <xf numFmtId="0" fontId="0" fillId="0" borderId="11" xfId="0" applyBorder="1"/>
    <xf numFmtId="9" fontId="0" fillId="0" borderId="11" xfId="0" applyNumberFormat="1" applyBorder="1"/>
    <xf numFmtId="165" fontId="0" fillId="0" borderId="11" xfId="1" applyNumberFormat="1" applyFont="1" applyBorder="1"/>
    <xf numFmtId="169" fontId="0" fillId="0" borderId="0" xfId="0" applyNumberFormat="1"/>
    <xf numFmtId="168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5" fontId="0" fillId="0" borderId="15" xfId="1" applyNumberFormat="1" applyFont="1" applyBorder="1"/>
    <xf numFmtId="0" fontId="0" fillId="0" borderId="0" xfId="0" applyFill="1"/>
    <xf numFmtId="0" fontId="0" fillId="7" borderId="17" xfId="0" applyFill="1" applyBorder="1"/>
    <xf numFmtId="0" fontId="0" fillId="7" borderId="11" xfId="0" applyFill="1" applyBorder="1"/>
    <xf numFmtId="0" fontId="0" fillId="0" borderId="19" xfId="0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7" borderId="22" xfId="0" applyFill="1" applyBorder="1"/>
    <xf numFmtId="0" fontId="0" fillId="0" borderId="22" xfId="0" applyBorder="1"/>
    <xf numFmtId="0" fontId="0" fillId="7" borderId="20" xfId="0" applyFill="1" applyBorder="1"/>
    <xf numFmtId="0" fontId="0" fillId="2" borderId="20" xfId="0" applyFill="1" applyBorder="1"/>
    <xf numFmtId="0" fontId="0" fillId="0" borderId="18" xfId="0" applyFill="1" applyBorder="1"/>
    <xf numFmtId="165" fontId="0" fillId="0" borderId="19" xfId="1" applyNumberFormat="1" applyFont="1" applyBorder="1"/>
    <xf numFmtId="165" fontId="0" fillId="0" borderId="18" xfId="0" applyNumberFormat="1" applyBorder="1"/>
    <xf numFmtId="0" fontId="0" fillId="0" borderId="0" xfId="0" applyAlignment="1">
      <alignment horizontal="right"/>
    </xf>
    <xf numFmtId="0" fontId="0" fillId="0" borderId="23" xfId="0" applyBorder="1"/>
    <xf numFmtId="170" fontId="0" fillId="0" borderId="24" xfId="0" applyNumberFormat="1" applyBorder="1"/>
    <xf numFmtId="165" fontId="0" fillId="0" borderId="24" xfId="1" applyNumberFormat="1" applyFont="1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2" fillId="10" borderId="28" xfId="0" applyFont="1" applyFill="1" applyBorder="1"/>
    <xf numFmtId="165" fontId="0" fillId="0" borderId="0" xfId="1" applyNumberFormat="1" applyFont="1" applyBorder="1"/>
    <xf numFmtId="0" fontId="0" fillId="0" borderId="30" xfId="0" applyBorder="1"/>
    <xf numFmtId="0" fontId="0" fillId="0" borderId="31" xfId="0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0" xfId="0" applyFill="1" applyBorder="1"/>
    <xf numFmtId="0" fontId="0" fillId="11" borderId="29" xfId="0" applyFill="1" applyBorder="1"/>
    <xf numFmtId="0" fontId="0" fillId="2" borderId="31" xfId="0" applyFill="1" applyBorder="1"/>
    <xf numFmtId="165" fontId="0" fillId="2" borderId="31" xfId="1" applyNumberFormat="1" applyFont="1" applyFill="1" applyBorder="1"/>
    <xf numFmtId="0" fontId="0" fillId="0" borderId="32" xfId="0" applyBorder="1"/>
    <xf numFmtId="0" fontId="0" fillId="0" borderId="33" xfId="0" applyBorder="1"/>
    <xf numFmtId="9" fontId="0" fillId="0" borderId="37" xfId="0" applyNumberFormat="1" applyBorder="1"/>
    <xf numFmtId="0" fontId="0" fillId="0" borderId="38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0" xfId="0" applyFill="1" applyBorder="1"/>
    <xf numFmtId="0" fontId="0" fillId="3" borderId="29" xfId="0" applyFill="1" applyBorder="1"/>
    <xf numFmtId="0" fontId="0" fillId="6" borderId="31" xfId="0" applyFill="1" applyBorder="1"/>
    <xf numFmtId="165" fontId="0" fillId="6" borderId="31" xfId="1" applyNumberFormat="1" applyFont="1" applyFill="1" applyBorder="1"/>
    <xf numFmtId="0" fontId="0" fillId="12" borderId="25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0" xfId="0" applyFill="1" applyBorder="1"/>
    <xf numFmtId="0" fontId="0" fillId="12" borderId="29" xfId="0" applyFill="1" applyBorder="1"/>
    <xf numFmtId="0" fontId="0" fillId="5" borderId="31" xfId="0" applyFill="1" applyBorder="1"/>
    <xf numFmtId="165" fontId="0" fillId="5" borderId="31" xfId="1" applyNumberFormat="1" applyFont="1" applyFill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167" fontId="0" fillId="9" borderId="5" xfId="1" applyNumberFormat="1" applyFont="1" applyFill="1" applyBorder="1" applyAlignment="1">
      <alignment horizontal="right"/>
    </xf>
    <xf numFmtId="167" fontId="0" fillId="9" borderId="6" xfId="1" applyNumberFormat="1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0" xfId="0" applyFill="1"/>
    <xf numFmtId="0" fontId="0" fillId="5" borderId="39" xfId="0" applyFill="1" applyBorder="1"/>
    <xf numFmtId="0" fontId="0" fillId="0" borderId="41" xfId="0" applyBorder="1"/>
    <xf numFmtId="0" fontId="0" fillId="5" borderId="42" xfId="0" applyFill="1" applyBorder="1"/>
    <xf numFmtId="0" fontId="0" fillId="10" borderId="0" xfId="0" applyFill="1" applyBorder="1"/>
    <xf numFmtId="0" fontId="0" fillId="0" borderId="43" xfId="0" applyBorder="1"/>
    <xf numFmtId="0" fontId="0" fillId="0" borderId="44" xfId="0" applyFill="1" applyBorder="1"/>
    <xf numFmtId="0" fontId="0" fillId="0" borderId="45" xfId="0" applyBorder="1"/>
    <xf numFmtId="165" fontId="0" fillId="10" borderId="40" xfId="0" applyNumberFormat="1" applyFill="1" applyBorder="1"/>
    <xf numFmtId="165" fontId="0" fillId="10" borderId="0" xfId="0" applyNumberFormat="1" applyFill="1" applyBorder="1"/>
    <xf numFmtId="165" fontId="0" fillId="13" borderId="0" xfId="0" applyNumberFormat="1" applyFill="1" applyBorder="1"/>
    <xf numFmtId="165" fontId="0" fillId="13" borderId="1" xfId="0" applyNumberFormat="1" applyFill="1" applyBorder="1"/>
    <xf numFmtId="0" fontId="0" fillId="5" borderId="1" xfId="0" applyFill="1" applyBorder="1"/>
    <xf numFmtId="9" fontId="0" fillId="5" borderId="1" xfId="2" applyFont="1" applyFill="1" applyBorder="1"/>
    <xf numFmtId="0" fontId="0" fillId="2" borderId="39" xfId="0" applyFill="1" applyBorder="1"/>
    <xf numFmtId="0" fontId="0" fillId="2" borderId="42" xfId="0" applyFill="1" applyBorder="1"/>
    <xf numFmtId="0" fontId="0" fillId="8" borderId="40" xfId="0" applyFill="1" applyBorder="1"/>
    <xf numFmtId="0" fontId="0" fillId="8" borderId="0" xfId="0" applyFill="1" applyBorder="1"/>
    <xf numFmtId="0" fontId="0" fillId="8" borderId="43" xfId="0" applyFill="1" applyBorder="1"/>
    <xf numFmtId="0" fontId="0" fillId="2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C13" sqref="C13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100" t="s">
        <v>0</v>
      </c>
      <c r="E2" s="100"/>
      <c r="F2" s="100"/>
      <c r="G2" s="100"/>
    </row>
    <row r="4" spans="2:7" x14ac:dyDescent="0.3">
      <c r="B4" t="s">
        <v>1</v>
      </c>
    </row>
    <row r="6" spans="2:7" x14ac:dyDescent="0.3">
      <c r="B6" s="99" t="s">
        <v>2</v>
      </c>
      <c r="C6" s="99"/>
      <c r="D6" s="8">
        <v>30000</v>
      </c>
    </row>
    <row r="7" spans="2:7" x14ac:dyDescent="0.3">
      <c r="B7" s="99" t="s">
        <v>3</v>
      </c>
      <c r="C7" s="99"/>
      <c r="D7" s="8">
        <v>3000</v>
      </c>
    </row>
    <row r="8" spans="2:7" x14ac:dyDescent="0.3">
      <c r="B8" s="99" t="s">
        <v>4</v>
      </c>
      <c r="C8" s="99"/>
      <c r="D8" s="8">
        <f>D6-D7</f>
        <v>27000</v>
      </c>
    </row>
    <row r="9" spans="2:7" x14ac:dyDescent="0.3">
      <c r="B9" s="99" t="s">
        <v>5</v>
      </c>
      <c r="C9" s="99"/>
      <c r="D9" s="5">
        <v>5</v>
      </c>
    </row>
    <row r="10" spans="2:7" x14ac:dyDescent="0.3">
      <c r="B10" s="99" t="s">
        <v>6</v>
      </c>
      <c r="C10" s="99"/>
      <c r="D10" s="4">
        <v>0.4</v>
      </c>
      <c r="E10" s="6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9">
        <f>D8*(1+E10*D9)</f>
        <v>31500.000000000004</v>
      </c>
    </row>
  </sheetData>
  <mergeCells count="6">
    <mergeCell ref="B10:C10"/>
    <mergeCell ref="D2:G2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B-5EC9-4118-9175-58D86E7214D8}">
  <dimension ref="B2:F12"/>
  <sheetViews>
    <sheetView workbookViewId="0">
      <selection activeCell="C12" sqref="C12"/>
    </sheetView>
  </sheetViews>
  <sheetFormatPr baseColWidth="10" defaultRowHeight="14.4" x14ac:dyDescent="0.3"/>
  <cols>
    <col min="3" max="3" width="16.44140625" customWidth="1"/>
    <col min="4" max="4" width="20" customWidth="1"/>
  </cols>
  <sheetData>
    <row r="2" spans="2:6" x14ac:dyDescent="0.3">
      <c r="C2" s="100" t="s">
        <v>30</v>
      </c>
      <c r="D2" s="100"/>
      <c r="E2" s="100"/>
      <c r="F2" s="100"/>
    </row>
    <row r="5" spans="2:6" x14ac:dyDescent="0.3">
      <c r="B5" s="100" t="s">
        <v>31</v>
      </c>
      <c r="C5" s="100"/>
      <c r="D5" s="100"/>
    </row>
    <row r="6" spans="2:6" x14ac:dyDescent="0.3">
      <c r="B6" s="107" t="s">
        <v>32</v>
      </c>
      <c r="C6" s="107"/>
      <c r="D6" s="107"/>
    </row>
    <row r="7" spans="2:6" x14ac:dyDescent="0.3">
      <c r="C7" s="30"/>
      <c r="D7" s="31"/>
    </row>
    <row r="8" spans="2:6" x14ac:dyDescent="0.3">
      <c r="B8" s="18" t="s">
        <v>33</v>
      </c>
      <c r="C8" s="105">
        <v>150000</v>
      </c>
      <c r="D8" s="106"/>
    </row>
    <row r="9" spans="2:6" x14ac:dyDescent="0.3">
      <c r="B9" s="18" t="s">
        <v>5</v>
      </c>
      <c r="C9" s="27">
        <v>24</v>
      </c>
      <c r="D9" s="28">
        <f>C9/30</f>
        <v>0.8</v>
      </c>
    </row>
    <row r="10" spans="2:6" x14ac:dyDescent="0.3">
      <c r="B10" s="18" t="s">
        <v>6</v>
      </c>
      <c r="C10" s="29">
        <v>2.8000000000000001E-2</v>
      </c>
      <c r="D10" s="28"/>
    </row>
    <row r="11" spans="2:6" x14ac:dyDescent="0.3">
      <c r="C11" s="32"/>
      <c r="D11" s="33"/>
    </row>
    <row r="12" spans="2:6" x14ac:dyDescent="0.3">
      <c r="B12" s="17" t="s">
        <v>34</v>
      </c>
      <c r="C12" s="26">
        <f>C8*(1+D9*C10)</f>
        <v>153360</v>
      </c>
    </row>
  </sheetData>
  <mergeCells count="4">
    <mergeCell ref="C2:F2"/>
    <mergeCell ref="B5:D5"/>
    <mergeCell ref="C8:D8"/>
    <mergeCell ref="B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4A35-D1DB-4AE8-B287-1D9974C9E89B}">
  <dimension ref="C2:G10"/>
  <sheetViews>
    <sheetView workbookViewId="0">
      <selection activeCell="E19" sqref="E19"/>
    </sheetView>
  </sheetViews>
  <sheetFormatPr baseColWidth="10" defaultRowHeight="14.4" x14ac:dyDescent="0.3"/>
  <cols>
    <col min="4" max="4" width="12.77734375" bestFit="1" customWidth="1"/>
  </cols>
  <sheetData>
    <row r="2" spans="3:7" x14ac:dyDescent="0.3">
      <c r="E2" s="100" t="s">
        <v>10</v>
      </c>
      <c r="F2" s="100"/>
      <c r="G2" s="100"/>
    </row>
    <row r="4" spans="3:7" x14ac:dyDescent="0.3">
      <c r="C4" s="100" t="s">
        <v>31</v>
      </c>
      <c r="D4" s="100"/>
      <c r="E4" s="100"/>
    </row>
    <row r="5" spans="3:7" x14ac:dyDescent="0.3">
      <c r="C5" s="18"/>
      <c r="D5" s="18" t="s">
        <v>35</v>
      </c>
      <c r="E5" s="18"/>
    </row>
    <row r="6" spans="3:7" x14ac:dyDescent="0.3">
      <c r="C6" s="34" t="s">
        <v>33</v>
      </c>
      <c r="D6" s="26">
        <v>255000</v>
      </c>
    </row>
    <row r="7" spans="3:7" x14ac:dyDescent="0.3">
      <c r="C7" s="34" t="s">
        <v>5</v>
      </c>
      <c r="D7">
        <v>40</v>
      </c>
      <c r="E7" s="3">
        <f>D7/30</f>
        <v>1.3333333333333333</v>
      </c>
    </row>
    <row r="8" spans="3:7" x14ac:dyDescent="0.3">
      <c r="C8" s="34" t="s">
        <v>6</v>
      </c>
      <c r="D8" s="10">
        <v>0.05</v>
      </c>
    </row>
    <row r="10" spans="3:7" x14ac:dyDescent="0.3">
      <c r="C10" s="17" t="s">
        <v>34</v>
      </c>
      <c r="D10" s="26">
        <f>D6*(1+E7*D8)</f>
        <v>272000</v>
      </c>
    </row>
  </sheetData>
  <mergeCells count="2">
    <mergeCell ref="E2:G2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B50-F452-4DC4-950F-0ADD491D4470}">
  <dimension ref="B1:F14"/>
  <sheetViews>
    <sheetView workbookViewId="0">
      <selection activeCell="B9" sqref="B9:B11"/>
    </sheetView>
  </sheetViews>
  <sheetFormatPr baseColWidth="10" defaultRowHeight="14.4" x14ac:dyDescent="0.3"/>
  <cols>
    <col min="4" max="4" width="16.33203125" bestFit="1" customWidth="1"/>
  </cols>
  <sheetData>
    <row r="1" spans="2:6" x14ac:dyDescent="0.3">
      <c r="D1" s="108" t="s">
        <v>36</v>
      </c>
      <c r="E1" s="108"/>
      <c r="F1" s="108"/>
    </row>
    <row r="3" spans="2:6" x14ac:dyDescent="0.3">
      <c r="B3" s="100" t="s">
        <v>38</v>
      </c>
      <c r="C3" s="100"/>
    </row>
    <row r="5" spans="2:6" x14ac:dyDescent="0.3">
      <c r="B5" t="s">
        <v>37</v>
      </c>
    </row>
    <row r="7" spans="2:6" x14ac:dyDescent="0.3">
      <c r="B7" s="100" t="s">
        <v>30</v>
      </c>
      <c r="C7" s="100"/>
      <c r="D7" s="100"/>
    </row>
    <row r="8" spans="2:6" x14ac:dyDescent="0.3">
      <c r="C8" s="37"/>
      <c r="D8" s="37"/>
      <c r="E8" s="37"/>
      <c r="F8" s="37"/>
    </row>
    <row r="9" spans="2:6" ht="19.8" customHeight="1" x14ac:dyDescent="0.3">
      <c r="B9" s="35" t="s">
        <v>39</v>
      </c>
      <c r="C9" s="36" t="s">
        <v>42</v>
      </c>
      <c r="D9" s="39">
        <v>0</v>
      </c>
      <c r="E9" s="37"/>
      <c r="F9" s="37"/>
    </row>
    <row r="10" spans="2:6" ht="20.399999999999999" customHeight="1" x14ac:dyDescent="0.3">
      <c r="B10" s="35" t="s">
        <v>40</v>
      </c>
      <c r="C10" s="36" t="s">
        <v>43</v>
      </c>
      <c r="D10" s="39">
        <v>30000</v>
      </c>
      <c r="E10" s="37"/>
      <c r="F10" s="37"/>
    </row>
    <row r="11" spans="2:6" ht="20.399999999999999" customHeight="1" x14ac:dyDescent="0.3">
      <c r="B11" s="35" t="s">
        <v>41</v>
      </c>
      <c r="C11" s="36" t="s">
        <v>6</v>
      </c>
      <c r="D11" s="38">
        <v>0.2</v>
      </c>
      <c r="E11" s="41">
        <f>D11/12</f>
        <v>1.6666666666666666E-2</v>
      </c>
      <c r="F11" s="37" t="s">
        <v>44</v>
      </c>
    </row>
    <row r="12" spans="2:6" x14ac:dyDescent="0.3">
      <c r="C12" s="36" t="s">
        <v>5</v>
      </c>
      <c r="D12" s="37">
        <v>18</v>
      </c>
      <c r="E12" s="42"/>
      <c r="F12" s="43"/>
    </row>
    <row r="14" spans="2:6" x14ac:dyDescent="0.3">
      <c r="C14" t="s">
        <v>42</v>
      </c>
      <c r="D14" s="40">
        <f>D10/(1+E11*D12)</f>
        <v>23076.923076923074</v>
      </c>
    </row>
  </sheetData>
  <mergeCells count="3">
    <mergeCell ref="D1:F1"/>
    <mergeCell ref="B3:C3"/>
    <mergeCell ref="B7:D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C21C-4A15-4DA6-B829-88E578036005}">
  <dimension ref="A1:E19"/>
  <sheetViews>
    <sheetView zoomScale="130" zoomScaleNormal="130" workbookViewId="0">
      <selection activeCell="D15" sqref="D15"/>
    </sheetView>
  </sheetViews>
  <sheetFormatPr baseColWidth="10" defaultRowHeight="14.4" x14ac:dyDescent="0.3"/>
  <cols>
    <col min="4" max="4" width="15.21875" bestFit="1" customWidth="1"/>
  </cols>
  <sheetData>
    <row r="1" spans="1:5" x14ac:dyDescent="0.3">
      <c r="B1" s="37"/>
      <c r="C1" s="37"/>
      <c r="D1" s="37"/>
      <c r="E1" s="37"/>
    </row>
    <row r="2" spans="1:5" x14ac:dyDescent="0.3">
      <c r="A2" s="51"/>
      <c r="B2" s="109" t="s">
        <v>45</v>
      </c>
      <c r="C2" s="109"/>
      <c r="D2" s="109"/>
      <c r="E2" s="110"/>
    </row>
    <row r="3" spans="1:5" x14ac:dyDescent="0.3">
      <c r="A3" s="51"/>
      <c r="B3" s="18"/>
      <c r="C3" s="48"/>
      <c r="D3" s="48"/>
      <c r="E3" s="53"/>
    </row>
    <row r="4" spans="1:5" x14ac:dyDescent="0.3">
      <c r="A4" s="51"/>
      <c r="B4" s="35" t="s">
        <v>39</v>
      </c>
      <c r="C4" s="36" t="s">
        <v>42</v>
      </c>
      <c r="D4" s="39">
        <v>0</v>
      </c>
      <c r="E4" s="54"/>
    </row>
    <row r="5" spans="1:5" x14ac:dyDescent="0.3">
      <c r="A5" s="51"/>
      <c r="B5" s="35" t="s">
        <v>40</v>
      </c>
      <c r="C5" s="36" t="s">
        <v>43</v>
      </c>
      <c r="D5" s="45">
        <v>80000</v>
      </c>
      <c r="E5" s="43"/>
    </row>
    <row r="6" spans="1:5" x14ac:dyDescent="0.3">
      <c r="A6" s="51"/>
      <c r="B6" s="35" t="s">
        <v>41</v>
      </c>
      <c r="C6" s="36" t="s">
        <v>6</v>
      </c>
      <c r="D6" s="10">
        <v>0.15</v>
      </c>
      <c r="E6" s="54">
        <f>D6/12</f>
        <v>1.2499999999999999E-2</v>
      </c>
    </row>
    <row r="7" spans="1:5" x14ac:dyDescent="0.3">
      <c r="A7" s="51"/>
      <c r="C7" s="36" t="s">
        <v>5</v>
      </c>
      <c r="D7" s="44">
        <v>10</v>
      </c>
      <c r="E7" s="43"/>
    </row>
    <row r="8" spans="1:5" x14ac:dyDescent="0.3">
      <c r="A8" s="51"/>
      <c r="B8" s="18"/>
      <c r="C8" s="18"/>
      <c r="D8" s="47"/>
      <c r="E8" s="55"/>
    </row>
    <row r="9" spans="1:5" x14ac:dyDescent="0.3">
      <c r="A9" s="51"/>
      <c r="B9" s="52"/>
      <c r="C9" s="37" t="s">
        <v>42</v>
      </c>
      <c r="D9" s="39">
        <f>D5/(1+E6*D7)</f>
        <v>71111.111111111109</v>
      </c>
      <c r="E9" s="54"/>
    </row>
    <row r="11" spans="1:5" x14ac:dyDescent="0.3">
      <c r="B11" s="37"/>
      <c r="C11" s="37"/>
      <c r="D11" s="37"/>
      <c r="E11" s="37"/>
    </row>
    <row r="12" spans="1:5" x14ac:dyDescent="0.3">
      <c r="A12" s="51"/>
      <c r="B12" s="109" t="s">
        <v>46</v>
      </c>
      <c r="C12" s="109"/>
      <c r="D12" s="109"/>
      <c r="E12" s="110"/>
    </row>
    <row r="13" spans="1:5" x14ac:dyDescent="0.3">
      <c r="A13" s="51"/>
      <c r="B13" s="14"/>
      <c r="C13" s="14"/>
      <c r="D13" s="14"/>
      <c r="E13" s="56"/>
    </row>
    <row r="14" spans="1:5" x14ac:dyDescent="0.3">
      <c r="A14" s="51"/>
      <c r="B14" s="35" t="s">
        <v>39</v>
      </c>
      <c r="C14" s="36" t="s">
        <v>42</v>
      </c>
      <c r="D14" s="58">
        <v>0</v>
      </c>
      <c r="E14" s="54"/>
    </row>
    <row r="15" spans="1:5" x14ac:dyDescent="0.3">
      <c r="A15" s="51"/>
      <c r="B15" s="35" t="s">
        <v>40</v>
      </c>
      <c r="C15" s="36" t="s">
        <v>43</v>
      </c>
      <c r="D15" s="58">
        <v>300000</v>
      </c>
      <c r="E15" s="54"/>
    </row>
    <row r="16" spans="1:5" x14ac:dyDescent="0.3">
      <c r="A16" s="51"/>
      <c r="B16" s="35" t="s">
        <v>41</v>
      </c>
      <c r="C16" s="36" t="s">
        <v>6</v>
      </c>
      <c r="D16" s="50">
        <v>0.12</v>
      </c>
      <c r="E16" s="54">
        <f>D16/12</f>
        <v>0.01</v>
      </c>
    </row>
    <row r="17" spans="1:5" x14ac:dyDescent="0.3">
      <c r="A17" s="51"/>
      <c r="C17" s="36" t="s">
        <v>5</v>
      </c>
      <c r="D17" s="49">
        <v>36</v>
      </c>
      <c r="E17" s="54"/>
    </row>
    <row r="18" spans="1:5" x14ac:dyDescent="0.3">
      <c r="A18" s="51"/>
      <c r="B18" s="14"/>
      <c r="C18" s="14"/>
      <c r="D18" s="14"/>
      <c r="E18" s="56"/>
    </row>
    <row r="19" spans="1:5" x14ac:dyDescent="0.3">
      <c r="A19" s="51"/>
      <c r="B19" s="42"/>
      <c r="C19" s="57" t="s">
        <v>42</v>
      </c>
      <c r="D19" s="59">
        <f>D15/(1+E16*D17)</f>
        <v>220588.23529411768</v>
      </c>
      <c r="E19" s="43"/>
    </row>
  </sheetData>
  <mergeCells count="2">
    <mergeCell ref="B12:E12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6E9B-2DB6-4F9B-B13E-CFEFCB4666F9}">
  <dimension ref="B1:G17"/>
  <sheetViews>
    <sheetView workbookViewId="0">
      <selection activeCell="D22" sqref="D22"/>
    </sheetView>
  </sheetViews>
  <sheetFormatPr baseColWidth="10" defaultRowHeight="14.4" x14ac:dyDescent="0.3"/>
  <cols>
    <col min="4" max="4" width="14.21875" bestFit="1" customWidth="1"/>
  </cols>
  <sheetData>
    <row r="1" spans="2:7" x14ac:dyDescent="0.3">
      <c r="D1" s="108" t="s">
        <v>47</v>
      </c>
      <c r="E1" s="108"/>
      <c r="F1" s="108"/>
      <c r="G1" s="108"/>
    </row>
    <row r="3" spans="2:7" x14ac:dyDescent="0.3">
      <c r="B3" s="14" t="s">
        <v>48</v>
      </c>
      <c r="C3">
        <v>50000</v>
      </c>
    </row>
    <row r="4" spans="2:7" x14ac:dyDescent="0.3">
      <c r="B4" s="14" t="s">
        <v>6</v>
      </c>
      <c r="C4" s="60" t="s">
        <v>49</v>
      </c>
    </row>
    <row r="5" spans="2:7" x14ac:dyDescent="0.3">
      <c r="B5" s="14" t="s">
        <v>5</v>
      </c>
      <c r="C5">
        <v>1</v>
      </c>
    </row>
    <row r="7" spans="2:7" x14ac:dyDescent="0.3">
      <c r="B7" s="46" t="s">
        <v>50</v>
      </c>
    </row>
    <row r="8" spans="2:7" x14ac:dyDescent="0.3">
      <c r="B8">
        <f>1750</f>
        <v>1750</v>
      </c>
    </row>
    <row r="10" spans="2:7" x14ac:dyDescent="0.3">
      <c r="B10" s="113" t="s">
        <v>51</v>
      </c>
      <c r="C10" s="111"/>
      <c r="D10" s="111"/>
      <c r="E10" s="111"/>
      <c r="F10" s="112"/>
    </row>
    <row r="11" spans="2:7" x14ac:dyDescent="0.3">
      <c r="B11" s="71"/>
      <c r="C11" s="72"/>
      <c r="D11" s="72"/>
      <c r="E11" s="72"/>
      <c r="F11" s="73"/>
    </row>
    <row r="12" spans="2:7" x14ac:dyDescent="0.3">
      <c r="B12" s="67" t="s">
        <v>39</v>
      </c>
      <c r="C12" s="61" t="s">
        <v>42</v>
      </c>
      <c r="D12" s="68">
        <v>50000</v>
      </c>
      <c r="E12" s="79"/>
      <c r="F12" s="66"/>
    </row>
    <row r="13" spans="2:7" x14ac:dyDescent="0.3">
      <c r="B13" s="67" t="s">
        <v>40</v>
      </c>
      <c r="C13" s="65" t="s">
        <v>43</v>
      </c>
      <c r="D13" s="63">
        <v>0</v>
      </c>
      <c r="E13" s="81">
        <v>0.42</v>
      </c>
      <c r="F13" s="82"/>
    </row>
    <row r="14" spans="2:7" x14ac:dyDescent="0.3">
      <c r="B14" s="67" t="s">
        <v>41</v>
      </c>
      <c r="C14" s="65" t="s">
        <v>6</v>
      </c>
      <c r="D14" s="62">
        <f>0.42/12</f>
        <v>3.4999999999999996E-2</v>
      </c>
      <c r="E14" s="111" t="s">
        <v>53</v>
      </c>
      <c r="F14" s="112"/>
    </row>
    <row r="15" spans="2:7" x14ac:dyDescent="0.3">
      <c r="B15" s="64"/>
      <c r="C15" s="61" t="s">
        <v>5</v>
      </c>
      <c r="D15" s="65">
        <v>1</v>
      </c>
      <c r="E15" s="61"/>
      <c r="F15" s="66"/>
    </row>
    <row r="16" spans="2:7" x14ac:dyDescent="0.3">
      <c r="B16" s="74"/>
      <c r="C16" s="75"/>
      <c r="D16" s="75"/>
      <c r="E16" s="75"/>
      <c r="F16" s="76"/>
    </row>
    <row r="17" spans="2:6" x14ac:dyDescent="0.3">
      <c r="B17" s="69"/>
      <c r="C17" s="77" t="s">
        <v>52</v>
      </c>
      <c r="D17" s="78">
        <f>D12*D14*D15</f>
        <v>1749.9999999999998</v>
      </c>
      <c r="E17" s="70"/>
      <c r="F17" s="80"/>
    </row>
  </sheetData>
  <mergeCells count="3">
    <mergeCell ref="D1:G1"/>
    <mergeCell ref="E14:F14"/>
    <mergeCell ref="B10:F1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3734-FEAB-49B6-8E14-782E9DD2D042}">
  <dimension ref="B4:F30"/>
  <sheetViews>
    <sheetView topLeftCell="A13" zoomScaleNormal="100" workbookViewId="0">
      <selection activeCell="D37" sqref="D37"/>
    </sheetView>
  </sheetViews>
  <sheetFormatPr baseColWidth="10" defaultRowHeight="14.4" x14ac:dyDescent="0.3"/>
  <cols>
    <col min="4" max="4" width="16.44140625" customWidth="1"/>
  </cols>
  <sheetData>
    <row r="4" spans="2:6" x14ac:dyDescent="0.3">
      <c r="B4" s="113" t="s">
        <v>0</v>
      </c>
      <c r="C4" s="111"/>
      <c r="D4" s="111"/>
      <c r="E4" s="111"/>
      <c r="F4" s="112"/>
    </row>
    <row r="5" spans="2:6" x14ac:dyDescent="0.3">
      <c r="B5" s="71"/>
      <c r="C5" s="72"/>
      <c r="D5" s="72"/>
      <c r="E5" s="72"/>
      <c r="F5" s="73"/>
    </row>
    <row r="6" spans="2:6" x14ac:dyDescent="0.3">
      <c r="B6" s="67" t="s">
        <v>39</v>
      </c>
      <c r="C6" s="61" t="s">
        <v>42</v>
      </c>
      <c r="D6" s="68">
        <v>75000</v>
      </c>
      <c r="E6" s="79"/>
      <c r="F6" s="66"/>
    </row>
    <row r="7" spans="2:6" x14ac:dyDescent="0.3">
      <c r="B7" s="67" t="s">
        <v>40</v>
      </c>
      <c r="C7" s="65" t="s">
        <v>43</v>
      </c>
      <c r="D7" s="63">
        <v>0</v>
      </c>
      <c r="E7" s="81"/>
      <c r="F7" s="82"/>
    </row>
    <row r="8" spans="2:6" x14ac:dyDescent="0.3">
      <c r="B8" s="67" t="s">
        <v>41</v>
      </c>
      <c r="C8" s="65" t="s">
        <v>6</v>
      </c>
      <c r="D8" s="62">
        <v>2.35E-2</v>
      </c>
      <c r="E8" s="111" t="s">
        <v>53</v>
      </c>
      <c r="F8" s="112"/>
    </row>
    <row r="9" spans="2:6" x14ac:dyDescent="0.3">
      <c r="B9" s="64"/>
      <c r="C9" s="61" t="s">
        <v>5</v>
      </c>
      <c r="D9" s="65">
        <v>1</v>
      </c>
      <c r="E9" s="61"/>
      <c r="F9" s="66"/>
    </row>
    <row r="10" spans="2:6" x14ac:dyDescent="0.3">
      <c r="B10" s="74"/>
      <c r="C10" s="75"/>
      <c r="D10" s="75"/>
      <c r="E10" s="75"/>
      <c r="F10" s="76"/>
    </row>
    <row r="11" spans="2:6" x14ac:dyDescent="0.3">
      <c r="B11" s="69"/>
      <c r="C11" s="77" t="s">
        <v>52</v>
      </c>
      <c r="D11" s="78">
        <f>D6*D8*D9</f>
        <v>1762.5</v>
      </c>
      <c r="E11" s="70"/>
      <c r="F11" s="80"/>
    </row>
    <row r="14" spans="2:6" x14ac:dyDescent="0.3">
      <c r="B14" s="113" t="s">
        <v>10</v>
      </c>
      <c r="C14" s="111"/>
      <c r="D14" s="111"/>
      <c r="E14" s="111"/>
      <c r="F14" s="112"/>
    </row>
    <row r="15" spans="2:6" x14ac:dyDescent="0.3">
      <c r="B15" s="91"/>
      <c r="C15" s="92"/>
      <c r="D15" s="92"/>
      <c r="E15" s="92"/>
      <c r="F15" s="93"/>
    </row>
    <row r="16" spans="2:6" x14ac:dyDescent="0.3">
      <c r="B16" s="67" t="s">
        <v>39</v>
      </c>
      <c r="C16" s="61" t="s">
        <v>42</v>
      </c>
      <c r="D16" s="68">
        <v>1200</v>
      </c>
      <c r="E16" s="79"/>
      <c r="F16" s="66"/>
    </row>
    <row r="17" spans="2:6" x14ac:dyDescent="0.3">
      <c r="B17" s="67" t="s">
        <v>40</v>
      </c>
      <c r="C17" s="65" t="s">
        <v>43</v>
      </c>
      <c r="D17" s="63">
        <v>0</v>
      </c>
      <c r="E17" s="81">
        <v>0.04</v>
      </c>
      <c r="F17" s="82"/>
    </row>
    <row r="18" spans="2:6" x14ac:dyDescent="0.3">
      <c r="B18" s="67" t="s">
        <v>41</v>
      </c>
      <c r="C18" s="65" t="s">
        <v>6</v>
      </c>
      <c r="D18" s="62">
        <f>E17/12</f>
        <v>3.3333333333333335E-3</v>
      </c>
      <c r="E18" s="111" t="s">
        <v>53</v>
      </c>
      <c r="F18" s="112"/>
    </row>
    <row r="19" spans="2:6" x14ac:dyDescent="0.3">
      <c r="B19" s="64"/>
      <c r="C19" s="61" t="s">
        <v>5</v>
      </c>
      <c r="D19" s="65">
        <v>1</v>
      </c>
      <c r="E19" s="61"/>
      <c r="F19" s="66"/>
    </row>
    <row r="20" spans="2:6" x14ac:dyDescent="0.3">
      <c r="B20" s="94"/>
      <c r="C20" s="95"/>
      <c r="D20" s="95"/>
      <c r="E20" s="95"/>
      <c r="F20" s="96"/>
    </row>
    <row r="21" spans="2:6" x14ac:dyDescent="0.3">
      <c r="B21" s="69"/>
      <c r="C21" s="97" t="s">
        <v>52</v>
      </c>
      <c r="D21" s="98">
        <f>D16*D18*D19</f>
        <v>4</v>
      </c>
      <c r="E21" s="70"/>
      <c r="F21" s="80"/>
    </row>
    <row r="23" spans="2:6" x14ac:dyDescent="0.3">
      <c r="B23" s="113" t="s">
        <v>11</v>
      </c>
      <c r="C23" s="111"/>
      <c r="D23" s="111"/>
      <c r="E23" s="111"/>
      <c r="F23" s="112"/>
    </row>
    <row r="24" spans="2:6" x14ac:dyDescent="0.3">
      <c r="B24" s="83"/>
      <c r="C24" s="84"/>
      <c r="D24" s="84"/>
      <c r="E24" s="84"/>
      <c r="F24" s="85"/>
    </row>
    <row r="25" spans="2:6" x14ac:dyDescent="0.3">
      <c r="B25" s="67" t="s">
        <v>39</v>
      </c>
      <c r="C25" s="61" t="s">
        <v>42</v>
      </c>
      <c r="D25" s="68">
        <v>75000</v>
      </c>
      <c r="E25" s="79"/>
      <c r="F25" s="66"/>
    </row>
    <row r="26" spans="2:6" x14ac:dyDescent="0.3">
      <c r="B26" s="67" t="s">
        <v>40</v>
      </c>
      <c r="C26" s="65" t="s">
        <v>43</v>
      </c>
      <c r="D26" s="63">
        <v>0</v>
      </c>
      <c r="E26" s="81"/>
      <c r="F26" s="82"/>
    </row>
    <row r="27" spans="2:6" x14ac:dyDescent="0.3">
      <c r="B27" s="67" t="s">
        <v>41</v>
      </c>
      <c r="C27" s="65" t="s">
        <v>6</v>
      </c>
      <c r="D27" s="62">
        <v>0.04</v>
      </c>
      <c r="E27" s="111" t="s">
        <v>53</v>
      </c>
      <c r="F27" s="112"/>
    </row>
    <row r="28" spans="2:6" x14ac:dyDescent="0.3">
      <c r="B28" s="64"/>
      <c r="C28" s="61" t="s">
        <v>5</v>
      </c>
      <c r="D28" s="65">
        <v>1</v>
      </c>
      <c r="E28" s="61"/>
      <c r="F28" s="66"/>
    </row>
    <row r="29" spans="2:6" x14ac:dyDescent="0.3">
      <c r="B29" s="86"/>
      <c r="C29" s="87"/>
      <c r="D29" s="87"/>
      <c r="E29" s="87"/>
      <c r="F29" s="88"/>
    </row>
    <row r="30" spans="2:6" x14ac:dyDescent="0.3">
      <c r="B30" s="69"/>
      <c r="C30" s="89" t="s">
        <v>52</v>
      </c>
      <c r="D30" s="90">
        <f>D25*D27*D28</f>
        <v>3000</v>
      </c>
      <c r="E30" s="70"/>
      <c r="F30" s="80"/>
    </row>
  </sheetData>
  <mergeCells count="6">
    <mergeCell ref="E27:F27"/>
    <mergeCell ref="B4:F4"/>
    <mergeCell ref="E8:F8"/>
    <mergeCell ref="B14:F14"/>
    <mergeCell ref="E18:F18"/>
    <mergeCell ref="B23:F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C3A-C867-4EDD-8D66-037B99A50BA2}">
  <dimension ref="B1:F24"/>
  <sheetViews>
    <sheetView workbookViewId="0">
      <selection activeCell="B25" sqref="B25"/>
    </sheetView>
  </sheetViews>
  <sheetFormatPr baseColWidth="10" defaultRowHeight="14.4" x14ac:dyDescent="0.3"/>
  <sheetData>
    <row r="1" spans="2:6" x14ac:dyDescent="0.3">
      <c r="D1" s="100" t="s">
        <v>54</v>
      </c>
      <c r="E1" s="100"/>
      <c r="F1" s="100"/>
    </row>
    <row r="2" spans="2:6" x14ac:dyDescent="0.3">
      <c r="B2" t="s">
        <v>65</v>
      </c>
    </row>
    <row r="3" spans="2:6" x14ac:dyDescent="0.3">
      <c r="B3" t="s">
        <v>55</v>
      </c>
    </row>
    <row r="4" spans="2:6" x14ac:dyDescent="0.3">
      <c r="B4" t="s">
        <v>56</v>
      </c>
    </row>
    <row r="5" spans="2:6" x14ac:dyDescent="0.3">
      <c r="B5" t="s">
        <v>57</v>
      </c>
    </row>
    <row r="6" spans="2:6" x14ac:dyDescent="0.3">
      <c r="C6" s="100" t="s">
        <v>58</v>
      </c>
      <c r="D6" s="100"/>
    </row>
    <row r="8" spans="2:6" x14ac:dyDescent="0.3">
      <c r="B8" t="s">
        <v>59</v>
      </c>
    </row>
    <row r="9" spans="2:6" x14ac:dyDescent="0.3">
      <c r="B9" t="s">
        <v>60</v>
      </c>
    </row>
    <row r="10" spans="2:6" x14ac:dyDescent="0.3">
      <c r="B10" t="s">
        <v>61</v>
      </c>
      <c r="C10" t="s">
        <v>63</v>
      </c>
    </row>
    <row r="11" spans="2:6" x14ac:dyDescent="0.3">
      <c r="B11" t="s">
        <v>62</v>
      </c>
    </row>
    <row r="12" spans="2:6" x14ac:dyDescent="0.3">
      <c r="C12" t="s">
        <v>64</v>
      </c>
    </row>
    <row r="14" spans="2:6" x14ac:dyDescent="0.3">
      <c r="B14" s="100" t="s">
        <v>66</v>
      </c>
      <c r="C14" s="100"/>
    </row>
    <row r="16" spans="2:6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20" spans="2:2" x14ac:dyDescent="0.3">
      <c r="B20" t="s">
        <v>70</v>
      </c>
    </row>
    <row r="21" spans="2:2" x14ac:dyDescent="0.3">
      <c r="B21" t="s">
        <v>71</v>
      </c>
    </row>
    <row r="22" spans="2:2" x14ac:dyDescent="0.3">
      <c r="B22" t="s">
        <v>72</v>
      </c>
    </row>
    <row r="23" spans="2:2" x14ac:dyDescent="0.3">
      <c r="B23" t="s">
        <v>73</v>
      </c>
    </row>
    <row r="24" spans="2:2" x14ac:dyDescent="0.3">
      <c r="B24" t="s">
        <v>74</v>
      </c>
    </row>
  </sheetData>
  <mergeCells count="3">
    <mergeCell ref="D1:F1"/>
    <mergeCell ref="C6:D6"/>
    <mergeCell ref="B14:C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8E7A-1AF5-48B1-8B69-4C70923C0C7A}">
  <dimension ref="B1:E11"/>
  <sheetViews>
    <sheetView workbookViewId="0">
      <selection activeCell="C10" sqref="C10"/>
    </sheetView>
  </sheetViews>
  <sheetFormatPr baseColWidth="10" defaultRowHeight="14.4" x14ac:dyDescent="0.3"/>
  <cols>
    <col min="2" max="2" width="16.5546875" customWidth="1"/>
    <col min="3" max="3" width="13.21875" bestFit="1" customWidth="1"/>
  </cols>
  <sheetData>
    <row r="1" spans="2:5" x14ac:dyDescent="0.3">
      <c r="C1" s="100" t="s">
        <v>75</v>
      </c>
      <c r="D1" s="100"/>
      <c r="E1" s="100"/>
    </row>
    <row r="2" spans="2:5" x14ac:dyDescent="0.3">
      <c r="C2" s="46"/>
    </row>
    <row r="3" spans="2:5" x14ac:dyDescent="0.3">
      <c r="B3" s="115" t="s">
        <v>76</v>
      </c>
      <c r="C3" s="122">
        <v>1500</v>
      </c>
      <c r="D3" s="116"/>
    </row>
    <row r="4" spans="2:5" x14ac:dyDescent="0.3">
      <c r="B4" s="117" t="s">
        <v>77</v>
      </c>
      <c r="C4" s="123">
        <v>800</v>
      </c>
      <c r="D4" s="119"/>
    </row>
    <row r="5" spans="2:5" x14ac:dyDescent="0.3">
      <c r="B5" s="117" t="s">
        <v>78</v>
      </c>
      <c r="C5" s="124">
        <f>C3-C4</f>
        <v>700</v>
      </c>
      <c r="D5" s="119"/>
    </row>
    <row r="6" spans="2:5" x14ac:dyDescent="0.3">
      <c r="B6" s="117" t="s">
        <v>5</v>
      </c>
      <c r="C6" s="118">
        <v>3</v>
      </c>
      <c r="D6" s="119">
        <f>C6/12</f>
        <v>0.25</v>
      </c>
    </row>
    <row r="7" spans="2:5" x14ac:dyDescent="0.3">
      <c r="B7" s="120" t="s">
        <v>52</v>
      </c>
      <c r="C7" s="125">
        <f>C4-C5</f>
        <v>100</v>
      </c>
      <c r="D7" s="121"/>
    </row>
    <row r="10" spans="2:5" x14ac:dyDescent="0.3">
      <c r="B10" s="126" t="s">
        <v>6</v>
      </c>
      <c r="C10" s="127">
        <f>C7/C5*4</f>
        <v>0.5714285714285714</v>
      </c>
      <c r="D10" s="1"/>
    </row>
    <row r="11" spans="2:5" x14ac:dyDescent="0.3">
      <c r="B11" s="46"/>
      <c r="C11" s="114">
        <v>4</v>
      </c>
      <c r="D11" t="s">
        <v>79</v>
      </c>
    </row>
  </sheetData>
  <mergeCells count="1">
    <mergeCell ref="C1:E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E61A-2184-48B4-ABE4-7B7E37062110}">
  <dimension ref="B1:E10"/>
  <sheetViews>
    <sheetView tabSelected="1" workbookViewId="0">
      <selection activeCell="C9" sqref="C9"/>
    </sheetView>
  </sheetViews>
  <sheetFormatPr baseColWidth="10" defaultRowHeight="14.4" x14ac:dyDescent="0.3"/>
  <sheetData>
    <row r="1" spans="2:5" x14ac:dyDescent="0.3">
      <c r="C1" s="100" t="s">
        <v>80</v>
      </c>
      <c r="D1" s="100"/>
      <c r="E1" s="100"/>
    </row>
    <row r="3" spans="2:5" x14ac:dyDescent="0.3">
      <c r="B3" s="128" t="s">
        <v>76</v>
      </c>
      <c r="C3" s="130">
        <v>25000</v>
      </c>
      <c r="D3" s="116"/>
    </row>
    <row r="4" spans="2:5" x14ac:dyDescent="0.3">
      <c r="B4" s="129" t="s">
        <v>77</v>
      </c>
      <c r="C4" s="131">
        <v>22500</v>
      </c>
      <c r="D4" s="119"/>
    </row>
    <row r="5" spans="2:5" x14ac:dyDescent="0.3">
      <c r="B5" s="129" t="s">
        <v>78</v>
      </c>
      <c r="C5" s="131">
        <f>C3-C4</f>
        <v>2500</v>
      </c>
      <c r="D5" s="119"/>
    </row>
    <row r="6" spans="2:5" x14ac:dyDescent="0.3">
      <c r="B6" s="129" t="s">
        <v>5</v>
      </c>
      <c r="C6" s="131">
        <v>9</v>
      </c>
      <c r="D6" s="132">
        <f>C6/12</f>
        <v>0.75</v>
      </c>
    </row>
    <row r="7" spans="2:5" x14ac:dyDescent="0.3">
      <c r="B7" s="120" t="s">
        <v>52</v>
      </c>
      <c r="C7" s="5">
        <f>C4-C5</f>
        <v>20000</v>
      </c>
      <c r="D7" s="121"/>
    </row>
    <row r="9" spans="2:5" x14ac:dyDescent="0.3">
      <c r="B9" s="133" t="s">
        <v>6</v>
      </c>
      <c r="C9" s="133">
        <f>C7/C5*3</f>
        <v>24</v>
      </c>
    </row>
    <row r="10" spans="2:5" x14ac:dyDescent="0.3">
      <c r="C10">
        <v>3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E8" sqref="E8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100" t="s">
        <v>10</v>
      </c>
      <c r="E2" s="100"/>
      <c r="F2" s="100"/>
    </row>
    <row r="4" spans="2:6" x14ac:dyDescent="0.3">
      <c r="B4" s="99" t="s">
        <v>2</v>
      </c>
      <c r="C4" s="99"/>
      <c r="D4" s="11">
        <v>40000</v>
      </c>
      <c r="E4" s="1">
        <v>0.15</v>
      </c>
    </row>
    <row r="5" spans="2:6" x14ac:dyDescent="0.3">
      <c r="B5" s="99" t="s">
        <v>3</v>
      </c>
      <c r="C5" s="99"/>
      <c r="D5" s="11">
        <f>D4*E4</f>
        <v>6000</v>
      </c>
    </row>
    <row r="6" spans="2:6" x14ac:dyDescent="0.3">
      <c r="B6" s="99" t="s">
        <v>4</v>
      </c>
      <c r="C6" s="99"/>
      <c r="D6" s="11">
        <f>D4-D5</f>
        <v>34000</v>
      </c>
    </row>
    <row r="7" spans="2:6" x14ac:dyDescent="0.3">
      <c r="B7" s="99" t="s">
        <v>5</v>
      </c>
      <c r="C7" s="99"/>
      <c r="D7" s="12">
        <v>6</v>
      </c>
    </row>
    <row r="8" spans="2:6" x14ac:dyDescent="0.3">
      <c r="B8" s="99" t="s">
        <v>6</v>
      </c>
      <c r="C8" s="99"/>
      <c r="D8" s="1">
        <v>0.3</v>
      </c>
      <c r="E8" s="2">
        <f>D8/12</f>
        <v>2.4999999999999998E-2</v>
      </c>
    </row>
    <row r="11" spans="2:6" x14ac:dyDescent="0.3">
      <c r="B11" t="s">
        <v>9</v>
      </c>
      <c r="C11" s="13">
        <f>D6*(1+D7*E8)</f>
        <v>39100</v>
      </c>
    </row>
  </sheetData>
  <mergeCells count="6">
    <mergeCell ref="B8:C8"/>
    <mergeCell ref="D2:F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100" t="s">
        <v>11</v>
      </c>
      <c r="E1" s="100"/>
      <c r="F1" s="100"/>
    </row>
    <row r="3" spans="3:6" x14ac:dyDescent="0.3">
      <c r="C3" s="99" t="s">
        <v>2</v>
      </c>
      <c r="D3" s="99"/>
      <c r="E3" s="11">
        <v>81400</v>
      </c>
    </row>
    <row r="4" spans="3:6" x14ac:dyDescent="0.3">
      <c r="C4" s="99" t="s">
        <v>3</v>
      </c>
      <c r="D4" s="99"/>
      <c r="E4" s="11">
        <v>0</v>
      </c>
    </row>
    <row r="5" spans="3:6" x14ac:dyDescent="0.3">
      <c r="C5" s="99" t="s">
        <v>4</v>
      </c>
      <c r="D5" s="99"/>
      <c r="E5" s="11">
        <v>81400</v>
      </c>
    </row>
    <row r="6" spans="3:6" x14ac:dyDescent="0.3">
      <c r="C6" s="99" t="s">
        <v>5</v>
      </c>
      <c r="D6" s="99"/>
      <c r="E6" s="12">
        <v>8</v>
      </c>
    </row>
    <row r="7" spans="3:6" x14ac:dyDescent="0.3">
      <c r="C7" s="99" t="s">
        <v>6</v>
      </c>
      <c r="D7" s="99"/>
      <c r="E7" s="10">
        <v>0.3</v>
      </c>
      <c r="F7" s="3">
        <f>E7/12</f>
        <v>2.4999999999999998E-2</v>
      </c>
    </row>
    <row r="9" spans="3:6" x14ac:dyDescent="0.3">
      <c r="C9" t="s">
        <v>9</v>
      </c>
      <c r="D9" s="13">
        <f>E5*(1+E6*F7)</f>
        <v>97680</v>
      </c>
    </row>
  </sheetData>
  <mergeCells count="6">
    <mergeCell ref="C7:D7"/>
    <mergeCell ref="D1:F1"/>
    <mergeCell ref="C3:D3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E11" sqref="E11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100" t="s">
        <v>12</v>
      </c>
      <c r="D1" s="100"/>
      <c r="E1" s="100"/>
    </row>
    <row r="3" spans="2:5" x14ac:dyDescent="0.3">
      <c r="B3" s="99" t="s">
        <v>2</v>
      </c>
      <c r="C3" s="99"/>
      <c r="D3" s="7">
        <v>70000</v>
      </c>
    </row>
    <row r="4" spans="2:5" x14ac:dyDescent="0.3">
      <c r="B4" s="99" t="s">
        <v>3</v>
      </c>
      <c r="C4" s="99"/>
      <c r="D4" s="7">
        <v>0</v>
      </c>
    </row>
    <row r="5" spans="2:5" x14ac:dyDescent="0.3">
      <c r="B5" s="99" t="s">
        <v>4</v>
      </c>
      <c r="C5" s="99"/>
      <c r="D5" s="7">
        <v>70000</v>
      </c>
    </row>
    <row r="6" spans="2:5" x14ac:dyDescent="0.3">
      <c r="B6" s="99" t="s">
        <v>5</v>
      </c>
      <c r="C6" s="99"/>
      <c r="D6">
        <v>7</v>
      </c>
    </row>
    <row r="7" spans="2:5" x14ac:dyDescent="0.3">
      <c r="B7" s="99" t="s">
        <v>6</v>
      </c>
      <c r="C7" s="99"/>
      <c r="D7" s="10">
        <v>0.45</v>
      </c>
      <c r="E7" s="3">
        <f>D7/12</f>
        <v>3.7499999999999999E-2</v>
      </c>
    </row>
    <row r="9" spans="2:5" x14ac:dyDescent="0.3">
      <c r="B9" t="s">
        <v>9</v>
      </c>
      <c r="C9" s="13">
        <f>D5*(1+D6*E7)</f>
        <v>88375</v>
      </c>
    </row>
  </sheetData>
  <mergeCells count="6">
    <mergeCell ref="B7:C7"/>
    <mergeCell ref="C1:E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7"/>
  <sheetViews>
    <sheetView workbookViewId="0">
      <selection activeCell="B2" sqref="B2:C2"/>
    </sheetView>
  </sheetViews>
  <sheetFormatPr baseColWidth="10" defaultRowHeight="14.4" x14ac:dyDescent="0.3"/>
  <cols>
    <col min="3" max="4" width="15.21875" bestFit="1" customWidth="1"/>
  </cols>
  <sheetData>
    <row r="1" spans="2:6" x14ac:dyDescent="0.3">
      <c r="D1" s="100" t="s">
        <v>13</v>
      </c>
      <c r="E1" s="100"/>
      <c r="F1" s="100"/>
    </row>
    <row r="2" spans="2:6" x14ac:dyDescent="0.3">
      <c r="B2" s="102" t="s">
        <v>15</v>
      </c>
      <c r="C2" s="102"/>
    </row>
    <row r="3" spans="2:6" x14ac:dyDescent="0.3">
      <c r="B3" s="101" t="s">
        <v>16</v>
      </c>
      <c r="C3" s="101"/>
      <c r="D3" s="11">
        <v>130000</v>
      </c>
    </row>
    <row r="4" spans="2:6" x14ac:dyDescent="0.3">
      <c r="B4" s="101" t="s">
        <v>5</v>
      </c>
      <c r="C4" s="101"/>
      <c r="D4" s="12">
        <v>15</v>
      </c>
    </row>
    <row r="5" spans="2:6" x14ac:dyDescent="0.3">
      <c r="B5" s="101" t="s">
        <v>6</v>
      </c>
      <c r="C5" s="101"/>
      <c r="D5" s="10">
        <v>0.5</v>
      </c>
      <c r="E5" s="3">
        <f>D5/12</f>
        <v>4.1666666666666664E-2</v>
      </c>
    </row>
    <row r="7" spans="2:6" x14ac:dyDescent="0.3">
      <c r="B7" s="14" t="s">
        <v>9</v>
      </c>
      <c r="C7" s="15">
        <f>D3*(1+D4*E5)</f>
        <v>211250</v>
      </c>
    </row>
  </sheetData>
  <mergeCells count="5">
    <mergeCell ref="B5:C5"/>
    <mergeCell ref="B2:C2"/>
    <mergeCell ref="D1:F1"/>
    <mergeCell ref="B3:C3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5.21875" bestFit="1" customWidth="1"/>
  </cols>
  <sheetData>
    <row r="1" spans="3:6" x14ac:dyDescent="0.3">
      <c r="D1" s="100" t="s">
        <v>14</v>
      </c>
      <c r="E1" s="100"/>
      <c r="F1" s="100"/>
    </row>
    <row r="3" spans="3:6" x14ac:dyDescent="0.3">
      <c r="C3" s="102" t="s">
        <v>15</v>
      </c>
      <c r="D3" s="102"/>
    </row>
    <row r="4" spans="3:6" x14ac:dyDescent="0.3">
      <c r="C4" s="101" t="s">
        <v>16</v>
      </c>
      <c r="D4" s="101"/>
      <c r="E4" s="11">
        <v>125000</v>
      </c>
    </row>
    <row r="5" spans="3:6" x14ac:dyDescent="0.3">
      <c r="C5" s="101" t="s">
        <v>5</v>
      </c>
      <c r="D5" s="101"/>
      <c r="E5">
        <v>6</v>
      </c>
    </row>
    <row r="6" spans="3:6" x14ac:dyDescent="0.3">
      <c r="C6" s="101" t="s">
        <v>6</v>
      </c>
      <c r="D6" s="101"/>
      <c r="E6" s="10">
        <v>0.45</v>
      </c>
      <c r="F6" s="2">
        <f>E6/12</f>
        <v>3.7499999999999999E-2</v>
      </c>
    </row>
    <row r="7" spans="3:6" x14ac:dyDescent="0.3">
      <c r="C7" s="103"/>
      <c r="D7" s="103"/>
    </row>
    <row r="8" spans="3:6" x14ac:dyDescent="0.3">
      <c r="C8" s="103"/>
      <c r="D8" s="103"/>
    </row>
    <row r="9" spans="3:6" x14ac:dyDescent="0.3">
      <c r="C9" s="14" t="s">
        <v>9</v>
      </c>
      <c r="D9" s="15">
        <f>E4*(1+E5*F6)</f>
        <v>153125</v>
      </c>
    </row>
  </sheetData>
  <mergeCells count="7">
    <mergeCell ref="C8:D8"/>
    <mergeCell ref="C3:D3"/>
    <mergeCell ref="D1:F1"/>
    <mergeCell ref="C4:D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45D-39F5-4300-924D-8255F39664A9}">
  <dimension ref="A1:H19"/>
  <sheetViews>
    <sheetView workbookViewId="0">
      <selection activeCell="B8" sqref="B8:C8"/>
    </sheetView>
  </sheetViews>
  <sheetFormatPr baseColWidth="10" defaultRowHeight="14.4" x14ac:dyDescent="0.3"/>
  <cols>
    <col min="3" max="3" width="15.21875" bestFit="1" customWidth="1"/>
    <col min="4" max="4" width="12.77734375" bestFit="1" customWidth="1"/>
  </cols>
  <sheetData>
    <row r="1" spans="1:8" x14ac:dyDescent="0.3">
      <c r="A1" s="17"/>
      <c r="D1" s="100" t="s">
        <v>17</v>
      </c>
      <c r="E1" s="100"/>
      <c r="F1" s="100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04" t="s">
        <v>15</v>
      </c>
      <c r="C3" s="104"/>
      <c r="G3" s="17"/>
      <c r="H3" s="17"/>
    </row>
    <row r="4" spans="1:8" x14ac:dyDescent="0.3">
      <c r="A4" s="17"/>
      <c r="B4" s="99" t="s">
        <v>16</v>
      </c>
      <c r="C4" s="99"/>
      <c r="D4" s="16">
        <v>150000</v>
      </c>
      <c r="G4" s="17"/>
      <c r="H4" s="17"/>
    </row>
    <row r="5" spans="1:8" x14ac:dyDescent="0.3">
      <c r="A5" s="17"/>
      <c r="B5" s="99" t="s">
        <v>5</v>
      </c>
      <c r="C5" s="99"/>
      <c r="D5">
        <v>18</v>
      </c>
      <c r="G5" s="17"/>
      <c r="H5" s="17"/>
    </row>
    <row r="6" spans="1:8" x14ac:dyDescent="0.3">
      <c r="A6" s="17"/>
      <c r="B6" s="99" t="s">
        <v>6</v>
      </c>
      <c r="C6" s="99"/>
      <c r="D6" s="1">
        <v>0.06</v>
      </c>
      <c r="E6" s="2">
        <f>D6/12</f>
        <v>5.0000000000000001E-3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163500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G16" s="17"/>
      <c r="H16" s="17"/>
    </row>
    <row r="17" spans="1:8" x14ac:dyDescent="0.3">
      <c r="A17" s="17"/>
      <c r="G17" s="17"/>
      <c r="H17" s="17"/>
    </row>
    <row r="18" spans="1:8" x14ac:dyDescent="0.3">
      <c r="A18" s="17"/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17"/>
      <c r="C19" s="17"/>
      <c r="D19" s="17"/>
      <c r="E19" s="17"/>
      <c r="F19" s="17"/>
      <c r="G19" s="17"/>
      <c r="H19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7FD0-73C3-4195-8946-7BCBA767EB11}">
  <dimension ref="A1:H17"/>
  <sheetViews>
    <sheetView workbookViewId="0">
      <selection activeCell="E6" sqref="E6"/>
    </sheetView>
  </sheetViews>
  <sheetFormatPr baseColWidth="10" defaultRowHeight="14.4" x14ac:dyDescent="0.3"/>
  <cols>
    <col min="3" max="4" width="11.77734375" bestFit="1" customWidth="1"/>
  </cols>
  <sheetData>
    <row r="1" spans="1:8" x14ac:dyDescent="0.3">
      <c r="A1" s="17"/>
      <c r="D1" s="100" t="s">
        <v>18</v>
      </c>
      <c r="E1" s="100"/>
      <c r="F1" s="100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04" t="s">
        <v>15</v>
      </c>
      <c r="C3" s="104"/>
      <c r="D3" s="25"/>
      <c r="E3" s="20"/>
      <c r="G3" s="17"/>
      <c r="H3" s="17"/>
    </row>
    <row r="4" spans="1:8" x14ac:dyDescent="0.3">
      <c r="A4" s="17"/>
      <c r="B4" s="99" t="s">
        <v>16</v>
      </c>
      <c r="C4" s="99"/>
      <c r="D4" s="21">
        <v>50000</v>
      </c>
      <c r="E4" s="20"/>
      <c r="G4" s="17"/>
      <c r="H4" s="17"/>
    </row>
    <row r="5" spans="1:8" x14ac:dyDescent="0.3">
      <c r="A5" s="17"/>
      <c r="B5" s="99" t="s">
        <v>5</v>
      </c>
      <c r="C5" s="99"/>
      <c r="D5" s="22">
        <v>9</v>
      </c>
      <c r="E5" s="22"/>
      <c r="G5" s="17"/>
      <c r="H5" s="17"/>
    </row>
    <row r="6" spans="1:8" x14ac:dyDescent="0.3">
      <c r="A6" s="17"/>
      <c r="B6" s="99" t="s">
        <v>6</v>
      </c>
      <c r="C6" s="99"/>
      <c r="D6" s="23">
        <v>0.05</v>
      </c>
      <c r="E6" s="24">
        <f>D6/12</f>
        <v>4.1666666666666666E-3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51875.000000000007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B16" s="17"/>
      <c r="C16" s="17"/>
      <c r="D16" s="17"/>
      <c r="E16" s="17"/>
      <c r="F16" s="17"/>
      <c r="G16" s="17"/>
      <c r="H16" s="17"/>
    </row>
    <row r="17" spans="1:8" x14ac:dyDescent="0.3">
      <c r="A17" s="17"/>
      <c r="B17" s="17"/>
      <c r="C17" s="17"/>
      <c r="D17" s="17"/>
      <c r="E17" s="17"/>
      <c r="F17" s="17"/>
      <c r="G17" s="17"/>
      <c r="H17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981-02DC-4547-83D5-16703F0C6A23}">
  <dimension ref="B2:B15"/>
  <sheetViews>
    <sheetView workbookViewId="0">
      <selection activeCell="D20" sqref="D20"/>
    </sheetView>
  </sheetViews>
  <sheetFormatPr baseColWidth="10" defaultRowHeight="14.4" x14ac:dyDescent="0.3"/>
  <sheetData>
    <row r="2" spans="2:2" x14ac:dyDescent="0.3">
      <c r="B2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9" spans="2:2" x14ac:dyDescent="0.3">
      <c r="B9" t="s">
        <v>24</v>
      </c>
    </row>
    <row r="10" spans="2:2" x14ac:dyDescent="0.3">
      <c r="B10" t="s">
        <v>25</v>
      </c>
    </row>
    <row r="12" spans="2:2" x14ac:dyDescent="0.3">
      <c r="B12" t="s">
        <v>26</v>
      </c>
    </row>
    <row r="13" spans="2:2" x14ac:dyDescent="0.3">
      <c r="B13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Hoja2</vt:lpstr>
      <vt:lpstr>Hoja3</vt:lpstr>
      <vt:lpstr>Hoja4</vt:lpstr>
      <vt:lpstr>Monto (vf) ejemplo 1</vt:lpstr>
      <vt:lpstr>Monto (vf) ejemplo 2</vt:lpstr>
      <vt:lpstr>Monto VF</vt:lpstr>
      <vt:lpstr>Monto vf 2</vt:lpstr>
      <vt:lpstr>Fraccion de timpo</vt:lpstr>
      <vt:lpstr>EJERCICIO 1</vt:lpstr>
      <vt:lpstr>Ejercicio 2</vt:lpstr>
      <vt:lpstr>VALOR ACTUAL PRESENTE</vt:lpstr>
      <vt:lpstr>Hoja5</vt:lpstr>
      <vt:lpstr>INTERES</vt:lpstr>
      <vt:lpstr>Ejercicio 1 (Interes)</vt:lpstr>
      <vt:lpstr>Tasas y tipos de intereses</vt:lpstr>
      <vt:lpstr>Ejercicio 1 (Tasasytipo)</vt:lpstr>
      <vt:lpstr>ejercicio (Tasaytipo)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2022-10-04T17:50:30Z</dcterms:modified>
</cp:coreProperties>
</file>