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<sst xmlns="http://schemas.openxmlformats.org/spreadsheetml/2006/main" count="123" uniqueCount="68">
  <si>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</si>
  <si>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</si>
  <si>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</si>
  <si>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</si>
  <si>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</si>
  <si>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</si>
  <si>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</si>
  <si>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</si>
  <si>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</si>
  <si>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</si>
  <si>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</si>
  <si>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</si>
  <si>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</si>
  <si>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</si>
  <si>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</si>
  <si>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</si>
  <si>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</si>
  <si>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</si>
  <si>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</si>
  <si>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</si>
  <si>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</si>
  <si>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</si>
  <si>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</si>
  <si>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</si>
  <si>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</si>
  <si>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</si>
  <si>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</si>
  <si>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</si>
  <si>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</si>
  <si>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</si>
  <si>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</si>
  <si>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</si>
  <si>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</si>
  <si>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</si>
  <si>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</si>
  <si>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</si>
  <si>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</si>
  <si>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</si>
  <si>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</si>
  <si>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</si>
  <si>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</si>
  <si>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</si>
  <si>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</si>
  <si>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</si>
  <si>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</si>
  <si>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</si>
  <si>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</si>
  <si>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</si>
  <si>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</si>
  <si>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</si>
  <si>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</si>
  <si>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</si>
  <si>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</si>
  <si>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</si>
  <si>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</si>
  <si>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Jos Bijlenga</t>
  </si>
  <si>
    <t>Robert Bezem</t>
  </si>
  <si>
    <t>Nette documenten met goede tekst en opmaak.</t>
  </si>
  <si>
    <t>Geen rekening mee gehouden</t>
  </si>
  <si>
    <t>Er zijn wel goede stukken geschreven, alleen niet in het detail dat nodig is. Vooral over  formele keuze en criteria is weinig te vinden. Wel zijn de stappen in de implementatie aangegeven. Gevolgen van de keuze zijn niet genoemd.</t>
  </si>
  <si>
    <t>Niet heel grondig, er is wel iets rekening gehouden. Maar keuzes zijn niet onderbouwd.</t>
  </si>
  <si>
    <t>Er is een goede keuze gemaakt in de experimenten. In de meeste gevallen is wel gekozen voor een goede hypothese, helaas niet altijd even meetbaar.</t>
  </si>
  <si>
    <t>De resultaten zijn duidelijk verzameld. Helaas is het niet altijd netjes en formeel geanalyseerd.</t>
  </si>
  <si>
    <t>Nette documenten, met hier en daar nog wel wat taalfouten.</t>
  </si>
  <si>
    <t>Code ziet er goed uit. Er is gelet op performance op sommige plekken. Er is wel iets over de structuur nagedacht, maar dat kan beter.</t>
  </si>
  <si>
    <t>Heel weinig commentaar, en zeker niet over de auteurs. Ook geen referenties naar code of artikelen van anderen, noch naar de eigen implementatieplannen.</t>
  </si>
  <si>
    <t>Er is weinig commentaar, soms een heel klein beetje. Wel is het GIT gebruik goed gericht op samenwerking. Zelfs met branches en goede commit-comments.</t>
  </si>
  <si>
    <t>Net gedaan allemaal.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</si>
</sst>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xf numFmtId="0" fontId="13" fillId="6" borderId="4" xfId="0" applyFont="1" applyFill="1"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A15" sqref="A15:B15"/>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55</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56</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105">
        <v>42183</v>
      </c>
      <c r="C14" s="23"/>
      <c r="D14" s="23"/>
      <c r="E14" s="23"/>
      <c r="F14" s="23"/>
    </row>
    <row r="15" spans="1:6" x14ac:dyDescent="0.2">
      <c r="A15" s="89" t="s">
        <v>4</v>
      </c>
      <c r="B15" s="90"/>
      <c r="C15" s="23"/>
      <c r="D15" s="23"/>
      <c r="E15" s="23"/>
      <c r="F15" s="23"/>
    </row>
    <row r="16" spans="1:6" ht="30" customHeight="1" x14ac:dyDescent="0.2">
      <c r="A16" s="35" t="s">
        <v>40</v>
      </c>
      <c r="B16" s="36">
        <f>+Beoordeling!R2</f>
        <v>8</v>
      </c>
      <c r="C16" s="23"/>
      <c r="D16" s="23"/>
      <c r="E16" s="23"/>
      <c r="F16" s="23"/>
    </row>
    <row r="17" spans="1:6" ht="30" customHeight="1" x14ac:dyDescent="0.2">
      <c r="A17" s="35" t="s">
        <v>38</v>
      </c>
      <c r="B17" s="36">
        <f>+Beoordeling!R3</f>
        <v>6</v>
      </c>
      <c r="C17" s="23"/>
      <c r="D17" s="23"/>
      <c r="E17" s="23"/>
      <c r="F17" s="23"/>
    </row>
    <row r="18" spans="1:6" ht="30" customHeight="1" x14ac:dyDescent="0.2">
      <c r="A18" s="35" t="s">
        <v>39</v>
      </c>
      <c r="B18" s="36">
        <f>+Beoordeling!R4</f>
        <v>5</v>
      </c>
      <c r="C18" s="23"/>
      <c r="D18" s="23"/>
      <c r="E18" s="23"/>
      <c r="F18" s="23"/>
    </row>
    <row r="19" spans="1:6" ht="30" customHeight="1" thickBot="1" x14ac:dyDescent="0.25">
      <c r="A19" s="34" t="s">
        <v>32</v>
      </c>
      <c r="B19" s="88">
        <f>+Beoordeling!R6</f>
        <v>6.75</v>
      </c>
      <c r="C19" s="23"/>
      <c r="D19" s="23"/>
      <c r="E19" s="23"/>
      <c r="F19" s="23"/>
    </row>
    <row r="20" spans="1:6" ht="30" customHeight="1" x14ac:dyDescent="0.2">
      <c r="A20" s="37" t="s">
        <v>54</v>
      </c>
      <c r="B20" s="38" t="str">
        <f>+IF(B19&gt;=5.5,"VD","NVD")</f>
        <v>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5" sqref="C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8</v>
      </c>
      <c r="F2" s="6"/>
    </row>
    <row r="3" spans="1:6" ht="120" customHeight="1" x14ac:dyDescent="0.2">
      <c r="A3" s="16" t="s">
        <v>10</v>
      </c>
      <c r="B3" s="50" t="s">
        <v>44</v>
      </c>
      <c r="C3" s="20" t="s">
        <v>15</v>
      </c>
      <c r="D3" s="94" t="s">
        <v>64</v>
      </c>
      <c r="E3" s="93"/>
      <c r="F3" s="6"/>
    </row>
    <row r="4" spans="1:6" ht="120" customHeight="1" x14ac:dyDescent="0.2">
      <c r="A4" s="77" t="s">
        <v>12</v>
      </c>
      <c r="B4" s="78" t="s">
        <v>43</v>
      </c>
      <c r="C4" s="79" t="s">
        <v>14</v>
      </c>
      <c r="D4" s="95" t="s">
        <v>65</v>
      </c>
      <c r="E4" s="96"/>
      <c r="F4" s="6"/>
    </row>
    <row r="5" spans="1:6" ht="120" customHeight="1" x14ac:dyDescent="0.2">
      <c r="A5" s="52" t="s">
        <v>13</v>
      </c>
      <c r="B5" s="53" t="s">
        <v>42</v>
      </c>
      <c r="C5" s="54" t="s">
        <v>15</v>
      </c>
      <c r="D5" s="106" t="s">
        <v>66</v>
      </c>
      <c r="E5" s="93"/>
      <c r="F5" s="6"/>
    </row>
    <row r="6" spans="1:6" ht="120" customHeight="1" x14ac:dyDescent="0.2">
      <c r="A6" s="27" t="s">
        <v>21</v>
      </c>
      <c r="B6" s="49" t="s">
        <v>41</v>
      </c>
      <c r="C6" s="29" t="s">
        <v>15</v>
      </c>
      <c r="D6" s="98" t="s">
        <v>67</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6" sqref="D6:E6"/>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6</v>
      </c>
      <c r="F2" s="6"/>
    </row>
    <row r="3" spans="1:6" ht="120" customHeight="1" x14ac:dyDescent="0.2">
      <c r="A3" s="16" t="s">
        <v>10</v>
      </c>
      <c r="B3" s="80" t="s">
        <v>46</v>
      </c>
      <c r="C3" s="17" t="s">
        <v>14</v>
      </c>
      <c r="D3" s="94" t="s">
        <v>61</v>
      </c>
      <c r="E3" s="93"/>
      <c r="F3" s="6"/>
    </row>
    <row r="4" spans="1:6" ht="120" customHeight="1" x14ac:dyDescent="0.2">
      <c r="A4" s="18" t="s">
        <v>12</v>
      </c>
      <c r="B4" s="51" t="s">
        <v>45</v>
      </c>
      <c r="C4" s="85" t="s">
        <v>14</v>
      </c>
      <c r="D4" s="100" t="s">
        <v>62</v>
      </c>
      <c r="E4" s="93"/>
      <c r="F4" s="6"/>
    </row>
    <row r="5" spans="1:6" ht="120" customHeight="1" x14ac:dyDescent="0.2">
      <c r="A5" s="21" t="s">
        <v>13</v>
      </c>
      <c r="B5" s="81" t="s">
        <v>47</v>
      </c>
      <c r="C5" s="22" t="s">
        <v>14</v>
      </c>
      <c r="D5" s="101" t="s">
        <v>63</v>
      </c>
      <c r="E5" s="93"/>
      <c r="F5" s="6"/>
    </row>
    <row r="6" spans="1:6" ht="120" customHeight="1" x14ac:dyDescent="0.2">
      <c r="A6" s="82" t="s">
        <v>21</v>
      </c>
      <c r="B6" s="83" t="s">
        <v>25</v>
      </c>
      <c r="C6" s="84" t="s">
        <v>25</v>
      </c>
      <c r="D6" s="102" t="s">
        <v>25</v>
      </c>
      <c r="E6" s="97"/>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5" sqref="C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5</v>
      </c>
      <c r="F2" s="6"/>
    </row>
    <row r="3" spans="1:6" ht="120" customHeight="1" x14ac:dyDescent="0.2">
      <c r="A3" s="16" t="s">
        <v>10</v>
      </c>
      <c r="B3" s="80" t="s">
        <v>51</v>
      </c>
      <c r="C3" s="20" t="s">
        <v>14</v>
      </c>
      <c r="D3" s="94" t="s">
        <v>59</v>
      </c>
      <c r="E3" s="93"/>
      <c r="F3" s="6"/>
    </row>
    <row r="4" spans="1:6" ht="120" customHeight="1" x14ac:dyDescent="0.2">
      <c r="A4" s="18" t="s">
        <v>12</v>
      </c>
      <c r="B4" s="86" t="s">
        <v>50</v>
      </c>
      <c r="C4" s="85" t="s">
        <v>11</v>
      </c>
      <c r="D4" s="100" t="s">
        <v>60</v>
      </c>
      <c r="E4" s="93"/>
      <c r="F4" s="6"/>
    </row>
    <row r="5" spans="1:6" ht="120" customHeight="1" x14ac:dyDescent="0.2">
      <c r="A5" s="21" t="s">
        <v>13</v>
      </c>
      <c r="B5" s="81" t="s">
        <v>47</v>
      </c>
      <c r="C5" s="22" t="s">
        <v>15</v>
      </c>
      <c r="D5" s="101" t="s">
        <v>57</v>
      </c>
      <c r="E5" s="93"/>
      <c r="F5" s="6"/>
    </row>
    <row r="6" spans="1:6" ht="120" customHeight="1" x14ac:dyDescent="0.2">
      <c r="A6" s="27" t="s">
        <v>21</v>
      </c>
      <c r="B6" s="87" t="s">
        <v>52</v>
      </c>
      <c r="C6" s="29" t="s">
        <v>11</v>
      </c>
      <c r="D6" s="98" t="s">
        <v>58</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3" t="s">
        <v>19</v>
      </c>
    </row>
    <row r="2" spans="1:20" ht="12" customHeight="1" x14ac:dyDescent="0.2">
      <c r="A2" s="61" t="str">
        <f>+'Code + Versiebeheer'!B2</f>
        <v>Code + Versiebeheer</v>
      </c>
      <c r="B2" s="62">
        <f>+COUNTIF('Code + Versiebeheer'!$C$3:$C$7,"=X")</f>
        <v>1</v>
      </c>
      <c r="C2" s="62">
        <f>+COUNTIF('Code + Versiebeheer'!$C$3:$C$7,"=O")</f>
        <v>0</v>
      </c>
      <c r="D2" s="62">
        <f>+COUNTIF('Code + Versiebeheer'!$C$3:$C$7,"=V")</f>
        <v>1</v>
      </c>
      <c r="E2" s="62">
        <f>+COUNTIF('Code + Versiebeheer'!$C$3:$C$7,"=G")</f>
        <v>3</v>
      </c>
      <c r="F2" s="62">
        <f>+COUNTIF('Code + Versiebeheer'!$C$3:$C$7,"=Z")</f>
        <v>0</v>
      </c>
      <c r="G2" s="63">
        <f>+IF(AND(OR('Code + Versiebeheer'!C3="V",'Code + Versiebeheer'!C3="G",'Code + Versiebeheer'!C3="Z"),OR('Code + Versiebeheer'!C4="V",'Code + Versiebeheer'!C4="G",'Code + Versiebeheer'!C4="Z")),1,0)</f>
        <v>1</v>
      </c>
      <c r="H2" s="64"/>
      <c r="I2" s="62">
        <f>+SUM(B2:F2)</f>
        <v>5</v>
      </c>
      <c r="J2" s="62">
        <f>3*C2</f>
        <v>0</v>
      </c>
      <c r="K2" s="62">
        <f>6*D2</f>
        <v>6</v>
      </c>
      <c r="L2" s="62">
        <f>8*E2</f>
        <v>24</v>
      </c>
      <c r="M2" s="62">
        <f>10*F2</f>
        <v>0</v>
      </c>
      <c r="N2" s="62">
        <f>+IF(OR('Code + Versiebeheer'!C3="X",'Code + Versiebeheer'!C4="X"),1,0)</f>
        <v>0</v>
      </c>
      <c r="O2" s="62">
        <f>+IF(N2=0,G2,1)</f>
        <v>1</v>
      </c>
      <c r="P2" s="62"/>
      <c r="Q2" s="62">
        <f>+ROUND(SUM(J2:M2)/(5-B2),0)</f>
        <v>8</v>
      </c>
      <c r="R2" s="63">
        <f>+IF(O2,Q2,MIN(Q2,5))</f>
        <v>8</v>
      </c>
      <c r="S2" s="70">
        <v>1</v>
      </c>
      <c r="T2" s="104"/>
    </row>
    <row r="3" spans="1:20" ht="12" customHeight="1" x14ac:dyDescent="0.2">
      <c r="A3" s="61" t="str">
        <f>+Meetrapporten!B2</f>
        <v>Meetrapporten</v>
      </c>
      <c r="B3" s="62">
        <f>+COUNTIF(Meetrapporten!$C$3:$C$7,"=X")</f>
        <v>2</v>
      </c>
      <c r="C3" s="62">
        <f>+COUNTIF(Meetrapporten!$C$3:$C$7,"=O")</f>
        <v>0</v>
      </c>
      <c r="D3" s="62">
        <f>+COUNTIF(Meetrapporten!$C$3:$C$7,"=V")</f>
        <v>3</v>
      </c>
      <c r="E3" s="62">
        <f>+COUNTIF(Meetrapporten!$C$3:$C$7,"=G")</f>
        <v>0</v>
      </c>
      <c r="F3" s="62">
        <f>+COUNTIF(Meetrapporten!$C$3:$C$7,"=Z")</f>
        <v>0</v>
      </c>
      <c r="G3" s="63">
        <f>+IF(AND(OR(Meetrapporten!C3="V",Meetrapporten!C3="G",Meetrapporten!C3="Z"),OR(Meetrapporten!C4="V",Meetrapporten!C4="G",Meetrapporten!C4="Z")),1,0)</f>
        <v>1</v>
      </c>
      <c r="H3" s="64"/>
      <c r="I3" s="62">
        <f t="shared" ref="I3:I4" si="0">+SUM(B3:F3)</f>
        <v>5</v>
      </c>
      <c r="J3" s="62">
        <f t="shared" ref="J3:J4" si="1">3*C3</f>
        <v>0</v>
      </c>
      <c r="K3" s="62">
        <f t="shared" ref="K3:K4" si="2">6*D3</f>
        <v>18</v>
      </c>
      <c r="L3" s="62">
        <f t="shared" ref="L3:L4" si="3">8*E3</f>
        <v>0</v>
      </c>
      <c r="M3" s="62">
        <f t="shared" ref="M3:M4" si="4">10*F3</f>
        <v>0</v>
      </c>
      <c r="N3" s="62">
        <f>+IF(OR(Meetrapporten!C3="X",Meetrapporten!C4="X"),1,0)</f>
        <v>0</v>
      </c>
      <c r="O3" s="62">
        <f t="shared" ref="O3:O4" si="5">+IF(N3=0,G3,1)</f>
        <v>1</v>
      </c>
      <c r="P3" s="62"/>
      <c r="Q3" s="62">
        <f t="shared" ref="Q3:Q4" si="6">+ROUND(SUM(J3:M3)/(5-B3),0)</f>
        <v>6</v>
      </c>
      <c r="R3" s="63">
        <f t="shared" ref="R3:R4" si="7">+IF(O3,Q3,MIN(Q3,5))</f>
        <v>6</v>
      </c>
      <c r="S3" s="70">
        <v>0.5</v>
      </c>
      <c r="T3" s="104"/>
    </row>
    <row r="4" spans="1:20" ht="12" customHeight="1" thickBot="1" x14ac:dyDescent="0.25">
      <c r="A4" s="72" t="str">
        <f>+Implementatieplannen!B2</f>
        <v>Implementatieplannen</v>
      </c>
      <c r="B4" s="73">
        <f>+COUNTIF(Implementatieplannen!$C$3:$C$7,"=X")</f>
        <v>1</v>
      </c>
      <c r="C4" s="73">
        <f>+COUNTIF(Implementatieplannen!$C$3:$C$7,"=O")</f>
        <v>2</v>
      </c>
      <c r="D4" s="73">
        <f>+COUNTIF(Implementatieplannen!$C$3:$C$7,"=V")</f>
        <v>1</v>
      </c>
      <c r="E4" s="73">
        <f>+COUNTIF(Implementatieplannen!$C$3:$C$7,"=G")</f>
        <v>1</v>
      </c>
      <c r="F4" s="73">
        <f>+COUNTIF(Implementatieplannen!$C$3:$C$7,"=Z")</f>
        <v>0</v>
      </c>
      <c r="G4" s="74">
        <f>+IF(AND(OR(Implementatieplannen!C3="V",Implementatieplannen!C3="G",Implementatieplannen!C3="Z"),OR(Implementatieplannen!C4="V",Implementatieplannen!C4="G",Implementatieplannen!C4="Z")),1,0)</f>
        <v>0</v>
      </c>
      <c r="H4" s="75"/>
      <c r="I4" s="73">
        <f t="shared" si="0"/>
        <v>5</v>
      </c>
      <c r="J4" s="73">
        <f t="shared" si="1"/>
        <v>6</v>
      </c>
      <c r="K4" s="73">
        <f t="shared" si="2"/>
        <v>6</v>
      </c>
      <c r="L4" s="73">
        <f t="shared" si="3"/>
        <v>8</v>
      </c>
      <c r="M4" s="73">
        <f t="shared" si="4"/>
        <v>0</v>
      </c>
      <c r="N4" s="73">
        <f>+IF(OR(Implementatieplannen!C3="X",Implementatieplannen!C4="X"),1,0)</f>
        <v>0</v>
      </c>
      <c r="O4" s="73">
        <f t="shared" si="5"/>
        <v>0</v>
      </c>
      <c r="P4" s="73"/>
      <c r="Q4" s="73">
        <f t="shared" si="6"/>
        <v>5</v>
      </c>
      <c r="R4" s="74">
        <f t="shared" si="7"/>
        <v>5</v>
      </c>
      <c r="S4" s="76">
        <v>0.5</v>
      </c>
      <c r="T4" s="104"/>
    </row>
    <row r="5" spans="1:20" ht="12" customHeight="1" x14ac:dyDescent="0.2">
      <c r="A5" s="65"/>
      <c r="B5" s="66"/>
      <c r="C5" s="66"/>
      <c r="D5" s="66"/>
      <c r="E5" s="66"/>
      <c r="F5" s="66"/>
      <c r="G5" s="67"/>
      <c r="H5" s="68"/>
      <c r="I5" s="68"/>
      <c r="J5" s="68"/>
      <c r="K5" s="68"/>
      <c r="L5" s="68"/>
      <c r="M5" s="68"/>
      <c r="N5" s="68"/>
      <c r="O5" s="68"/>
      <c r="P5" s="68"/>
      <c r="Q5" s="68"/>
      <c r="R5" s="67"/>
      <c r="S5" s="44"/>
      <c r="T5" s="104"/>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6.75</v>
      </c>
      <c r="S6" s="45">
        <f>+SUM(S2:S4)</f>
        <v>2</v>
      </c>
      <c r="T6" s="104"/>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2015-06-28T17:53:32Z</dcterms:modified>
</cp:coreProperties>
</file>