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d53cb7599fb50/Documents/Tec/4° SEMESTRE/Interconexión Dispositivos/"/>
    </mc:Choice>
  </mc:AlternateContent>
  <xr:revisionPtr revIDLastSave="135" documentId="13_ncr:1_{F194847F-A317-4E5C-9993-F32CA9976EE8}" xr6:coauthVersionLast="47" xr6:coauthVersionMax="47" xr10:uidLastSave="{EB79152D-C432-4979-97E0-A23B327AB1C8}"/>
  <bookViews>
    <workbookView xWindow="-108" yWindow="-108" windowWidth="23256" windowHeight="12576" xr2:uid="{C05F4FD9-EC6C-EC42-8D65-095026BF0E1F}"/>
  </bookViews>
  <sheets>
    <sheet name="Propuesta Final" sheetId="1" r:id="rId1"/>
    <sheet name="Propuesta 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8" i="1"/>
  <c r="J9" i="1"/>
  <c r="O9" i="1" s="1"/>
  <c r="P9" i="1" s="1"/>
  <c r="J10" i="1"/>
  <c r="O10" i="1" s="1"/>
  <c r="P10" i="1" s="1"/>
  <c r="J11" i="1"/>
  <c r="O11" i="1" s="1"/>
  <c r="P11" i="1" s="1"/>
  <c r="J12" i="1"/>
  <c r="O12" i="1" s="1"/>
  <c r="P12" i="1" s="1"/>
  <c r="J13" i="1"/>
  <c r="O13" i="1" s="1"/>
  <c r="P13" i="1" s="1"/>
  <c r="J14" i="1"/>
  <c r="O14" i="1" s="1"/>
  <c r="P14" i="1" s="1"/>
  <c r="J15" i="1"/>
  <c r="O15" i="1" s="1"/>
  <c r="P15" i="1" s="1"/>
  <c r="J16" i="1"/>
  <c r="O16" i="1" s="1"/>
  <c r="P16" i="1" s="1"/>
  <c r="J18" i="1"/>
  <c r="O18" i="1" s="1"/>
  <c r="P18" i="1" s="1"/>
  <c r="J20" i="1"/>
  <c r="O20" i="1" s="1"/>
  <c r="P20" i="1" s="1"/>
  <c r="N16" i="1"/>
  <c r="N15" i="1"/>
  <c r="E8" i="1"/>
  <c r="J8" i="1"/>
  <c r="O8" i="1" s="1"/>
  <c r="P8" i="1" s="1"/>
  <c r="F20" i="3"/>
  <c r="F19" i="3"/>
  <c r="F18" i="3"/>
  <c r="F17" i="3"/>
  <c r="F16" i="3"/>
  <c r="F15" i="3"/>
  <c r="F14" i="3"/>
  <c r="F13" i="3"/>
  <c r="F12" i="3"/>
  <c r="F11" i="3"/>
  <c r="F10" i="3"/>
  <c r="E10" i="3"/>
  <c r="E11" i="3"/>
  <c r="E12" i="3"/>
  <c r="E13" i="3"/>
  <c r="E14" i="3"/>
  <c r="E15" i="3"/>
  <c r="E16" i="3"/>
  <c r="E17" i="3"/>
  <c r="E18" i="3"/>
  <c r="E19" i="3"/>
  <c r="E20" i="3"/>
  <c r="AV21" i="3"/>
  <c r="AT21" i="3"/>
  <c r="AQ21" i="3"/>
  <c r="AU20" i="3"/>
  <c r="AW20" i="3" s="1"/>
  <c r="AU19" i="3"/>
  <c r="AW19" i="3" s="1"/>
  <c r="AU18" i="3"/>
  <c r="AW18" i="3" s="1"/>
  <c r="AU17" i="3"/>
  <c r="AW17" i="3" s="1"/>
  <c r="AU16" i="3"/>
  <c r="AW16" i="3" s="1"/>
  <c r="AU15" i="3"/>
  <c r="AW15" i="3" s="1"/>
  <c r="AU14" i="3"/>
  <c r="AW14" i="3" s="1"/>
  <c r="AU13" i="3"/>
  <c r="AW13" i="3" s="1"/>
  <c r="AU12" i="3"/>
  <c r="AU11" i="3"/>
  <c r="AW11" i="3" s="1"/>
  <c r="AU10" i="3"/>
  <c r="AW10" i="3" s="1"/>
  <c r="AV9" i="3"/>
  <c r="AU9" i="3"/>
  <c r="AW9" i="3" s="1"/>
  <c r="AX8" i="3"/>
  <c r="AV8" i="3"/>
  <c r="AU8" i="3"/>
  <c r="O16" i="3"/>
  <c r="O20" i="3"/>
  <c r="M11" i="3"/>
  <c r="O11" i="3" s="1"/>
  <c r="M12" i="3"/>
  <c r="O12" i="3" s="1"/>
  <c r="M13" i="3"/>
  <c r="O13" i="3" s="1"/>
  <c r="M14" i="3"/>
  <c r="O14" i="3" s="1"/>
  <c r="M15" i="3"/>
  <c r="O15" i="3" s="1"/>
  <c r="M16" i="3"/>
  <c r="M17" i="3"/>
  <c r="O17" i="3" s="1"/>
  <c r="M18" i="3"/>
  <c r="O18" i="3" s="1"/>
  <c r="M19" i="3"/>
  <c r="O19" i="3" s="1"/>
  <c r="M20" i="3"/>
  <c r="M10" i="3"/>
  <c r="O10" i="3" s="1"/>
  <c r="G21" i="3"/>
  <c r="D21" i="3"/>
  <c r="N21" i="3"/>
  <c r="L21" i="3"/>
  <c r="I21" i="3"/>
  <c r="H21" i="3"/>
  <c r="N9" i="3"/>
  <c r="M9" i="3"/>
  <c r="F9" i="3"/>
  <c r="I9" i="3" s="1"/>
  <c r="P8" i="3"/>
  <c r="N8" i="3"/>
  <c r="M8" i="3"/>
  <c r="F8" i="3"/>
  <c r="I8" i="3" s="1"/>
  <c r="N9" i="1"/>
  <c r="N10" i="1"/>
  <c r="N11" i="1"/>
  <c r="N12" i="1"/>
  <c r="N13" i="1"/>
  <c r="N14" i="1"/>
  <c r="N8" i="1"/>
  <c r="M21" i="1"/>
  <c r="H21" i="1"/>
  <c r="G21" i="1"/>
  <c r="F21" i="1"/>
  <c r="D21" i="1"/>
  <c r="O21" i="1" l="1"/>
  <c r="J21" i="1"/>
  <c r="N21" i="1"/>
  <c r="F21" i="3"/>
  <c r="AU21" i="3"/>
  <c r="AW8" i="3"/>
  <c r="AW12" i="3"/>
  <c r="AW21" i="3" s="1"/>
  <c r="AV22" i="3" s="1"/>
  <c r="O8" i="3"/>
  <c r="O9" i="3"/>
  <c r="M21" i="3"/>
  <c r="O21" i="3"/>
  <c r="O22" i="3" s="1"/>
  <c r="P21" i="1" l="1"/>
</calcChain>
</file>

<file path=xl/sharedStrings.xml><?xml version="1.0" encoding="utf-8"?>
<sst xmlns="http://schemas.openxmlformats.org/spreadsheetml/2006/main" count="369" uniqueCount="163">
  <si>
    <t>Reto 04. Diseño Lógico de la red</t>
  </si>
  <si>
    <t>No. Red</t>
  </si>
  <si>
    <t>Descripción</t>
  </si>
  <si>
    <t>Equipo solicitados</t>
  </si>
  <si>
    <t>Crecimiento estimado</t>
  </si>
  <si>
    <t>Total</t>
  </si>
  <si>
    <t>IP de la Red</t>
  </si>
  <si>
    <t>1ra IP Utilizable</t>
  </si>
  <si>
    <t>Última IP Uilizables</t>
  </si>
  <si>
    <t>Prefijo de la Mascara</t>
  </si>
  <si>
    <t>Mascara en Decimal</t>
  </si>
  <si>
    <t>% Crecimiento</t>
  </si>
  <si>
    <t>IP a Usar</t>
  </si>
  <si>
    <t>X</t>
  </si>
  <si>
    <t>Cant. IP para Soporte</t>
  </si>
  <si>
    <t>/27</t>
  </si>
  <si>
    <t>255.255.255.224</t>
  </si>
  <si>
    <t>IP de Broadcast</t>
  </si>
  <si>
    <t>Ejemplo 2</t>
  </si>
  <si>
    <t>Ejemplo 1</t>
  </si>
  <si>
    <t>IP Obtenidas Utilizables</t>
  </si>
  <si>
    <t>/29</t>
  </si>
  <si>
    <t>255.255.255.248</t>
  </si>
  <si>
    <t xml:space="preserve">IP y Mascara asignada: </t>
  </si>
  <si>
    <t>IP Obtenidas Totales</t>
  </si>
  <si>
    <t>196.16.10.31</t>
  </si>
  <si>
    <t>191.16.10.1</t>
  </si>
  <si>
    <t>192.16.10.30</t>
  </si>
  <si>
    <t>191.16.10.32</t>
  </si>
  <si>
    <t>191.16.10.39</t>
  </si>
  <si>
    <t>191.16.10.31</t>
  </si>
  <si>
    <t>192.16.10.38</t>
  </si>
  <si>
    <t>Equipo</t>
  </si>
  <si>
    <t>Cant. IP Red y Broadcast</t>
  </si>
  <si>
    <t>IP Disponibles Adicionales</t>
  </si>
  <si>
    <t>172.16.8.0</t>
  </si>
  <si>
    <t>/21</t>
  </si>
  <si>
    <t>Secundaria</t>
  </si>
  <si>
    <t>Primaria #1</t>
  </si>
  <si>
    <t>Primaria #2</t>
  </si>
  <si>
    <t>Preparatoria</t>
  </si>
  <si>
    <t>Entrenadores</t>
  </si>
  <si>
    <t>Reporteros</t>
  </si>
  <si>
    <t>Jueces</t>
  </si>
  <si>
    <t>/24</t>
  </si>
  <si>
    <t>/25</t>
  </si>
  <si>
    <t>/26</t>
  </si>
  <si>
    <t>255.255.255.0</t>
  </si>
  <si>
    <t>255.255.255.192</t>
  </si>
  <si>
    <t>172.16.9.0</t>
  </si>
  <si>
    <t>172.16.10.0</t>
  </si>
  <si>
    <t>172.16.11.0</t>
  </si>
  <si>
    <t>172.16.12.0</t>
  </si>
  <si>
    <t>172.16.12.64</t>
  </si>
  <si>
    <t>172.16.12.128</t>
  </si>
  <si>
    <t>172.16.8.1</t>
  </si>
  <si>
    <t>172.16.9.1</t>
  </si>
  <si>
    <t>172.16.10.1</t>
  </si>
  <si>
    <t>172.16.11.1</t>
  </si>
  <si>
    <t>172.16.12.1</t>
  </si>
  <si>
    <t>172.16.12.65</t>
  </si>
  <si>
    <t>172.16.12.129</t>
  </si>
  <si>
    <t>172.16.8.255</t>
  </si>
  <si>
    <t>172.16.9.255</t>
  </si>
  <si>
    <t>172.16.10.255</t>
  </si>
  <si>
    <t>172.16.11.255</t>
  </si>
  <si>
    <t>172.16.12.63</t>
  </si>
  <si>
    <t>172.16.12.127</t>
  </si>
  <si>
    <t>172.16.12.159</t>
  </si>
  <si>
    <t>172.16.12.62</t>
  </si>
  <si>
    <t>172.16.12.126</t>
  </si>
  <si>
    <t>172.16.12.158</t>
  </si>
  <si>
    <t>Switches</t>
  </si>
  <si>
    <t>Primaria</t>
  </si>
  <si>
    <t>Jueces (Compu)</t>
  </si>
  <si>
    <t>Serv. e Impresoras</t>
  </si>
  <si>
    <t>No. Subredes</t>
  </si>
  <si>
    <t>Dispositivos p/red</t>
  </si>
  <si>
    <t>88 p/red</t>
  </si>
  <si>
    <t>2 (48) p/red</t>
  </si>
  <si>
    <t>198 p/red</t>
  </si>
  <si>
    <t>5 (48) p/red</t>
  </si>
  <si>
    <t>44 p/red</t>
  </si>
  <si>
    <t>1 (48) p/red</t>
  </si>
  <si>
    <t>Total p/red</t>
  </si>
  <si>
    <t>90 p/red</t>
  </si>
  <si>
    <t>203 p/red</t>
  </si>
  <si>
    <t>45 p/red</t>
  </si>
  <si>
    <t>10 p/red</t>
  </si>
  <si>
    <t>1 (24) p/red</t>
  </si>
  <si>
    <t>11 p/red</t>
  </si>
  <si>
    <t>5 p/red</t>
  </si>
  <si>
    <t>6 p/red</t>
  </si>
  <si>
    <t>32 p/red</t>
  </si>
  <si>
    <t>n.a.</t>
  </si>
  <si>
    <t>40 p/red</t>
  </si>
  <si>
    <t>Primaria #3</t>
  </si>
  <si>
    <t>Preparatoria #1</t>
  </si>
  <si>
    <t>Preparatoria #2</t>
  </si>
  <si>
    <t>Preparatoria #3</t>
  </si>
  <si>
    <t>Jueces (PC)</t>
  </si>
  <si>
    <t>Jueces (Serv./Impr)</t>
  </si>
  <si>
    <t>/28</t>
  </si>
  <si>
    <t>255.255.255.128</t>
  </si>
  <si>
    <t>255.255.255.240</t>
  </si>
  <si>
    <t>172.16.9.128</t>
  </si>
  <si>
    <t>172.16.10.128</t>
  </si>
  <si>
    <t>172.16.10.192</t>
  </si>
  <si>
    <t>172.16.11.64</t>
  </si>
  <si>
    <t>172.16.11.128</t>
  </si>
  <si>
    <t>172.16.11.192</t>
  </si>
  <si>
    <t>172.16.11.208</t>
  </si>
  <si>
    <t>172.16.9.129</t>
  </si>
  <si>
    <t>172.16.10.129</t>
  </si>
  <si>
    <t>172.16.10.193</t>
  </si>
  <si>
    <t>172.16.11.65</t>
  </si>
  <si>
    <t>172.16.11.129</t>
  </si>
  <si>
    <t>172.16.11.193</t>
  </si>
  <si>
    <t>172.16.11.209</t>
  </si>
  <si>
    <t>172.16.9.127</t>
  </si>
  <si>
    <t>172.16.10.127</t>
  </si>
  <si>
    <t>172.16.10.191</t>
  </si>
  <si>
    <t>172.16.11.63</t>
  </si>
  <si>
    <t>172.16.11.127</t>
  </si>
  <si>
    <t>172.16.11.191</t>
  </si>
  <si>
    <t>172.16.11.207</t>
  </si>
  <si>
    <t>172.16.11.215</t>
  </si>
  <si>
    <t>172.16.8.254</t>
  </si>
  <si>
    <t>172.16.9.254</t>
  </si>
  <si>
    <t>172.16.9.126</t>
  </si>
  <si>
    <t>172.16.10.126</t>
  </si>
  <si>
    <t>172.16.10.190</t>
  </si>
  <si>
    <t>172.16.10.254</t>
  </si>
  <si>
    <t>172.16.11.62</t>
  </si>
  <si>
    <t>172.16.11.126</t>
  </si>
  <si>
    <t>172.16.11.190</t>
  </si>
  <si>
    <t>172.16.11.206</t>
  </si>
  <si>
    <t>172.16.11.214</t>
  </si>
  <si>
    <t xml:space="preserve">% Crecimiento Total = </t>
  </si>
  <si>
    <t>172.16.11.254</t>
  </si>
  <si>
    <t>Cant. IP Equipo Redes</t>
  </si>
  <si>
    <t>WAN Cedetec - Central</t>
  </si>
  <si>
    <t>WAN Carpa - Central</t>
  </si>
  <si>
    <t>Inspectores</t>
  </si>
  <si>
    <t>/30</t>
  </si>
  <si>
    <t>255.255.255.252</t>
  </si>
  <si>
    <t>172.16.12.160</t>
  </si>
  <si>
    <t>172.16.12.164</t>
  </si>
  <si>
    <t>172.16.12.161</t>
  </si>
  <si>
    <t>172.16.12.162</t>
  </si>
  <si>
    <t>172.16.12.163</t>
  </si>
  <si>
    <t>172.16.12.165</t>
  </si>
  <si>
    <t>172.16.12.166</t>
  </si>
  <si>
    <t>172.16.12.167</t>
  </si>
  <si>
    <t>172.16.56.0</t>
  </si>
  <si>
    <t>172.16.56.7</t>
  </si>
  <si>
    <t>172.16.56.1</t>
  </si>
  <si>
    <t>172.16.56.6</t>
  </si>
  <si>
    <t>WAN Central - TEC</t>
  </si>
  <si>
    <t>10.48.135.139</t>
  </si>
  <si>
    <t>10.48.135.140</t>
  </si>
  <si>
    <t>10.48.135.141</t>
  </si>
  <si>
    <t>10.48.135.142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</si>
</sst>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8F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8F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7080-79C7-E546-BE4C-982483514C30}">
  <dimension ref="B2:V23"/>
  <sheetViews>
    <sheetView tabSelected="1" topLeftCell="A4" zoomScale="66" workbookViewId="0">
      <selection activeCell="H32" sqref="H32"/>
    </sheetView>
  </sheetViews>
  <sheetFormatPr baseColWidth="10" defaultRowHeight="15.6" x14ac:dyDescent="0.3"/>
  <cols>
    <col min="1" max="1" width="3.69921875" customWidth="1"/>
    <col min="2" max="2" width="11.69921875" customWidth="1"/>
    <col min="3" max="3" width="35.8984375" customWidth="1"/>
    <col min="4" max="4" width="15.296875" customWidth="1"/>
    <col min="5" max="5" width="23.19921875" bestFit="1" customWidth="1"/>
    <col min="6" max="6" width="16.69921875" customWidth="1"/>
    <col min="7" max="8" width="17.296875" customWidth="1"/>
    <col min="9" max="9" width="18.3984375" customWidth="1"/>
    <col min="10" max="10" width="14.5" customWidth="1"/>
    <col min="11" max="11" width="14.796875" customWidth="1"/>
    <col min="12" max="12" width="22.296875" bestFit="1" customWidth="1"/>
    <col min="13" max="13" width="17.5" customWidth="1"/>
    <col min="14" max="14" width="16.796875" customWidth="1"/>
    <col min="15" max="15" width="12.296875" bestFit="1" customWidth="1"/>
    <col min="16" max="16" width="18.69921875" customWidth="1"/>
    <col min="17" max="17" width="21.09765625" customWidth="1"/>
    <col min="18" max="18" width="19.8984375" customWidth="1"/>
    <col min="19" max="19" width="20.8984375" customWidth="1"/>
    <col min="20" max="20" width="21.09765625" customWidth="1"/>
    <col min="22" max="22" width="35.3984375" bestFit="1" customWidth="1"/>
  </cols>
  <sheetData>
    <row r="2" spans="2:22" ht="28.8" x14ac:dyDescent="0.55000000000000004">
      <c r="B2" s="1" t="s">
        <v>0</v>
      </c>
      <c r="F2" s="1" t="s">
        <v>32</v>
      </c>
      <c r="G2" s="16">
        <v>2</v>
      </c>
    </row>
    <row r="4" spans="2:22" ht="28.8" x14ac:dyDescent="0.55000000000000004">
      <c r="B4" s="1" t="s">
        <v>23</v>
      </c>
      <c r="E4" s="10" t="s">
        <v>35</v>
      </c>
      <c r="F4" s="5" t="s">
        <v>36</v>
      </c>
    </row>
    <row r="7" spans="2:22" s="4" customFormat="1" ht="70.2" x14ac:dyDescent="0.3">
      <c r="B7" s="3" t="s">
        <v>1</v>
      </c>
      <c r="C7" s="3" t="s">
        <v>2</v>
      </c>
      <c r="D7" s="3" t="s">
        <v>3</v>
      </c>
      <c r="E7" s="3" t="s">
        <v>11</v>
      </c>
      <c r="F7" s="3" t="s">
        <v>4</v>
      </c>
      <c r="G7" s="3" t="s">
        <v>14</v>
      </c>
      <c r="H7" s="3" t="s">
        <v>33</v>
      </c>
      <c r="I7" s="3" t="s">
        <v>140</v>
      </c>
      <c r="J7" s="3" t="s">
        <v>5</v>
      </c>
      <c r="K7" s="3" t="s">
        <v>9</v>
      </c>
      <c r="L7" s="3" t="s">
        <v>10</v>
      </c>
      <c r="M7" s="3" t="s">
        <v>24</v>
      </c>
      <c r="N7" s="3" t="s">
        <v>20</v>
      </c>
      <c r="O7" s="3" t="s">
        <v>12</v>
      </c>
      <c r="P7" s="3" t="s">
        <v>34</v>
      </c>
      <c r="Q7" s="3" t="s">
        <v>6</v>
      </c>
      <c r="R7" s="3" t="s">
        <v>7</v>
      </c>
      <c r="S7" s="3" t="s">
        <v>8</v>
      </c>
      <c r="T7" s="3" t="s">
        <v>17</v>
      </c>
    </row>
    <row r="8" spans="2:22" ht="23.4" x14ac:dyDescent="0.45">
      <c r="B8" s="12">
        <v>1</v>
      </c>
      <c r="C8" s="2" t="s">
        <v>37</v>
      </c>
      <c r="D8" s="14">
        <v>198</v>
      </c>
      <c r="E8" s="2">
        <f>ROUND((F8*100)/D8,2)</f>
        <v>10.1</v>
      </c>
      <c r="F8" s="2">
        <v>20</v>
      </c>
      <c r="G8" s="2">
        <v>2</v>
      </c>
      <c r="H8" s="2">
        <v>2</v>
      </c>
      <c r="I8" s="2">
        <v>6</v>
      </c>
      <c r="J8" s="2">
        <f>D8+F8+G8+H8+I8</f>
        <v>228</v>
      </c>
      <c r="K8" s="2" t="s">
        <v>44</v>
      </c>
      <c r="L8" s="2" t="s">
        <v>47</v>
      </c>
      <c r="M8" s="2">
        <v>256</v>
      </c>
      <c r="N8" s="2">
        <f>M8-2</f>
        <v>254</v>
      </c>
      <c r="O8" s="14">
        <f>J8</f>
        <v>228</v>
      </c>
      <c r="P8" s="2">
        <f>M8-O8</f>
        <v>28</v>
      </c>
      <c r="Q8" s="2" t="s">
        <v>35</v>
      </c>
      <c r="R8" s="2" t="s">
        <v>55</v>
      </c>
      <c r="S8" s="2" t="s">
        <v>127</v>
      </c>
      <c r="T8" s="2" t="s">
        <v>62</v>
      </c>
      <c r="V8" s="2" t="s">
        <v>37</v>
      </c>
    </row>
    <row r="9" spans="2:22" ht="23.4" x14ac:dyDescent="0.45">
      <c r="B9" s="12">
        <v>2</v>
      </c>
      <c r="C9" s="2" t="s">
        <v>38</v>
      </c>
      <c r="D9" s="14">
        <v>132</v>
      </c>
      <c r="E9" s="2">
        <f t="shared" ref="E9:E18" si="0">ROUND((F9*100)/D9,2)</f>
        <v>15.15</v>
      </c>
      <c r="F9" s="2">
        <v>20</v>
      </c>
      <c r="G9" s="2">
        <v>2</v>
      </c>
      <c r="H9" s="2">
        <v>2</v>
      </c>
      <c r="I9" s="2">
        <v>4</v>
      </c>
      <c r="J9" s="2">
        <f t="shared" ref="J9:J20" si="1">D9+F9+G9+H9+I9</f>
        <v>160</v>
      </c>
      <c r="K9" s="2" t="s">
        <v>44</v>
      </c>
      <c r="L9" s="2" t="s">
        <v>47</v>
      </c>
      <c r="M9" s="2">
        <v>256</v>
      </c>
      <c r="N9" s="2">
        <f t="shared" ref="N9:N16" si="2">M9-2</f>
        <v>254</v>
      </c>
      <c r="O9" s="14">
        <f t="shared" ref="O9:O20" si="3">J9</f>
        <v>160</v>
      </c>
      <c r="P9" s="2">
        <f t="shared" ref="P9:P20" si="4">M9-O9</f>
        <v>96</v>
      </c>
      <c r="Q9" s="2" t="s">
        <v>49</v>
      </c>
      <c r="R9" s="2" t="s">
        <v>56</v>
      </c>
      <c r="S9" s="2" t="s">
        <v>128</v>
      </c>
      <c r="T9" s="2" t="s">
        <v>63</v>
      </c>
      <c r="V9" s="2" t="s">
        <v>38</v>
      </c>
    </row>
    <row r="10" spans="2:22" ht="23.4" x14ac:dyDescent="0.45">
      <c r="B10" s="12">
        <v>3</v>
      </c>
      <c r="C10" s="2" t="s">
        <v>39</v>
      </c>
      <c r="D10" s="14">
        <v>132</v>
      </c>
      <c r="E10" s="2">
        <f t="shared" si="0"/>
        <v>15.15</v>
      </c>
      <c r="F10" s="2">
        <v>20</v>
      </c>
      <c r="G10" s="2">
        <v>2</v>
      </c>
      <c r="H10" s="2">
        <v>2</v>
      </c>
      <c r="I10" s="2">
        <v>4</v>
      </c>
      <c r="J10" s="2">
        <f t="shared" si="1"/>
        <v>160</v>
      </c>
      <c r="K10" s="2" t="s">
        <v>44</v>
      </c>
      <c r="L10" s="2" t="s">
        <v>47</v>
      </c>
      <c r="M10" s="2">
        <v>256</v>
      </c>
      <c r="N10" s="2">
        <f t="shared" si="2"/>
        <v>254</v>
      </c>
      <c r="O10" s="14">
        <f t="shared" si="3"/>
        <v>160</v>
      </c>
      <c r="P10" s="2">
        <f t="shared" si="4"/>
        <v>96</v>
      </c>
      <c r="Q10" s="2" t="s">
        <v>50</v>
      </c>
      <c r="R10" s="2" t="s">
        <v>57</v>
      </c>
      <c r="S10" s="2" t="s">
        <v>132</v>
      </c>
      <c r="T10" s="2" t="s">
        <v>64</v>
      </c>
      <c r="V10" s="2" t="s">
        <v>39</v>
      </c>
    </row>
    <row r="11" spans="2:22" ht="23.4" x14ac:dyDescent="0.45">
      <c r="B11" s="12">
        <v>4</v>
      </c>
      <c r="C11" s="2" t="s">
        <v>40</v>
      </c>
      <c r="D11" s="14">
        <v>132</v>
      </c>
      <c r="E11" s="2">
        <f t="shared" si="0"/>
        <v>11.36</v>
      </c>
      <c r="F11" s="2">
        <v>15</v>
      </c>
      <c r="G11" s="2">
        <v>2</v>
      </c>
      <c r="H11" s="2">
        <v>2</v>
      </c>
      <c r="I11" s="2">
        <v>4</v>
      </c>
      <c r="J11" s="2">
        <f t="shared" si="1"/>
        <v>155</v>
      </c>
      <c r="K11" s="2" t="s">
        <v>44</v>
      </c>
      <c r="L11" s="2" t="s">
        <v>47</v>
      </c>
      <c r="M11" s="2">
        <v>256</v>
      </c>
      <c r="N11" s="2">
        <f t="shared" si="2"/>
        <v>254</v>
      </c>
      <c r="O11" s="14">
        <f t="shared" si="3"/>
        <v>155</v>
      </c>
      <c r="P11" s="2">
        <f t="shared" si="4"/>
        <v>101</v>
      </c>
      <c r="Q11" s="2" t="s">
        <v>51</v>
      </c>
      <c r="R11" s="2" t="s">
        <v>58</v>
      </c>
      <c r="S11" s="2" t="s">
        <v>139</v>
      </c>
      <c r="T11" s="2" t="s">
        <v>65</v>
      </c>
      <c r="V11" s="2" t="s">
        <v>40</v>
      </c>
    </row>
    <row r="12" spans="2:22" ht="23.4" x14ac:dyDescent="0.45">
      <c r="B12" s="12">
        <v>5</v>
      </c>
      <c r="C12" s="2" t="s">
        <v>41</v>
      </c>
      <c r="D12" s="14">
        <v>40</v>
      </c>
      <c r="E12" s="2">
        <f t="shared" si="0"/>
        <v>25</v>
      </c>
      <c r="F12" s="2">
        <v>10</v>
      </c>
      <c r="G12" s="2">
        <v>1</v>
      </c>
      <c r="H12" s="2">
        <v>2</v>
      </c>
      <c r="I12" s="2">
        <v>2</v>
      </c>
      <c r="J12" s="2">
        <f t="shared" si="1"/>
        <v>55</v>
      </c>
      <c r="K12" s="2" t="s">
        <v>46</v>
      </c>
      <c r="L12" s="2" t="s">
        <v>48</v>
      </c>
      <c r="M12" s="2">
        <v>64</v>
      </c>
      <c r="N12" s="2">
        <f t="shared" si="2"/>
        <v>62</v>
      </c>
      <c r="O12" s="14">
        <f t="shared" si="3"/>
        <v>55</v>
      </c>
      <c r="P12" s="2">
        <f t="shared" si="4"/>
        <v>9</v>
      </c>
      <c r="Q12" s="2" t="s">
        <v>52</v>
      </c>
      <c r="R12" s="2" t="s">
        <v>59</v>
      </c>
      <c r="S12" s="2" t="s">
        <v>69</v>
      </c>
      <c r="T12" s="2" t="s">
        <v>66</v>
      </c>
      <c r="V12" s="2" t="s">
        <v>41</v>
      </c>
    </row>
    <row r="13" spans="2:22" ht="23.4" x14ac:dyDescent="0.45">
      <c r="B13" s="12">
        <v>6</v>
      </c>
      <c r="C13" s="2" t="s">
        <v>42</v>
      </c>
      <c r="D13" s="14">
        <v>32</v>
      </c>
      <c r="E13" s="2">
        <f t="shared" si="0"/>
        <v>46.88</v>
      </c>
      <c r="F13" s="2">
        <v>15</v>
      </c>
      <c r="G13" s="2">
        <v>1</v>
      </c>
      <c r="H13" s="2">
        <v>2</v>
      </c>
      <c r="I13" s="2">
        <v>2</v>
      </c>
      <c r="J13" s="2">
        <f t="shared" si="1"/>
        <v>52</v>
      </c>
      <c r="K13" s="2" t="s">
        <v>46</v>
      </c>
      <c r="L13" s="2" t="s">
        <v>48</v>
      </c>
      <c r="M13" s="2">
        <v>64</v>
      </c>
      <c r="N13" s="2">
        <f t="shared" si="2"/>
        <v>62</v>
      </c>
      <c r="O13" s="14">
        <f t="shared" si="3"/>
        <v>52</v>
      </c>
      <c r="P13" s="2">
        <f t="shared" si="4"/>
        <v>12</v>
      </c>
      <c r="Q13" s="2" t="s">
        <v>53</v>
      </c>
      <c r="R13" s="2" t="s">
        <v>60</v>
      </c>
      <c r="S13" s="2" t="s">
        <v>70</v>
      </c>
      <c r="T13" s="2" t="s">
        <v>67</v>
      </c>
      <c r="V13" s="2" t="s">
        <v>42</v>
      </c>
    </row>
    <row r="14" spans="2:22" ht="23.4" x14ac:dyDescent="0.45">
      <c r="B14" s="12">
        <v>7</v>
      </c>
      <c r="C14" s="2" t="s">
        <v>43</v>
      </c>
      <c r="D14" s="14">
        <v>15</v>
      </c>
      <c r="E14" s="2">
        <f t="shared" si="0"/>
        <v>13.33</v>
      </c>
      <c r="F14" s="2">
        <v>2</v>
      </c>
      <c r="G14" s="2">
        <v>1</v>
      </c>
      <c r="H14" s="2">
        <v>2</v>
      </c>
      <c r="I14" s="2">
        <v>1</v>
      </c>
      <c r="J14" s="2">
        <f t="shared" si="1"/>
        <v>21</v>
      </c>
      <c r="K14" s="2" t="s">
        <v>15</v>
      </c>
      <c r="L14" s="2" t="s">
        <v>16</v>
      </c>
      <c r="M14" s="2">
        <v>32</v>
      </c>
      <c r="N14" s="2">
        <f t="shared" si="2"/>
        <v>30</v>
      </c>
      <c r="O14" s="14">
        <f t="shared" si="3"/>
        <v>21</v>
      </c>
      <c r="P14" s="2">
        <f t="shared" si="4"/>
        <v>11</v>
      </c>
      <c r="Q14" s="2" t="s">
        <v>54</v>
      </c>
      <c r="R14" s="2" t="s">
        <v>61</v>
      </c>
      <c r="S14" s="2" t="s">
        <v>71</v>
      </c>
      <c r="T14" s="2" t="s">
        <v>68</v>
      </c>
      <c r="V14" s="2" t="s">
        <v>43</v>
      </c>
    </row>
    <row r="15" spans="2:22" ht="23.4" x14ac:dyDescent="0.45">
      <c r="B15" s="12">
        <v>8</v>
      </c>
      <c r="C15" s="2" t="s">
        <v>142</v>
      </c>
      <c r="D15" s="14">
        <v>2</v>
      </c>
      <c r="E15" s="2">
        <f t="shared" si="0"/>
        <v>0</v>
      </c>
      <c r="F15" s="2">
        <v>0</v>
      </c>
      <c r="G15" s="2">
        <v>0</v>
      </c>
      <c r="H15" s="2">
        <v>2</v>
      </c>
      <c r="I15" s="2">
        <v>0</v>
      </c>
      <c r="J15" s="2">
        <f t="shared" si="1"/>
        <v>4</v>
      </c>
      <c r="K15" s="2" t="s">
        <v>144</v>
      </c>
      <c r="L15" s="2" t="s">
        <v>145</v>
      </c>
      <c r="M15" s="2">
        <v>4</v>
      </c>
      <c r="N15" s="2">
        <f t="shared" si="2"/>
        <v>2</v>
      </c>
      <c r="O15" s="14">
        <f t="shared" si="3"/>
        <v>4</v>
      </c>
      <c r="P15" s="2">
        <f t="shared" si="4"/>
        <v>0</v>
      </c>
      <c r="Q15" s="2" t="s">
        <v>146</v>
      </c>
      <c r="R15" s="2" t="s">
        <v>148</v>
      </c>
      <c r="S15" s="2" t="s">
        <v>149</v>
      </c>
      <c r="T15" s="2" t="s">
        <v>150</v>
      </c>
      <c r="V15" s="2" t="s">
        <v>142</v>
      </c>
    </row>
    <row r="16" spans="2:22" ht="23.4" x14ac:dyDescent="0.45">
      <c r="B16" s="12">
        <v>9</v>
      </c>
      <c r="C16" s="2" t="s">
        <v>141</v>
      </c>
      <c r="D16" s="14">
        <v>2</v>
      </c>
      <c r="E16" s="2">
        <f t="shared" si="0"/>
        <v>0</v>
      </c>
      <c r="F16" s="2">
        <v>0</v>
      </c>
      <c r="G16" s="2">
        <v>0</v>
      </c>
      <c r="H16" s="2">
        <v>2</v>
      </c>
      <c r="I16" s="2">
        <v>0</v>
      </c>
      <c r="J16" s="2">
        <f t="shared" si="1"/>
        <v>4</v>
      </c>
      <c r="K16" s="2" t="s">
        <v>144</v>
      </c>
      <c r="L16" s="2" t="s">
        <v>145</v>
      </c>
      <c r="M16" s="2">
        <v>4</v>
      </c>
      <c r="N16" s="2">
        <f t="shared" si="2"/>
        <v>2</v>
      </c>
      <c r="O16" s="14">
        <f t="shared" si="3"/>
        <v>4</v>
      </c>
      <c r="P16" s="2">
        <f t="shared" si="4"/>
        <v>0</v>
      </c>
      <c r="Q16" s="2" t="s">
        <v>147</v>
      </c>
      <c r="R16" s="2" t="s">
        <v>151</v>
      </c>
      <c r="S16" s="2" t="s">
        <v>152</v>
      </c>
      <c r="T16" s="2" t="s">
        <v>153</v>
      </c>
      <c r="V16" s="2" t="s">
        <v>141</v>
      </c>
    </row>
    <row r="17" spans="2:22" ht="8.4" customHeight="1" x14ac:dyDescent="0.4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V17" s="23"/>
    </row>
    <row r="18" spans="2:22" ht="23.4" x14ac:dyDescent="0.45">
      <c r="B18" s="12">
        <v>10</v>
      </c>
      <c r="C18" s="2" t="s">
        <v>143</v>
      </c>
      <c r="D18" s="14">
        <v>3</v>
      </c>
      <c r="E18" s="2">
        <f t="shared" si="0"/>
        <v>33.33</v>
      </c>
      <c r="F18" s="2">
        <v>1</v>
      </c>
      <c r="G18" s="2">
        <v>1</v>
      </c>
      <c r="H18" s="2">
        <v>2</v>
      </c>
      <c r="I18" s="2">
        <v>1</v>
      </c>
      <c r="J18" s="2">
        <f t="shared" si="1"/>
        <v>8</v>
      </c>
      <c r="K18" s="2" t="s">
        <v>21</v>
      </c>
      <c r="L18" s="2" t="s">
        <v>22</v>
      </c>
      <c r="M18" s="2">
        <v>8</v>
      </c>
      <c r="N18" s="2">
        <v>6</v>
      </c>
      <c r="O18" s="14">
        <f t="shared" si="3"/>
        <v>8</v>
      </c>
      <c r="P18" s="2">
        <f t="shared" si="4"/>
        <v>0</v>
      </c>
      <c r="Q18" s="2" t="s">
        <v>154</v>
      </c>
      <c r="R18" s="2" t="s">
        <v>156</v>
      </c>
      <c r="S18" s="2" t="s">
        <v>157</v>
      </c>
      <c r="T18" s="2" t="s">
        <v>155</v>
      </c>
      <c r="V18" s="2" t="s">
        <v>143</v>
      </c>
    </row>
    <row r="19" spans="2:22" ht="8.4" customHeight="1" x14ac:dyDescent="0.4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V19" s="23"/>
    </row>
    <row r="20" spans="2:22" ht="23.4" x14ac:dyDescent="0.45">
      <c r="B20" s="12">
        <v>11</v>
      </c>
      <c r="C20" s="2" t="s">
        <v>158</v>
      </c>
      <c r="D20" s="14">
        <v>2</v>
      </c>
      <c r="E20" s="2">
        <v>0</v>
      </c>
      <c r="F20" s="2">
        <v>0</v>
      </c>
      <c r="G20" s="2">
        <v>0</v>
      </c>
      <c r="H20" s="2">
        <v>2</v>
      </c>
      <c r="I20" s="2">
        <v>0</v>
      </c>
      <c r="J20" s="2">
        <f t="shared" si="1"/>
        <v>4</v>
      </c>
      <c r="K20" s="2" t="s">
        <v>144</v>
      </c>
      <c r="L20" s="2" t="s">
        <v>145</v>
      </c>
      <c r="M20" s="2">
        <v>4</v>
      </c>
      <c r="N20" s="2">
        <v>2</v>
      </c>
      <c r="O20" s="14">
        <f t="shared" si="3"/>
        <v>4</v>
      </c>
      <c r="P20" s="2">
        <f t="shared" si="4"/>
        <v>0</v>
      </c>
      <c r="Q20" s="2" t="s">
        <v>159</v>
      </c>
      <c r="R20" s="2" t="s">
        <v>160</v>
      </c>
      <c r="S20" s="2" t="s">
        <v>161</v>
      </c>
      <c r="T20" s="2" t="s">
        <v>162</v>
      </c>
      <c r="V20" s="2" t="s">
        <v>158</v>
      </c>
    </row>
    <row r="21" spans="2:22" ht="23.4" x14ac:dyDescent="0.45">
      <c r="B21" s="13" t="s">
        <v>5</v>
      </c>
      <c r="C21" s="13"/>
      <c r="D21" s="13">
        <f>SUM(D8:D16)</f>
        <v>685</v>
      </c>
      <c r="E21" s="13"/>
      <c r="F21" s="13">
        <f>SUM(F8:F16)</f>
        <v>102</v>
      </c>
      <c r="G21" s="13">
        <f>SUM(G8:G16)</f>
        <v>11</v>
      </c>
      <c r="H21" s="13">
        <f>SUM(H8:H16)</f>
        <v>18</v>
      </c>
      <c r="I21" s="13"/>
      <c r="J21" s="13">
        <f>SUM(J8:J16)</f>
        <v>839</v>
      </c>
      <c r="K21" s="13"/>
      <c r="L21" s="13"/>
      <c r="M21" s="13">
        <f>SUM(M8:M16)</f>
        <v>1192</v>
      </c>
      <c r="N21" s="13">
        <f>SUM(N8:N16)</f>
        <v>1174</v>
      </c>
      <c r="O21" s="13">
        <f>SUM(O8:O16)</f>
        <v>839</v>
      </c>
      <c r="P21" s="13">
        <f>SUM(P8:P16)</f>
        <v>353</v>
      </c>
      <c r="Q21" s="13"/>
      <c r="R21" s="13"/>
      <c r="S21" s="13"/>
      <c r="T21" s="13"/>
    </row>
    <row r="23" spans="2:22" x14ac:dyDescent="0.3">
      <c r="D23" s="24"/>
      <c r="E23" s="24"/>
      <c r="F23" s="17"/>
    </row>
  </sheetData>
  <mergeCells count="1">
    <mergeCell ref="D23:E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FCA4-C339-42B8-96E6-4F305B8BC56C}">
  <dimension ref="B2:BA23"/>
  <sheetViews>
    <sheetView topLeftCell="A4" zoomScale="70" zoomScaleNormal="70" workbookViewId="0">
      <selection activeCell="G10" sqref="G10"/>
    </sheetView>
  </sheetViews>
  <sheetFormatPr baseColWidth="10" defaultRowHeight="15.6" x14ac:dyDescent="0.3"/>
  <cols>
    <col min="1" max="1" width="3.69921875" customWidth="1"/>
    <col min="2" max="2" width="11.69921875" customWidth="1"/>
    <col min="3" max="3" width="25" bestFit="1" customWidth="1"/>
    <col min="4" max="4" width="15.296875" customWidth="1"/>
    <col min="5" max="5" width="23.19921875" customWidth="1"/>
    <col min="6" max="6" width="16.69921875" customWidth="1"/>
    <col min="7" max="8" width="17.296875" customWidth="1"/>
    <col min="9" max="9" width="7.69921875" bestFit="1" customWidth="1"/>
    <col min="10" max="10" width="14.796875" customWidth="1"/>
    <col min="11" max="11" width="22.296875" bestFit="1" customWidth="1"/>
    <col min="12" max="12" width="17.5" customWidth="1"/>
    <col min="13" max="13" width="16.796875" customWidth="1"/>
    <col min="14" max="14" width="12.296875" bestFit="1" customWidth="1"/>
    <col min="15" max="15" width="18.69921875" customWidth="1"/>
    <col min="16" max="16" width="21.09765625" customWidth="1"/>
    <col min="17" max="17" width="19.8984375" customWidth="1"/>
    <col min="18" max="18" width="20.8984375" customWidth="1"/>
    <col min="19" max="19" width="21.09765625" customWidth="1"/>
    <col min="21" max="21" width="18" bestFit="1" customWidth="1"/>
    <col min="22" max="22" width="13.3984375" customWidth="1"/>
    <col min="23" max="23" width="18.296875" customWidth="1"/>
    <col min="24" max="24" width="12.59765625" customWidth="1"/>
    <col min="25" max="25" width="13.8984375" customWidth="1"/>
    <col min="42" max="42" width="25.09765625" bestFit="1" customWidth="1"/>
    <col min="43" max="43" width="16.3984375" customWidth="1"/>
    <col min="44" max="44" width="21.5" customWidth="1"/>
    <col min="45" max="45" width="22.8984375" customWidth="1"/>
    <col min="46" max="46" width="19.59765625" customWidth="1"/>
    <col min="47" max="47" width="17.8984375" customWidth="1"/>
    <col min="48" max="48" width="15.3984375" customWidth="1"/>
    <col min="49" max="50" width="20.296875" customWidth="1"/>
    <col min="51" max="52" width="20.59765625" customWidth="1"/>
    <col min="53" max="53" width="19.5" customWidth="1"/>
  </cols>
  <sheetData>
    <row r="2" spans="2:53" ht="28.8" x14ac:dyDescent="0.55000000000000004">
      <c r="B2" s="1" t="s">
        <v>0</v>
      </c>
      <c r="F2" s="1" t="s">
        <v>32</v>
      </c>
      <c r="G2" s="16">
        <v>2</v>
      </c>
      <c r="U2" s="20"/>
      <c r="V2" s="22" t="s">
        <v>76</v>
      </c>
      <c r="W2" s="19" t="s">
        <v>77</v>
      </c>
      <c r="X2" s="19" t="s">
        <v>72</v>
      </c>
      <c r="Y2" s="19" t="s">
        <v>84</v>
      </c>
      <c r="Z2" s="4"/>
      <c r="AA2" s="4"/>
    </row>
    <row r="3" spans="2:53" x14ac:dyDescent="0.3">
      <c r="U3" s="21" t="s">
        <v>73</v>
      </c>
      <c r="V3" s="18">
        <v>3</v>
      </c>
      <c r="W3" s="18" t="s">
        <v>78</v>
      </c>
      <c r="X3" s="18" t="s">
        <v>79</v>
      </c>
      <c r="Y3" s="18" t="s">
        <v>85</v>
      </c>
      <c r="Z3" s="18"/>
      <c r="AA3" s="4"/>
    </row>
    <row r="4" spans="2:53" ht="28.8" x14ac:dyDescent="0.55000000000000004">
      <c r="B4" s="1" t="s">
        <v>23</v>
      </c>
      <c r="E4" s="10" t="s">
        <v>35</v>
      </c>
      <c r="F4" s="5" t="s">
        <v>36</v>
      </c>
      <c r="U4" s="21" t="s">
        <v>37</v>
      </c>
      <c r="V4" s="18">
        <v>1</v>
      </c>
      <c r="W4" s="18" t="s">
        <v>80</v>
      </c>
      <c r="X4" s="18" t="s">
        <v>81</v>
      </c>
      <c r="Y4" s="18" t="s">
        <v>86</v>
      </c>
      <c r="Z4" s="18"/>
      <c r="AA4" s="4"/>
    </row>
    <row r="5" spans="2:53" x14ac:dyDescent="0.3">
      <c r="U5" s="21" t="s">
        <v>40</v>
      </c>
      <c r="V5" s="18">
        <v>3</v>
      </c>
      <c r="W5" s="18" t="s">
        <v>82</v>
      </c>
      <c r="X5" s="18" t="s">
        <v>83</v>
      </c>
      <c r="Y5" s="18" t="s">
        <v>87</v>
      </c>
      <c r="Z5" s="18"/>
      <c r="AA5" s="4"/>
    </row>
    <row r="6" spans="2:53" x14ac:dyDescent="0.3">
      <c r="U6" s="21" t="s">
        <v>74</v>
      </c>
      <c r="V6" s="18">
        <v>1</v>
      </c>
      <c r="W6" s="18" t="s">
        <v>88</v>
      </c>
      <c r="X6" s="18" t="s">
        <v>89</v>
      </c>
      <c r="Y6" s="18" t="s">
        <v>90</v>
      </c>
      <c r="Z6" s="18"/>
      <c r="AA6" s="4"/>
    </row>
    <row r="7" spans="2:53" s="4" customFormat="1" ht="70.2" x14ac:dyDescent="0.3">
      <c r="B7" s="3" t="s">
        <v>1</v>
      </c>
      <c r="C7" s="3" t="s">
        <v>2</v>
      </c>
      <c r="D7" s="3" t="s">
        <v>3</v>
      </c>
      <c r="E7" s="3" t="s">
        <v>11</v>
      </c>
      <c r="F7" s="3" t="s">
        <v>4</v>
      </c>
      <c r="G7" s="3" t="s">
        <v>14</v>
      </c>
      <c r="H7" s="3" t="s">
        <v>33</v>
      </c>
      <c r="I7" s="3" t="s">
        <v>5</v>
      </c>
      <c r="J7" s="3" t="s">
        <v>9</v>
      </c>
      <c r="K7" s="3" t="s">
        <v>10</v>
      </c>
      <c r="L7" s="3" t="s">
        <v>24</v>
      </c>
      <c r="M7" s="3" t="s">
        <v>20</v>
      </c>
      <c r="N7" s="3" t="s">
        <v>12</v>
      </c>
      <c r="O7" s="3" t="s">
        <v>34</v>
      </c>
      <c r="P7" s="3" t="s">
        <v>6</v>
      </c>
      <c r="Q7" s="3" t="s">
        <v>7</v>
      </c>
      <c r="R7" s="3" t="s">
        <v>8</v>
      </c>
      <c r="S7" s="3" t="s">
        <v>17</v>
      </c>
      <c r="U7" s="21" t="s">
        <v>75</v>
      </c>
      <c r="V7" s="18">
        <v>1</v>
      </c>
      <c r="W7" s="18" t="s">
        <v>91</v>
      </c>
      <c r="X7" s="18" t="s">
        <v>89</v>
      </c>
      <c r="Y7" s="18" t="s">
        <v>92</v>
      </c>
      <c r="Z7" s="18"/>
      <c r="AO7" s="3" t="s">
        <v>1</v>
      </c>
      <c r="AP7" s="3" t="s">
        <v>2</v>
      </c>
      <c r="AQ7" s="3" t="s">
        <v>3</v>
      </c>
      <c r="AR7" s="3" t="s">
        <v>9</v>
      </c>
      <c r="AS7" s="3" t="s">
        <v>10</v>
      </c>
      <c r="AT7" s="3" t="s">
        <v>24</v>
      </c>
      <c r="AU7" s="3" t="s">
        <v>20</v>
      </c>
      <c r="AV7" s="3" t="s">
        <v>12</v>
      </c>
      <c r="AW7" s="3" t="s">
        <v>34</v>
      </c>
      <c r="AX7" s="3" t="s">
        <v>6</v>
      </c>
      <c r="AY7" s="3" t="s">
        <v>7</v>
      </c>
      <c r="AZ7" s="3" t="s">
        <v>8</v>
      </c>
      <c r="BA7" s="3" t="s">
        <v>17</v>
      </c>
    </row>
    <row r="8" spans="2:53" ht="23.4" x14ac:dyDescent="0.45">
      <c r="B8" s="13" t="s">
        <v>13</v>
      </c>
      <c r="C8" s="6" t="s">
        <v>19</v>
      </c>
      <c r="D8" s="15">
        <v>20</v>
      </c>
      <c r="E8" s="7">
        <v>0.15</v>
      </c>
      <c r="F8" s="8">
        <f>D8*E8</f>
        <v>3</v>
      </c>
      <c r="G8" s="6">
        <v>1</v>
      </c>
      <c r="H8" s="6">
        <v>2</v>
      </c>
      <c r="I8" s="8">
        <f>D8+F8+G8+H8</f>
        <v>26</v>
      </c>
      <c r="J8" s="6" t="s">
        <v>15</v>
      </c>
      <c r="K8" s="6" t="s">
        <v>16</v>
      </c>
      <c r="L8" s="6">
        <v>32</v>
      </c>
      <c r="M8" s="6">
        <f>L8-2</f>
        <v>30</v>
      </c>
      <c r="N8" s="15">
        <f>D8</f>
        <v>20</v>
      </c>
      <c r="O8" s="6">
        <f>M8-N8</f>
        <v>10</v>
      </c>
      <c r="P8" s="11" t="str">
        <f>E4</f>
        <v>172.16.8.0</v>
      </c>
      <c r="Q8" s="9" t="s">
        <v>26</v>
      </c>
      <c r="R8" s="9" t="s">
        <v>27</v>
      </c>
      <c r="S8" s="9" t="s">
        <v>25</v>
      </c>
      <c r="U8" s="21" t="s">
        <v>42</v>
      </c>
      <c r="V8" s="18">
        <v>1</v>
      </c>
      <c r="W8" s="18" t="s">
        <v>93</v>
      </c>
      <c r="X8" s="18" t="s">
        <v>94</v>
      </c>
      <c r="Y8" s="18" t="s">
        <v>93</v>
      </c>
      <c r="Z8" s="18"/>
      <c r="AA8" s="4"/>
      <c r="AO8" s="13" t="s">
        <v>13</v>
      </c>
      <c r="AP8" s="6" t="s">
        <v>19</v>
      </c>
      <c r="AQ8" s="15">
        <v>20</v>
      </c>
      <c r="AR8" s="6" t="s">
        <v>15</v>
      </c>
      <c r="AS8" s="6" t="s">
        <v>16</v>
      </c>
      <c r="AT8" s="6">
        <v>32</v>
      </c>
      <c r="AU8" s="6">
        <f>AT8-2</f>
        <v>30</v>
      </c>
      <c r="AV8" s="15">
        <f>AQ8</f>
        <v>20</v>
      </c>
      <c r="AW8" s="6">
        <f>AU8-AV8</f>
        <v>10</v>
      </c>
      <c r="AX8" s="11">
        <f>E35</f>
        <v>0</v>
      </c>
      <c r="AY8" s="9" t="s">
        <v>26</v>
      </c>
      <c r="AZ8" s="9" t="s">
        <v>27</v>
      </c>
      <c r="BA8" s="9" t="s">
        <v>25</v>
      </c>
    </row>
    <row r="9" spans="2:53" ht="23.4" x14ac:dyDescent="0.45">
      <c r="B9" s="13" t="s">
        <v>13</v>
      </c>
      <c r="C9" s="6" t="s">
        <v>18</v>
      </c>
      <c r="D9" s="15">
        <v>3</v>
      </c>
      <c r="E9" s="7">
        <v>0</v>
      </c>
      <c r="F9" s="8">
        <f>D9*E9</f>
        <v>0</v>
      </c>
      <c r="G9" s="6">
        <v>0</v>
      </c>
      <c r="H9" s="6">
        <v>2</v>
      </c>
      <c r="I9" s="8">
        <f>D9+F9+G9+H9</f>
        <v>5</v>
      </c>
      <c r="J9" s="6" t="s">
        <v>21</v>
      </c>
      <c r="K9" s="6" t="s">
        <v>22</v>
      </c>
      <c r="L9" s="6">
        <v>8</v>
      </c>
      <c r="M9" s="6">
        <f>L9-2</f>
        <v>6</v>
      </c>
      <c r="N9" s="15">
        <f>D9</f>
        <v>3</v>
      </c>
      <c r="O9" s="6">
        <f>M9-N9</f>
        <v>3</v>
      </c>
      <c r="P9" s="9" t="s">
        <v>28</v>
      </c>
      <c r="Q9" s="9" t="s">
        <v>30</v>
      </c>
      <c r="R9" s="9" t="s">
        <v>31</v>
      </c>
      <c r="S9" s="9" t="s">
        <v>29</v>
      </c>
      <c r="U9" s="21" t="s">
        <v>41</v>
      </c>
      <c r="V9" s="18">
        <v>1</v>
      </c>
      <c r="W9" s="18" t="s">
        <v>95</v>
      </c>
      <c r="X9" s="18" t="s">
        <v>94</v>
      </c>
      <c r="Y9" s="18" t="s">
        <v>95</v>
      </c>
      <c r="Z9" s="18"/>
      <c r="AA9" s="4"/>
      <c r="AO9" s="13" t="s">
        <v>13</v>
      </c>
      <c r="AP9" s="6" t="s">
        <v>18</v>
      </c>
      <c r="AQ9" s="15">
        <v>3</v>
      </c>
      <c r="AR9" s="6" t="s">
        <v>21</v>
      </c>
      <c r="AS9" s="6" t="s">
        <v>22</v>
      </c>
      <c r="AT9" s="6">
        <v>8</v>
      </c>
      <c r="AU9" s="6">
        <f>AT9-2</f>
        <v>6</v>
      </c>
      <c r="AV9" s="15">
        <f>AQ9</f>
        <v>3</v>
      </c>
      <c r="AW9" s="6">
        <f>AU9-AV9</f>
        <v>3</v>
      </c>
      <c r="AX9" s="9" t="s">
        <v>28</v>
      </c>
      <c r="AY9" s="9" t="s">
        <v>30</v>
      </c>
      <c r="AZ9" s="9" t="s">
        <v>31</v>
      </c>
      <c r="BA9" s="9" t="s">
        <v>29</v>
      </c>
    </row>
    <row r="10" spans="2:53" ht="23.4" x14ac:dyDescent="0.45">
      <c r="B10" s="12">
        <v>1</v>
      </c>
      <c r="C10" s="2" t="s">
        <v>37</v>
      </c>
      <c r="D10" s="14">
        <v>203</v>
      </c>
      <c r="E10" s="2">
        <f>ROUND(100-(100*N10/M10),2)</f>
        <v>20.079999999999998</v>
      </c>
      <c r="F10" s="2">
        <f>M10-N10</f>
        <v>51</v>
      </c>
      <c r="G10" s="2"/>
      <c r="H10" s="2">
        <v>2</v>
      </c>
      <c r="I10" s="2"/>
      <c r="J10" s="2" t="s">
        <v>44</v>
      </c>
      <c r="K10" s="2" t="s">
        <v>47</v>
      </c>
      <c r="L10" s="2">
        <v>256</v>
      </c>
      <c r="M10" s="2">
        <f>L10-2</f>
        <v>254</v>
      </c>
      <c r="N10" s="14">
        <v>203</v>
      </c>
      <c r="O10" s="2">
        <f>M10-N10</f>
        <v>51</v>
      </c>
      <c r="P10" s="2" t="s">
        <v>35</v>
      </c>
      <c r="Q10" s="2" t="s">
        <v>55</v>
      </c>
      <c r="R10" s="2" t="s">
        <v>127</v>
      </c>
      <c r="S10" s="2" t="s">
        <v>62</v>
      </c>
      <c r="U10" s="21"/>
      <c r="V10" s="18"/>
      <c r="W10" s="18"/>
      <c r="X10" s="18"/>
      <c r="Y10" s="18"/>
      <c r="Z10" s="18"/>
      <c r="AA10" s="4"/>
      <c r="AO10" s="12">
        <v>1</v>
      </c>
      <c r="AP10" s="2" t="s">
        <v>37</v>
      </c>
      <c r="AQ10" s="14">
        <v>203</v>
      </c>
      <c r="AR10" s="2" t="s">
        <v>44</v>
      </c>
      <c r="AS10" s="2" t="s">
        <v>47</v>
      </c>
      <c r="AT10" s="2">
        <v>256</v>
      </c>
      <c r="AU10" s="2">
        <f>AT10-2</f>
        <v>254</v>
      </c>
      <c r="AV10" s="14">
        <v>203</v>
      </c>
      <c r="AW10" s="2">
        <f>AU10-AV10</f>
        <v>51</v>
      </c>
      <c r="AX10" s="2" t="s">
        <v>35</v>
      </c>
      <c r="AY10" s="2" t="s">
        <v>55</v>
      </c>
      <c r="AZ10" s="2" t="s">
        <v>127</v>
      </c>
      <c r="BA10" s="2" t="s">
        <v>62</v>
      </c>
    </row>
    <row r="11" spans="2:53" ht="23.4" x14ac:dyDescent="0.45">
      <c r="B11" s="12">
        <v>2</v>
      </c>
      <c r="C11" s="2" t="s">
        <v>38</v>
      </c>
      <c r="D11" s="14">
        <v>90</v>
      </c>
      <c r="E11" s="2">
        <f t="shared" ref="E11:E20" si="0">ROUND(100-(100*N11/M11),2)</f>
        <v>28.57</v>
      </c>
      <c r="F11" s="2">
        <f t="shared" ref="F11:F20" si="1">M11-N11</f>
        <v>36</v>
      </c>
      <c r="G11" s="2"/>
      <c r="H11" s="2">
        <v>2</v>
      </c>
      <c r="I11" s="2"/>
      <c r="J11" s="2" t="s">
        <v>45</v>
      </c>
      <c r="K11" s="2" t="s">
        <v>103</v>
      </c>
      <c r="L11" s="2">
        <v>128</v>
      </c>
      <c r="M11" s="2">
        <f t="shared" ref="M11:M20" si="2">L11-2</f>
        <v>126</v>
      </c>
      <c r="N11" s="14">
        <v>90</v>
      </c>
      <c r="O11" s="2">
        <f t="shared" ref="O11:O20" si="3">M11-N11</f>
        <v>36</v>
      </c>
      <c r="P11" s="2" t="s">
        <v>49</v>
      </c>
      <c r="Q11" s="2" t="s">
        <v>56</v>
      </c>
      <c r="R11" s="2" t="s">
        <v>129</v>
      </c>
      <c r="S11" s="2" t="s">
        <v>119</v>
      </c>
      <c r="U11" s="4"/>
      <c r="V11" s="18"/>
      <c r="W11" s="18"/>
      <c r="X11" s="18"/>
      <c r="Y11" s="18"/>
      <c r="Z11" s="18"/>
      <c r="AA11" s="4"/>
      <c r="AO11" s="12">
        <v>2</v>
      </c>
      <c r="AP11" s="2" t="s">
        <v>38</v>
      </c>
      <c r="AQ11" s="14">
        <v>90</v>
      </c>
      <c r="AR11" s="2" t="s">
        <v>45</v>
      </c>
      <c r="AS11" s="2" t="s">
        <v>103</v>
      </c>
      <c r="AT11" s="2">
        <v>128</v>
      </c>
      <c r="AU11" s="2">
        <f t="shared" ref="AU11:AU20" si="4">AT11-2</f>
        <v>126</v>
      </c>
      <c r="AV11" s="14">
        <v>90</v>
      </c>
      <c r="AW11" s="2">
        <f t="shared" ref="AW11:AW20" si="5">AU11-AV11</f>
        <v>36</v>
      </c>
      <c r="AX11" s="2" t="s">
        <v>49</v>
      </c>
      <c r="AY11" s="2" t="s">
        <v>56</v>
      </c>
      <c r="AZ11" s="2" t="s">
        <v>129</v>
      </c>
      <c r="BA11" s="2" t="s">
        <v>119</v>
      </c>
    </row>
    <row r="12" spans="2:53" ht="23.4" x14ac:dyDescent="0.45">
      <c r="B12" s="12">
        <v>3</v>
      </c>
      <c r="C12" s="2" t="s">
        <v>39</v>
      </c>
      <c r="D12" s="14">
        <v>90</v>
      </c>
      <c r="E12" s="2">
        <f t="shared" si="0"/>
        <v>28.57</v>
      </c>
      <c r="F12" s="2">
        <f t="shared" si="1"/>
        <v>36</v>
      </c>
      <c r="G12" s="2"/>
      <c r="H12" s="2">
        <v>2</v>
      </c>
      <c r="I12" s="2"/>
      <c r="J12" s="2" t="s">
        <v>45</v>
      </c>
      <c r="K12" s="2" t="s">
        <v>103</v>
      </c>
      <c r="L12" s="2">
        <v>128</v>
      </c>
      <c r="M12" s="2">
        <f t="shared" si="2"/>
        <v>126</v>
      </c>
      <c r="N12" s="14">
        <v>90</v>
      </c>
      <c r="O12" s="2">
        <f t="shared" si="3"/>
        <v>36</v>
      </c>
      <c r="P12" s="2" t="s">
        <v>105</v>
      </c>
      <c r="Q12" s="2" t="s">
        <v>112</v>
      </c>
      <c r="R12" s="2" t="s">
        <v>128</v>
      </c>
      <c r="S12" s="2" t="s">
        <v>63</v>
      </c>
      <c r="U12" s="4"/>
      <c r="V12" s="4"/>
      <c r="W12" s="4"/>
      <c r="X12" s="4"/>
      <c r="Y12" s="4"/>
      <c r="Z12" s="4"/>
      <c r="AA12" s="4"/>
      <c r="AO12" s="12">
        <v>3</v>
      </c>
      <c r="AP12" s="2" t="s">
        <v>39</v>
      </c>
      <c r="AQ12" s="14">
        <v>90</v>
      </c>
      <c r="AR12" s="2" t="s">
        <v>45</v>
      </c>
      <c r="AS12" s="2" t="s">
        <v>103</v>
      </c>
      <c r="AT12" s="2">
        <v>128</v>
      </c>
      <c r="AU12" s="2">
        <f t="shared" si="4"/>
        <v>126</v>
      </c>
      <c r="AV12" s="14">
        <v>90</v>
      </c>
      <c r="AW12" s="2">
        <f t="shared" si="5"/>
        <v>36</v>
      </c>
      <c r="AX12" s="2" t="s">
        <v>105</v>
      </c>
      <c r="AY12" s="2" t="s">
        <v>112</v>
      </c>
      <c r="AZ12" s="2" t="s">
        <v>128</v>
      </c>
      <c r="BA12" s="2" t="s">
        <v>63</v>
      </c>
    </row>
    <row r="13" spans="2:53" ht="23.4" x14ac:dyDescent="0.45">
      <c r="B13" s="12">
        <v>4</v>
      </c>
      <c r="C13" s="2" t="s">
        <v>96</v>
      </c>
      <c r="D13" s="14">
        <v>90</v>
      </c>
      <c r="E13" s="2">
        <f t="shared" si="0"/>
        <v>28.57</v>
      </c>
      <c r="F13" s="2">
        <f t="shared" si="1"/>
        <v>36</v>
      </c>
      <c r="G13" s="2"/>
      <c r="H13" s="2">
        <v>2</v>
      </c>
      <c r="I13" s="2"/>
      <c r="J13" s="2" t="s">
        <v>45</v>
      </c>
      <c r="K13" s="2" t="s">
        <v>103</v>
      </c>
      <c r="L13" s="2">
        <v>128</v>
      </c>
      <c r="M13" s="2">
        <f t="shared" si="2"/>
        <v>126</v>
      </c>
      <c r="N13" s="14">
        <v>90</v>
      </c>
      <c r="O13" s="2">
        <f t="shared" si="3"/>
        <v>36</v>
      </c>
      <c r="P13" s="2" t="s">
        <v>50</v>
      </c>
      <c r="Q13" s="2" t="s">
        <v>57</v>
      </c>
      <c r="R13" s="2" t="s">
        <v>130</v>
      </c>
      <c r="S13" s="2" t="s">
        <v>120</v>
      </c>
      <c r="U13" s="4"/>
      <c r="V13" s="4"/>
      <c r="W13" s="4"/>
      <c r="X13" s="4"/>
      <c r="Y13" s="4"/>
      <c r="Z13" s="4"/>
      <c r="AA13" s="4"/>
      <c r="AO13" s="12">
        <v>4</v>
      </c>
      <c r="AP13" s="2" t="s">
        <v>96</v>
      </c>
      <c r="AQ13" s="14">
        <v>90</v>
      </c>
      <c r="AR13" s="2" t="s">
        <v>45</v>
      </c>
      <c r="AS13" s="2" t="s">
        <v>103</v>
      </c>
      <c r="AT13" s="2">
        <v>128</v>
      </c>
      <c r="AU13" s="2">
        <f t="shared" si="4"/>
        <v>126</v>
      </c>
      <c r="AV13" s="14">
        <v>90</v>
      </c>
      <c r="AW13" s="2">
        <f t="shared" si="5"/>
        <v>36</v>
      </c>
      <c r="AX13" s="2" t="s">
        <v>50</v>
      </c>
      <c r="AY13" s="2" t="s">
        <v>57</v>
      </c>
      <c r="AZ13" s="2" t="s">
        <v>130</v>
      </c>
      <c r="BA13" s="2" t="s">
        <v>120</v>
      </c>
    </row>
    <row r="14" spans="2:53" ht="23.4" x14ac:dyDescent="0.45">
      <c r="B14" s="12">
        <v>5</v>
      </c>
      <c r="C14" s="2" t="s">
        <v>97</v>
      </c>
      <c r="D14" s="14">
        <v>45</v>
      </c>
      <c r="E14" s="2">
        <f t="shared" si="0"/>
        <v>27.42</v>
      </c>
      <c r="F14" s="2">
        <f t="shared" si="1"/>
        <v>17</v>
      </c>
      <c r="G14" s="2"/>
      <c r="H14" s="2">
        <v>2</v>
      </c>
      <c r="I14" s="2"/>
      <c r="J14" s="2" t="s">
        <v>46</v>
      </c>
      <c r="K14" s="2" t="s">
        <v>48</v>
      </c>
      <c r="L14" s="2">
        <v>64</v>
      </c>
      <c r="M14" s="2">
        <f t="shared" si="2"/>
        <v>62</v>
      </c>
      <c r="N14" s="14">
        <v>45</v>
      </c>
      <c r="O14" s="2">
        <f t="shared" si="3"/>
        <v>17</v>
      </c>
      <c r="P14" s="2" t="s">
        <v>106</v>
      </c>
      <c r="Q14" s="2" t="s">
        <v>113</v>
      </c>
      <c r="R14" s="2" t="s">
        <v>131</v>
      </c>
      <c r="S14" s="2" t="s">
        <v>121</v>
      </c>
      <c r="U14" s="4"/>
      <c r="V14" s="4"/>
      <c r="W14" s="4"/>
      <c r="X14" s="4"/>
      <c r="Y14" s="4"/>
      <c r="Z14" s="4"/>
      <c r="AA14" s="4"/>
      <c r="AO14" s="12">
        <v>5</v>
      </c>
      <c r="AP14" s="2" t="s">
        <v>97</v>
      </c>
      <c r="AQ14" s="14">
        <v>45</v>
      </c>
      <c r="AR14" s="2" t="s">
        <v>46</v>
      </c>
      <c r="AS14" s="2" t="s">
        <v>48</v>
      </c>
      <c r="AT14" s="2">
        <v>64</v>
      </c>
      <c r="AU14" s="2">
        <f t="shared" si="4"/>
        <v>62</v>
      </c>
      <c r="AV14" s="14">
        <v>45</v>
      </c>
      <c r="AW14" s="2">
        <f t="shared" si="5"/>
        <v>17</v>
      </c>
      <c r="AX14" s="2" t="s">
        <v>106</v>
      </c>
      <c r="AY14" s="2" t="s">
        <v>113</v>
      </c>
      <c r="AZ14" s="2" t="s">
        <v>131</v>
      </c>
      <c r="BA14" s="2" t="s">
        <v>121</v>
      </c>
    </row>
    <row r="15" spans="2:53" ht="23.4" x14ac:dyDescent="0.45">
      <c r="B15" s="12">
        <v>6</v>
      </c>
      <c r="C15" s="2" t="s">
        <v>98</v>
      </c>
      <c r="D15" s="14">
        <v>45</v>
      </c>
      <c r="E15" s="2">
        <f t="shared" si="0"/>
        <v>27.42</v>
      </c>
      <c r="F15" s="2">
        <f t="shared" si="1"/>
        <v>17</v>
      </c>
      <c r="G15" s="2"/>
      <c r="H15" s="2">
        <v>2</v>
      </c>
      <c r="I15" s="2"/>
      <c r="J15" s="2" t="s">
        <v>46</v>
      </c>
      <c r="K15" s="2" t="s">
        <v>48</v>
      </c>
      <c r="L15" s="2">
        <v>64</v>
      </c>
      <c r="M15" s="2">
        <f t="shared" si="2"/>
        <v>62</v>
      </c>
      <c r="N15" s="14">
        <v>45</v>
      </c>
      <c r="O15" s="2">
        <f t="shared" si="3"/>
        <v>17</v>
      </c>
      <c r="P15" s="2" t="s">
        <v>107</v>
      </c>
      <c r="Q15" s="2" t="s">
        <v>114</v>
      </c>
      <c r="R15" s="2" t="s">
        <v>132</v>
      </c>
      <c r="S15" s="2" t="s">
        <v>64</v>
      </c>
      <c r="AO15" s="12">
        <v>6</v>
      </c>
      <c r="AP15" s="2" t="s">
        <v>98</v>
      </c>
      <c r="AQ15" s="14">
        <v>45</v>
      </c>
      <c r="AR15" s="2" t="s">
        <v>46</v>
      </c>
      <c r="AS15" s="2" t="s">
        <v>48</v>
      </c>
      <c r="AT15" s="2">
        <v>64</v>
      </c>
      <c r="AU15" s="2">
        <f t="shared" si="4"/>
        <v>62</v>
      </c>
      <c r="AV15" s="14">
        <v>45</v>
      </c>
      <c r="AW15" s="2">
        <f t="shared" si="5"/>
        <v>17</v>
      </c>
      <c r="AX15" s="2" t="s">
        <v>107</v>
      </c>
      <c r="AY15" s="2" t="s">
        <v>114</v>
      </c>
      <c r="AZ15" s="2" t="s">
        <v>132</v>
      </c>
      <c r="BA15" s="2" t="s">
        <v>64</v>
      </c>
    </row>
    <row r="16" spans="2:53" ht="23.4" x14ac:dyDescent="0.45">
      <c r="B16" s="12">
        <v>7</v>
      </c>
      <c r="C16" s="2" t="s">
        <v>99</v>
      </c>
      <c r="D16" s="14">
        <v>45</v>
      </c>
      <c r="E16" s="2">
        <f t="shared" si="0"/>
        <v>27.42</v>
      </c>
      <c r="F16" s="2">
        <f t="shared" si="1"/>
        <v>17</v>
      </c>
      <c r="G16" s="2"/>
      <c r="H16" s="2">
        <v>2</v>
      </c>
      <c r="I16" s="2"/>
      <c r="J16" s="2" t="s">
        <v>46</v>
      </c>
      <c r="K16" s="2" t="s">
        <v>48</v>
      </c>
      <c r="L16" s="2">
        <v>64</v>
      </c>
      <c r="M16" s="2">
        <f t="shared" si="2"/>
        <v>62</v>
      </c>
      <c r="N16" s="14">
        <v>45</v>
      </c>
      <c r="O16" s="2">
        <f t="shared" si="3"/>
        <v>17</v>
      </c>
      <c r="P16" s="2" t="s">
        <v>51</v>
      </c>
      <c r="Q16" s="2" t="s">
        <v>58</v>
      </c>
      <c r="R16" s="2" t="s">
        <v>133</v>
      </c>
      <c r="S16" s="2" t="s">
        <v>122</v>
      </c>
      <c r="AO16" s="12">
        <v>7</v>
      </c>
      <c r="AP16" s="2" t="s">
        <v>99</v>
      </c>
      <c r="AQ16" s="14">
        <v>45</v>
      </c>
      <c r="AR16" s="2" t="s">
        <v>46</v>
      </c>
      <c r="AS16" s="2" t="s">
        <v>48</v>
      </c>
      <c r="AT16" s="2">
        <v>64</v>
      </c>
      <c r="AU16" s="2">
        <f t="shared" si="4"/>
        <v>62</v>
      </c>
      <c r="AV16" s="14">
        <v>45</v>
      </c>
      <c r="AW16" s="2">
        <f t="shared" si="5"/>
        <v>17</v>
      </c>
      <c r="AX16" s="2" t="s">
        <v>51</v>
      </c>
      <c r="AY16" s="2" t="s">
        <v>58</v>
      </c>
      <c r="AZ16" s="2" t="s">
        <v>133</v>
      </c>
      <c r="BA16" s="2" t="s">
        <v>122</v>
      </c>
    </row>
    <row r="17" spans="2:53" ht="23.4" x14ac:dyDescent="0.45">
      <c r="B17" s="12">
        <v>8</v>
      </c>
      <c r="C17" s="2" t="s">
        <v>41</v>
      </c>
      <c r="D17" s="14">
        <v>40</v>
      </c>
      <c r="E17" s="2">
        <f t="shared" si="0"/>
        <v>35.479999999999997</v>
      </c>
      <c r="F17" s="2">
        <f t="shared" si="1"/>
        <v>22</v>
      </c>
      <c r="G17" s="2"/>
      <c r="H17" s="2">
        <v>2</v>
      </c>
      <c r="I17" s="2"/>
      <c r="J17" s="2" t="s">
        <v>46</v>
      </c>
      <c r="K17" s="2" t="s">
        <v>48</v>
      </c>
      <c r="L17" s="2">
        <v>64</v>
      </c>
      <c r="M17" s="2">
        <f t="shared" si="2"/>
        <v>62</v>
      </c>
      <c r="N17" s="14">
        <v>40</v>
      </c>
      <c r="O17" s="2">
        <f t="shared" si="3"/>
        <v>22</v>
      </c>
      <c r="P17" s="2" t="s">
        <v>108</v>
      </c>
      <c r="Q17" s="2" t="s">
        <v>115</v>
      </c>
      <c r="R17" s="2" t="s">
        <v>134</v>
      </c>
      <c r="S17" s="2" t="s">
        <v>123</v>
      </c>
      <c r="AO17" s="12">
        <v>8</v>
      </c>
      <c r="AP17" s="2" t="s">
        <v>41</v>
      </c>
      <c r="AQ17" s="14">
        <v>40</v>
      </c>
      <c r="AR17" s="2" t="s">
        <v>46</v>
      </c>
      <c r="AS17" s="2" t="s">
        <v>48</v>
      </c>
      <c r="AT17" s="2">
        <v>64</v>
      </c>
      <c r="AU17" s="2">
        <f t="shared" si="4"/>
        <v>62</v>
      </c>
      <c r="AV17" s="14">
        <v>40</v>
      </c>
      <c r="AW17" s="2">
        <f t="shared" si="5"/>
        <v>22</v>
      </c>
      <c r="AX17" s="2" t="s">
        <v>108</v>
      </c>
      <c r="AY17" s="2" t="s">
        <v>115</v>
      </c>
      <c r="AZ17" s="2" t="s">
        <v>134</v>
      </c>
      <c r="BA17" s="2" t="s">
        <v>123</v>
      </c>
    </row>
    <row r="18" spans="2:53" ht="23.4" x14ac:dyDescent="0.45">
      <c r="B18" s="12">
        <v>9</v>
      </c>
      <c r="C18" s="2" t="s">
        <v>42</v>
      </c>
      <c r="D18" s="14">
        <v>32</v>
      </c>
      <c r="E18" s="2">
        <f t="shared" si="0"/>
        <v>48.39</v>
      </c>
      <c r="F18" s="2">
        <f t="shared" si="1"/>
        <v>30</v>
      </c>
      <c r="G18" s="2"/>
      <c r="H18" s="2">
        <v>2</v>
      </c>
      <c r="I18" s="2"/>
      <c r="J18" s="2" t="s">
        <v>46</v>
      </c>
      <c r="K18" s="2" t="s">
        <v>48</v>
      </c>
      <c r="L18" s="2">
        <v>64</v>
      </c>
      <c r="M18" s="2">
        <f t="shared" si="2"/>
        <v>62</v>
      </c>
      <c r="N18" s="14">
        <v>32</v>
      </c>
      <c r="O18" s="2">
        <f t="shared" si="3"/>
        <v>30</v>
      </c>
      <c r="P18" s="2" t="s">
        <v>109</v>
      </c>
      <c r="Q18" s="2" t="s">
        <v>116</v>
      </c>
      <c r="R18" s="2" t="s">
        <v>135</v>
      </c>
      <c r="S18" s="2" t="s">
        <v>124</v>
      </c>
      <c r="AO18" s="12">
        <v>9</v>
      </c>
      <c r="AP18" s="2" t="s">
        <v>42</v>
      </c>
      <c r="AQ18" s="14">
        <v>32</v>
      </c>
      <c r="AR18" s="2" t="s">
        <v>46</v>
      </c>
      <c r="AS18" s="2" t="s">
        <v>48</v>
      </c>
      <c r="AT18" s="2">
        <v>64</v>
      </c>
      <c r="AU18" s="2">
        <f t="shared" si="4"/>
        <v>62</v>
      </c>
      <c r="AV18" s="14">
        <v>32</v>
      </c>
      <c r="AW18" s="2">
        <f t="shared" si="5"/>
        <v>30</v>
      </c>
      <c r="AX18" s="2" t="s">
        <v>109</v>
      </c>
      <c r="AY18" s="2" t="s">
        <v>116</v>
      </c>
      <c r="AZ18" s="2" t="s">
        <v>135</v>
      </c>
      <c r="BA18" s="2" t="s">
        <v>124</v>
      </c>
    </row>
    <row r="19" spans="2:53" ht="23.4" x14ac:dyDescent="0.45">
      <c r="B19" s="12">
        <v>10</v>
      </c>
      <c r="C19" s="2" t="s">
        <v>100</v>
      </c>
      <c r="D19" s="14">
        <v>11</v>
      </c>
      <c r="E19" s="2">
        <f t="shared" si="0"/>
        <v>21.43</v>
      </c>
      <c r="F19" s="2">
        <f t="shared" si="1"/>
        <v>3</v>
      </c>
      <c r="G19" s="2"/>
      <c r="H19" s="2">
        <v>2</v>
      </c>
      <c r="I19" s="2"/>
      <c r="J19" s="2" t="s">
        <v>102</v>
      </c>
      <c r="K19" s="2" t="s">
        <v>104</v>
      </c>
      <c r="L19" s="2">
        <v>16</v>
      </c>
      <c r="M19" s="2">
        <f t="shared" si="2"/>
        <v>14</v>
      </c>
      <c r="N19" s="14">
        <v>11</v>
      </c>
      <c r="O19" s="2">
        <f t="shared" si="3"/>
        <v>3</v>
      </c>
      <c r="P19" s="2" t="s">
        <v>110</v>
      </c>
      <c r="Q19" s="2" t="s">
        <v>117</v>
      </c>
      <c r="R19" s="2" t="s">
        <v>136</v>
      </c>
      <c r="S19" s="2" t="s">
        <v>125</v>
      </c>
      <c r="AO19" s="12">
        <v>10</v>
      </c>
      <c r="AP19" s="2" t="s">
        <v>100</v>
      </c>
      <c r="AQ19" s="14">
        <v>11</v>
      </c>
      <c r="AR19" s="2" t="s">
        <v>102</v>
      </c>
      <c r="AS19" s="2" t="s">
        <v>104</v>
      </c>
      <c r="AT19" s="2">
        <v>16</v>
      </c>
      <c r="AU19" s="2">
        <f t="shared" si="4"/>
        <v>14</v>
      </c>
      <c r="AV19" s="14">
        <v>11</v>
      </c>
      <c r="AW19" s="2">
        <f t="shared" si="5"/>
        <v>3</v>
      </c>
      <c r="AX19" s="2" t="s">
        <v>110</v>
      </c>
      <c r="AY19" s="2" t="s">
        <v>117</v>
      </c>
      <c r="AZ19" s="2" t="s">
        <v>136</v>
      </c>
      <c r="BA19" s="2" t="s">
        <v>125</v>
      </c>
    </row>
    <row r="20" spans="2:53" ht="23.4" x14ac:dyDescent="0.45">
      <c r="B20" s="12">
        <v>11</v>
      </c>
      <c r="C20" s="2" t="s">
        <v>101</v>
      </c>
      <c r="D20" s="14">
        <v>6</v>
      </c>
      <c r="E20" s="2">
        <f t="shared" si="0"/>
        <v>0</v>
      </c>
      <c r="F20" s="2">
        <f t="shared" si="1"/>
        <v>0</v>
      </c>
      <c r="G20" s="2"/>
      <c r="H20" s="2">
        <v>2</v>
      </c>
      <c r="I20" s="2"/>
      <c r="J20" s="2" t="s">
        <v>21</v>
      </c>
      <c r="K20" s="2" t="s">
        <v>22</v>
      </c>
      <c r="L20" s="2">
        <v>8</v>
      </c>
      <c r="M20" s="2">
        <f t="shared" si="2"/>
        <v>6</v>
      </c>
      <c r="N20" s="14">
        <v>6</v>
      </c>
      <c r="O20" s="2">
        <f t="shared" si="3"/>
        <v>0</v>
      </c>
      <c r="P20" s="2" t="s">
        <v>111</v>
      </c>
      <c r="Q20" s="2" t="s">
        <v>118</v>
      </c>
      <c r="R20" s="2" t="s">
        <v>137</v>
      </c>
      <c r="S20" s="2" t="s">
        <v>126</v>
      </c>
      <c r="AO20" s="12">
        <v>11</v>
      </c>
      <c r="AP20" s="2" t="s">
        <v>101</v>
      </c>
      <c r="AQ20" s="14">
        <v>6</v>
      </c>
      <c r="AR20" s="2" t="s">
        <v>21</v>
      </c>
      <c r="AS20" s="2" t="s">
        <v>22</v>
      </c>
      <c r="AT20" s="2">
        <v>8</v>
      </c>
      <c r="AU20" s="2">
        <f t="shared" si="4"/>
        <v>6</v>
      </c>
      <c r="AV20" s="14">
        <v>6</v>
      </c>
      <c r="AW20" s="2">
        <f t="shared" si="5"/>
        <v>0</v>
      </c>
      <c r="AX20" s="2" t="s">
        <v>111</v>
      </c>
      <c r="AY20" s="2" t="s">
        <v>118</v>
      </c>
      <c r="AZ20" s="2" t="s">
        <v>137</v>
      </c>
      <c r="BA20" s="2" t="s">
        <v>126</v>
      </c>
    </row>
    <row r="21" spans="2:53" ht="23.4" x14ac:dyDescent="0.45">
      <c r="B21" s="13" t="s">
        <v>5</v>
      </c>
      <c r="C21" s="13"/>
      <c r="D21" s="13">
        <f>SUM(D10:D20)</f>
        <v>697</v>
      </c>
      <c r="E21" s="13"/>
      <c r="F21" s="13">
        <f>SUM(F10:F20)</f>
        <v>265</v>
      </c>
      <c r="G21" s="13">
        <f>SUM(G10:G20)</f>
        <v>0</v>
      </c>
      <c r="H21" s="13">
        <f>SUM(H10:H20)</f>
        <v>22</v>
      </c>
      <c r="I21" s="13">
        <f>SUM(I10:I20)</f>
        <v>0</v>
      </c>
      <c r="J21" s="13"/>
      <c r="K21" s="13"/>
      <c r="L21" s="13">
        <f>SUM(L10:L20)</f>
        <v>984</v>
      </c>
      <c r="M21" s="13">
        <f>SUM(M10:M20)</f>
        <v>962</v>
      </c>
      <c r="N21" s="13">
        <f>SUM(N10:N20)</f>
        <v>697</v>
      </c>
      <c r="O21" s="13">
        <f>SUM(O10:O20)</f>
        <v>265</v>
      </c>
      <c r="P21" s="13"/>
      <c r="Q21" s="13"/>
      <c r="R21" s="13"/>
      <c r="S21" s="13"/>
      <c r="AO21" s="13" t="s">
        <v>5</v>
      </c>
      <c r="AP21" s="13"/>
      <c r="AQ21" s="13">
        <f>SUM(AQ10:AQ20)</f>
        <v>697</v>
      </c>
      <c r="AR21" s="13"/>
      <c r="AS21" s="13"/>
      <c r="AT21" s="13">
        <f>SUM(AT10:AT20)</f>
        <v>984</v>
      </c>
      <c r="AU21" s="13">
        <f>SUM(AU10:AU20)</f>
        <v>962</v>
      </c>
      <c r="AV21" s="13">
        <f>SUM(AV10:AV20)</f>
        <v>697</v>
      </c>
      <c r="AW21" s="13">
        <f>SUM(AW10:AW20)</f>
        <v>265</v>
      </c>
      <c r="AX21" s="13"/>
      <c r="AY21" s="13"/>
      <c r="AZ21" s="13"/>
      <c r="BA21" s="13"/>
    </row>
    <row r="22" spans="2:53" ht="23.4" x14ac:dyDescent="0.45">
      <c r="M22" s="25" t="s">
        <v>138</v>
      </c>
      <c r="N22" s="26"/>
      <c r="O22" s="13">
        <f>ROUND((O21*100)/N21, 2)</f>
        <v>38.020000000000003</v>
      </c>
      <c r="AT22" s="25" t="s">
        <v>138</v>
      </c>
      <c r="AU22" s="26"/>
      <c r="AV22" s="13">
        <f>ROUND((AW21*100)/AV21, 2)</f>
        <v>38.020000000000003</v>
      </c>
    </row>
    <row r="23" spans="2:53" x14ac:dyDescent="0.3">
      <c r="F23" s="17"/>
    </row>
  </sheetData>
  <mergeCells count="2">
    <mergeCell ref="M22:N22"/>
    <mergeCell ref="AT22:AU2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 Final</vt:lpstr>
      <vt:lpstr>Propuesta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Patricio Hernández</cp:lastModifiedBy>
  <dcterms:created xsi:type="dcterms:W3CDTF">2021-05-23T18:54:50Z</dcterms:created>
  <dcterms:modified xsi:type="dcterms:W3CDTF">2024-03-07T23:28:18Z</dcterms:modified>
</cp:coreProperties>
</file>