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fl6\Desktop\Escritorio\UTL 10°\GP II\Parcial 2\Entregables\"/>
    </mc:Choice>
  </mc:AlternateContent>
  <xr:revisionPtr revIDLastSave="0" documentId="13_ncr:1_{065EE05F-58B8-4E3A-9BB9-110575FDA201}" xr6:coauthVersionLast="47" xr6:coauthVersionMax="47" xr10:uidLastSave="{00000000-0000-0000-0000-000000000000}"/>
  <bookViews>
    <workbookView xWindow="-120" yWindow="-120" windowWidth="20730" windowHeight="11760" xr2:uid="{9E426C9A-CB68-4A6D-89D3-BB2A41EFB983}"/>
  </bookViews>
  <sheets>
    <sheet name="Presupuesto" sheetId="1" r:id="rId1"/>
    <sheet name="Costos Estimados de Actividad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K66" i="1" s="1"/>
  <c r="I65" i="1"/>
  <c r="K65" i="1" s="1"/>
  <c r="I63" i="1"/>
  <c r="I62" i="1"/>
  <c r="I60" i="1"/>
  <c r="I57" i="1"/>
  <c r="K57" i="1" s="1"/>
  <c r="I56" i="1"/>
  <c r="I54" i="1"/>
  <c r="I53" i="1"/>
  <c r="I51" i="1"/>
  <c r="I48" i="1"/>
  <c r="I47" i="1"/>
  <c r="I45" i="1"/>
  <c r="K45" i="1" s="1"/>
  <c r="I44" i="1" s="1"/>
  <c r="K44" i="1" s="1"/>
  <c r="I43" i="1"/>
  <c r="I42" i="1"/>
  <c r="I40" i="1"/>
  <c r="I37" i="1"/>
  <c r="I36" i="1"/>
  <c r="K36" i="1" s="1"/>
  <c r="I34" i="1"/>
  <c r="I31" i="1"/>
  <c r="K31" i="1"/>
  <c r="I30" i="1"/>
  <c r="I28" i="1"/>
  <c r="I27" i="1"/>
  <c r="I26" i="1"/>
  <c r="K26" i="1" s="1"/>
  <c r="I24" i="1"/>
  <c r="K24" i="1" s="1"/>
  <c r="I23" i="1"/>
  <c r="I22" i="1"/>
  <c r="K30" i="1"/>
  <c r="K23" i="1"/>
  <c r="I21" i="1"/>
  <c r="K46" i="3"/>
  <c r="K45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24" i="3"/>
  <c r="J20" i="3"/>
  <c r="J19" i="3"/>
  <c r="J21" i="3"/>
  <c r="J22" i="3"/>
  <c r="L22" i="3" s="1"/>
  <c r="J23" i="3"/>
  <c r="J25" i="3"/>
  <c r="J26" i="3"/>
  <c r="L26" i="3" s="1"/>
  <c r="J27" i="3"/>
  <c r="J28" i="3"/>
  <c r="J29" i="3"/>
  <c r="J30" i="3"/>
  <c r="L30" i="3" s="1"/>
  <c r="J31" i="3"/>
  <c r="J32" i="3"/>
  <c r="J33" i="3"/>
  <c r="J34" i="3"/>
  <c r="L34" i="3" s="1"/>
  <c r="J35" i="3"/>
  <c r="J36" i="3"/>
  <c r="J37" i="3"/>
  <c r="J38" i="3"/>
  <c r="L38" i="3" s="1"/>
  <c r="J39" i="3"/>
  <c r="J40" i="3"/>
  <c r="J41" i="3"/>
  <c r="J42" i="3"/>
  <c r="L42" i="3" s="1"/>
  <c r="J43" i="3"/>
  <c r="J44" i="3"/>
  <c r="J45" i="3"/>
  <c r="L45" i="3" s="1"/>
  <c r="J46" i="3"/>
  <c r="K19" i="3"/>
  <c r="K34" i="1"/>
  <c r="I33" i="1" s="1"/>
  <c r="K33" i="1" s="1"/>
  <c r="K37" i="1"/>
  <c r="K40" i="1"/>
  <c r="I39" i="1" s="1"/>
  <c r="K39" i="1" s="1"/>
  <c r="K42" i="1"/>
  <c r="K43" i="1"/>
  <c r="K47" i="1"/>
  <c r="K48" i="1"/>
  <c r="K51" i="1"/>
  <c r="I50" i="1" s="1"/>
  <c r="K50" i="1" s="1"/>
  <c r="K53" i="1"/>
  <c r="K54" i="1"/>
  <c r="K56" i="1"/>
  <c r="K60" i="1"/>
  <c r="I59" i="1" s="1"/>
  <c r="K59" i="1" s="1"/>
  <c r="K62" i="1"/>
  <c r="K63" i="1"/>
  <c r="K28" i="1"/>
  <c r="K27" i="1"/>
  <c r="K22" i="1"/>
  <c r="K21" i="1"/>
  <c r="I64" i="1" l="1"/>
  <c r="K64" i="1" s="1"/>
  <c r="I61" i="1"/>
  <c r="K61" i="1" s="1"/>
  <c r="I55" i="1"/>
  <c r="K55" i="1" s="1"/>
  <c r="I46" i="1"/>
  <c r="K46" i="1" s="1"/>
  <c r="I38" i="1" s="1"/>
  <c r="K38" i="1" s="1"/>
  <c r="I41" i="1"/>
  <c r="K41" i="1" s="1"/>
  <c r="I35" i="1"/>
  <c r="K35" i="1" s="1"/>
  <c r="I25" i="1"/>
  <c r="K25" i="1" s="1"/>
  <c r="I32" i="1"/>
  <c r="K32" i="1" s="1"/>
  <c r="I52" i="1"/>
  <c r="K52" i="1" s="1"/>
  <c r="I49" i="1"/>
  <c r="K49" i="1" s="1"/>
  <c r="I29" i="1"/>
  <c r="K29" i="1" s="1"/>
  <c r="I20" i="1"/>
  <c r="K20" i="1" s="1"/>
  <c r="L46" i="3"/>
  <c r="L21" i="3"/>
  <c r="L24" i="3"/>
  <c r="L41" i="3"/>
  <c r="L37" i="3"/>
  <c r="L33" i="3"/>
  <c r="L29" i="3"/>
  <c r="L25" i="3"/>
  <c r="L44" i="3"/>
  <c r="L40" i="3"/>
  <c r="L36" i="3"/>
  <c r="L32" i="3"/>
  <c r="L28" i="3"/>
  <c r="L23" i="3"/>
  <c r="L20" i="3"/>
  <c r="L43" i="3"/>
  <c r="L39" i="3"/>
  <c r="L35" i="3"/>
  <c r="L31" i="3"/>
  <c r="L27" i="3"/>
  <c r="L19" i="3"/>
  <c r="I19" i="1" l="1"/>
  <c r="K19" i="1" s="1"/>
  <c r="I58" i="1"/>
  <c r="K58" i="1" s="1"/>
  <c r="J67" i="1" l="1"/>
  <c r="J69" i="1" s="1"/>
  <c r="J68" i="1" l="1"/>
  <c r="J70" i="1" s="1"/>
</calcChain>
</file>

<file path=xl/sharedStrings.xml><?xml version="1.0" encoding="utf-8"?>
<sst xmlns="http://schemas.openxmlformats.org/spreadsheetml/2006/main" count="121" uniqueCount="76">
  <si>
    <t>Nº Presupuesto</t>
  </si>
  <si>
    <t>Fecha</t>
  </si>
  <si>
    <t>Datos Empresa</t>
  </si>
  <si>
    <t>Datos Cliente</t>
  </si>
  <si>
    <t>Equipo 2</t>
  </si>
  <si>
    <t>Universidad Tecnologica De Leon</t>
  </si>
  <si>
    <t>Blvd. Universidad Tecnologica, #225</t>
  </si>
  <si>
    <r>
      <rPr>
        <b/>
        <i/>
        <sz val="11"/>
        <color theme="1"/>
        <rFont val="Calibri"/>
        <family val="2"/>
        <scheme val="minor"/>
      </rPr>
      <t>RFC:</t>
    </r>
    <r>
      <rPr>
        <i/>
        <sz val="11"/>
        <color theme="1"/>
        <rFont val="Calibri"/>
        <family val="2"/>
        <scheme val="minor"/>
      </rPr>
      <t xml:space="preserve"> S/N</t>
    </r>
  </si>
  <si>
    <r>
      <t xml:space="preserve">RFC: </t>
    </r>
    <r>
      <rPr>
        <i/>
        <sz val="11"/>
        <color theme="1"/>
        <rFont val="Calibri"/>
        <family val="2"/>
        <scheme val="minor"/>
      </rPr>
      <t>UTL-941208-TR2</t>
    </r>
  </si>
  <si>
    <r>
      <t>Teléfono</t>
    </r>
    <r>
      <rPr>
        <i/>
        <sz val="11"/>
        <color theme="1"/>
        <rFont val="Calibri"/>
        <family val="2"/>
        <scheme val="minor"/>
      </rPr>
      <t>: 477 3212999</t>
    </r>
  </si>
  <si>
    <r>
      <rPr>
        <b/>
        <i/>
        <sz val="11"/>
        <color theme="1"/>
        <rFont val="Calibri"/>
        <family val="2"/>
        <scheme val="minor"/>
      </rPr>
      <t>Teléfono</t>
    </r>
    <r>
      <rPr>
        <i/>
        <sz val="11"/>
        <color theme="1"/>
        <rFont val="Calibri"/>
        <family val="2"/>
        <scheme val="minor"/>
      </rPr>
      <t>: 477 710 0020</t>
    </r>
  </si>
  <si>
    <r>
      <rPr>
        <b/>
        <i/>
        <sz val="11"/>
        <color theme="1"/>
        <rFont val="Calibri"/>
        <family val="2"/>
        <scheme val="minor"/>
      </rPr>
      <t>Mail</t>
    </r>
    <r>
      <rPr>
        <i/>
        <sz val="11"/>
        <color theme="1"/>
        <rFont val="Calibri"/>
        <family val="2"/>
        <scheme val="minor"/>
      </rPr>
      <t>: 20001004@alumnos.utleon.edu.mx</t>
    </r>
  </si>
  <si>
    <r>
      <rPr>
        <b/>
        <i/>
        <sz val="11"/>
        <color theme="1"/>
        <rFont val="Calibri"/>
        <family val="2"/>
        <scheme val="minor"/>
      </rPr>
      <t>Mail</t>
    </r>
    <r>
      <rPr>
        <i/>
        <sz val="11"/>
        <color theme="1"/>
        <rFont val="Calibri"/>
        <family val="2"/>
        <scheme val="minor"/>
      </rPr>
      <t>: sotecnico@utleon.edu.mx</t>
    </r>
  </si>
  <si>
    <t>Descripción</t>
  </si>
  <si>
    <t>Precio</t>
  </si>
  <si>
    <t>Unidad</t>
  </si>
  <si>
    <t>Importe</t>
  </si>
  <si>
    <t>1 Plan de Proyecto</t>
  </si>
  <si>
    <t>1.1 Acta Constitutiva (Charter Project)</t>
  </si>
  <si>
    <t>1.1.1 Descripción General</t>
  </si>
  <si>
    <t>1.1.2 Objetivos, Justificación y Proposito del Proyecto</t>
  </si>
  <si>
    <t>1.1.3 Alcance del Proyecto</t>
  </si>
  <si>
    <t>1.1.4 Requerimiento de Aceptación</t>
  </si>
  <si>
    <t>1.2 Matriz de Interesados</t>
  </si>
  <si>
    <t>1.2.1 Identificar los Interesados</t>
  </si>
  <si>
    <t>1.2.2 Crear el Cuadrante de Interes/Poder</t>
  </si>
  <si>
    <t>1.2.3 Definir Expectativas, Descripcion y Entregable para los Interesados</t>
  </si>
  <si>
    <t>1.3 WBS (Work Breakdown Structure)</t>
  </si>
  <si>
    <t>1.3.1 Definir Paquetes de Trabajo, Actividades y Entregables</t>
  </si>
  <si>
    <t>1.3.2 Estructurar el Diagrama de WBS</t>
  </si>
  <si>
    <t>2 Requerimientos</t>
  </si>
  <si>
    <t>2.1 Identificacion de Requerimientos</t>
  </si>
  <si>
    <t>2.1.1 Lista de Requerimientos de la Universidad</t>
  </si>
  <si>
    <t>2.2 Analisis de Requerimientos</t>
  </si>
  <si>
    <t>2.2.1 Documento de Requerimiento Funcionales</t>
  </si>
  <si>
    <t>2.2.2 Documento de Requerimiento No Funcionales</t>
  </si>
  <si>
    <t>3 Diseño y Aspecto</t>
  </si>
  <si>
    <t>3.1 Diseño de la Interfaz</t>
  </si>
  <si>
    <t>3.1.1 Prototipos de Diseño</t>
  </si>
  <si>
    <t>3.2 Selección de Colores y Tipografia</t>
  </si>
  <si>
    <t>3.2.1 Paleta de Colores</t>
  </si>
  <si>
    <t>3.2.2 Tipografia Estadar</t>
  </si>
  <si>
    <t>3.3 Diseño Responsivo</t>
  </si>
  <si>
    <t>3.3.1 Diseño para Dispositivos Moviles</t>
  </si>
  <si>
    <t>3.4 Creacion de Elementos Graficos</t>
  </si>
  <si>
    <t>3.4.1 Iconos Personalizados</t>
  </si>
  <si>
    <t>3.4.2 Imágenes de Encabezado</t>
  </si>
  <si>
    <t>4 Funcionalidad y Rendimiento</t>
  </si>
  <si>
    <t>4.1 Desarrollo del Sitio Web</t>
  </si>
  <si>
    <t>4.1.1 Programacion de la Interfaz</t>
  </si>
  <si>
    <t>4.2 Implementacion de Funcionalidades</t>
  </si>
  <si>
    <t>4.2.1 Integracion de Formularios de Contacto</t>
  </si>
  <si>
    <t>4.2.2 Implementacion de Busqueda</t>
  </si>
  <si>
    <t>4.3 Pruebas y Optimizacion</t>
  </si>
  <si>
    <t>4.3.1 Pruebas de Usabilidad</t>
  </si>
  <si>
    <t>4.3.2 Optimizacion de Rendimiento</t>
  </si>
  <si>
    <t>5 Cierre de Proyecto</t>
  </si>
  <si>
    <t>5.1 Validacion del Proyecto</t>
  </si>
  <si>
    <t>5.1.1 Aprobacion de la Nueva Interfaz</t>
  </si>
  <si>
    <t>5.2 Entrega Final</t>
  </si>
  <si>
    <t>5.2.1 Documentacion del Proyecto</t>
  </si>
  <si>
    <t>5.2.2 Sitio Web en Produccion</t>
  </si>
  <si>
    <t>5.3 Evaluacion del Proyecto</t>
  </si>
  <si>
    <t>5.3.1 Lecciones Aprendidas</t>
  </si>
  <si>
    <t>5.3.2 Informe de Cierra del Proyecto</t>
  </si>
  <si>
    <t>TOTAL</t>
  </si>
  <si>
    <t>Reserva de Gestion 5%</t>
  </si>
  <si>
    <t>Reserva de Contigencia 10%</t>
  </si>
  <si>
    <t>TOTAL de Presupuesto</t>
  </si>
  <si>
    <t>Firma de la Empresa</t>
  </si>
  <si>
    <t>Firma del Cliente</t>
  </si>
  <si>
    <t>Costo Más Probable</t>
  </si>
  <si>
    <t>Costo Optimista</t>
  </si>
  <si>
    <t>Costo Pestimista</t>
  </si>
  <si>
    <t>Total</t>
  </si>
  <si>
    <t>1.1.2 Objetivos, Justificación y Proposito del Proyecro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</si>
</sst>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ashed">
        <color rgb="FF008659"/>
      </top>
      <bottom style="dashed">
        <color rgb="FF008659"/>
      </bottom>
      <diagonal/>
    </border>
    <border>
      <left/>
      <right/>
      <top style="dashed">
        <color rgb="FF008659"/>
      </top>
      <bottom style="dashed">
        <color rgb="FF008659"/>
      </bottom>
      <diagonal/>
    </border>
    <border>
      <left/>
      <right style="medium">
        <color indexed="64"/>
      </right>
      <top style="dashed">
        <color rgb="FF008659"/>
      </top>
      <bottom style="dashed">
        <color rgb="FF008659"/>
      </bottom>
      <diagonal/>
    </border>
    <border>
      <left style="medium">
        <color indexed="64"/>
      </left>
      <right style="medium">
        <color indexed="64"/>
      </right>
      <top style="dashed">
        <color rgb="FF008659"/>
      </top>
      <bottom style="dashed">
        <color rgb="FF00865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ashed">
        <color rgb="FF008659"/>
      </top>
      <bottom style="medium">
        <color indexed="64"/>
      </bottom>
      <diagonal/>
    </border>
    <border>
      <left/>
      <right/>
      <top style="dashed">
        <color rgb="FF008659"/>
      </top>
      <bottom style="medium">
        <color indexed="64"/>
      </bottom>
      <diagonal/>
    </border>
    <border>
      <left/>
      <right style="medium">
        <color indexed="64"/>
      </right>
      <top style="dashed">
        <color rgb="FF00865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rgb="FF00865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rgb="FF008659"/>
      </bottom>
      <diagonal/>
    </border>
    <border>
      <left/>
      <right/>
      <top style="medium">
        <color indexed="64"/>
      </top>
      <bottom style="dashed">
        <color rgb="FF008659"/>
      </bottom>
      <diagonal/>
    </border>
    <border>
      <left/>
      <right style="medium">
        <color indexed="64"/>
      </right>
      <top style="medium">
        <color indexed="64"/>
      </top>
      <bottom style="dashed">
        <color rgb="FF008659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3" fillId="3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0" fillId="2" borderId="15" xfId="0" applyNumberFormat="1" applyFill="1" applyBorder="1" applyAlignment="1">
      <alignment vertical="center"/>
    </xf>
    <xf numFmtId="164" fontId="0" fillId="2" borderId="17" xfId="0" applyNumberFormat="1" applyFill="1" applyBorder="1" applyAlignment="1">
      <alignment vertical="center"/>
    </xf>
    <xf numFmtId="164" fontId="0" fillId="2" borderId="21" xfId="0" applyNumberFormat="1" applyFill="1" applyBorder="1" applyAlignment="1">
      <alignment vertical="center"/>
    </xf>
    <xf numFmtId="164" fontId="0" fillId="2" borderId="21" xfId="0" applyNumberFormat="1" applyFill="1" applyBorder="1"/>
    <xf numFmtId="164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left" vertical="center"/>
    </xf>
    <xf numFmtId="0" fontId="7" fillId="4" borderId="29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AB79-DD85-4356-B17D-3590D1438E85}">
  <dimension ref="B6:L74"/>
  <sheetViews>
    <sheetView tabSelected="1" topLeftCell="A32" workbookViewId="0">
      <selection activeCell="H15" sqref="H15:K15"/>
    </sheetView>
  </sheetViews>
  <sheetFormatPr defaultColWidth="8.7109375" defaultRowHeight="15"/>
  <cols>
    <col min="1" max="1" width="7.5703125" style="2" customWidth="1"/>
    <col min="2" max="6" width="8.7109375" style="2"/>
    <col min="7" max="8" width="12" style="2" customWidth="1"/>
    <col min="9" max="9" width="11.85546875" style="2" bestFit="1" customWidth="1"/>
    <col min="10" max="10" width="8.7109375" style="2"/>
    <col min="11" max="11" width="11.5703125" style="2" bestFit="1" customWidth="1"/>
    <col min="12" max="16384" width="8.7109375" style="2"/>
  </cols>
  <sheetData>
    <row r="6" spans="2:11" ht="15.75" thickBot="1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15.75" thickBot="1">
      <c r="B7" s="52" t="s">
        <v>0</v>
      </c>
      <c r="C7" s="53"/>
      <c r="D7" s="54"/>
      <c r="E7" s="52" t="s">
        <v>1</v>
      </c>
      <c r="F7" s="54"/>
      <c r="G7" s="1"/>
      <c r="H7" s="1"/>
      <c r="I7" s="1"/>
      <c r="J7" s="1"/>
      <c r="K7" s="1"/>
    </row>
    <row r="8" spans="2:11" ht="15.75" thickBot="1">
      <c r="B8" s="45">
        <v>1</v>
      </c>
      <c r="C8" s="46"/>
      <c r="D8" s="47"/>
      <c r="E8" s="48">
        <v>45228</v>
      </c>
      <c r="F8" s="49"/>
      <c r="G8" s="10"/>
      <c r="H8" s="1"/>
      <c r="I8" s="1"/>
      <c r="J8" s="1"/>
      <c r="K8" s="1"/>
    </row>
    <row r="9" spans="2:11" ht="15.75" thickBot="1">
      <c r="B9" s="8"/>
      <c r="C9" s="8"/>
      <c r="D9" s="8"/>
      <c r="E9" s="9"/>
      <c r="F9" s="9"/>
      <c r="G9" s="9"/>
      <c r="H9" s="9"/>
      <c r="I9" s="9"/>
      <c r="J9" s="1"/>
      <c r="K9" s="1"/>
    </row>
    <row r="10" spans="2:11" ht="15.75" thickBot="1">
      <c r="B10" s="73" t="s">
        <v>2</v>
      </c>
      <c r="C10" s="50"/>
      <c r="D10" s="50"/>
      <c r="E10" s="50"/>
      <c r="F10" s="50"/>
      <c r="G10" s="3"/>
      <c r="H10" s="50" t="s">
        <v>3</v>
      </c>
      <c r="I10" s="50"/>
      <c r="J10" s="50"/>
      <c r="K10" s="51"/>
    </row>
    <row r="11" spans="2:11" ht="5.45" customHeight="1">
      <c r="B11" s="4"/>
      <c r="C11" s="4"/>
      <c r="D11" s="4"/>
      <c r="E11" s="4"/>
      <c r="F11" s="1"/>
      <c r="G11" s="1"/>
      <c r="H11" s="13"/>
      <c r="I11" s="11"/>
      <c r="J11" s="11"/>
      <c r="K11" s="11"/>
    </row>
    <row r="12" spans="2:11">
      <c r="B12" s="75" t="s">
        <v>4</v>
      </c>
      <c r="C12" s="75"/>
      <c r="D12" s="75"/>
      <c r="E12" s="75"/>
      <c r="F12" s="75"/>
      <c r="G12" s="1"/>
      <c r="H12" s="75" t="s">
        <v>5</v>
      </c>
      <c r="I12" s="75"/>
      <c r="J12" s="75"/>
      <c r="K12" s="75"/>
    </row>
    <row r="13" spans="2:11">
      <c r="B13" s="75" t="s">
        <v>6</v>
      </c>
      <c r="C13" s="75"/>
      <c r="D13" s="75"/>
      <c r="E13" s="75"/>
      <c r="F13" s="75"/>
      <c r="G13" s="1"/>
      <c r="H13" s="75" t="s">
        <v>6</v>
      </c>
      <c r="I13" s="75"/>
      <c r="J13" s="75"/>
      <c r="K13" s="75"/>
    </row>
    <row r="14" spans="2:11">
      <c r="B14" s="74" t="s">
        <v>7</v>
      </c>
      <c r="C14" s="74"/>
      <c r="D14" s="74"/>
      <c r="E14" s="74"/>
      <c r="F14" s="74"/>
      <c r="G14" s="1"/>
      <c r="H14" s="75" t="s">
        <v>8</v>
      </c>
      <c r="I14" s="75"/>
      <c r="J14" s="75"/>
      <c r="K14" s="75"/>
    </row>
    <row r="15" spans="2:11">
      <c r="B15" s="75" t="s">
        <v>9</v>
      </c>
      <c r="C15" s="75"/>
      <c r="D15" s="75"/>
      <c r="E15" s="75"/>
      <c r="F15" s="75"/>
      <c r="G15" s="1"/>
      <c r="H15" s="74" t="s">
        <v>10</v>
      </c>
      <c r="I15" s="74"/>
      <c r="J15" s="74"/>
      <c r="K15" s="74"/>
    </row>
    <row r="16" spans="2:11">
      <c r="B16" s="74" t="s">
        <v>11</v>
      </c>
      <c r="C16" s="74"/>
      <c r="D16" s="74"/>
      <c r="E16" s="74"/>
      <c r="F16" s="74"/>
      <c r="G16" s="1"/>
      <c r="H16" s="74" t="s">
        <v>12</v>
      </c>
      <c r="I16" s="74"/>
      <c r="J16" s="74"/>
      <c r="K16" s="74"/>
    </row>
    <row r="17" spans="2:12" ht="15.75" thickBot="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2" ht="15.75" thickBot="1">
      <c r="B18" s="43" t="s">
        <v>13</v>
      </c>
      <c r="C18" s="44"/>
      <c r="D18" s="44"/>
      <c r="E18" s="44"/>
      <c r="F18" s="44"/>
      <c r="G18" s="44"/>
      <c r="H18" s="12"/>
      <c r="I18" s="5" t="s">
        <v>14</v>
      </c>
      <c r="J18" s="6" t="s">
        <v>15</v>
      </c>
      <c r="K18" s="5" t="s">
        <v>16</v>
      </c>
      <c r="L18" s="7"/>
    </row>
    <row r="19" spans="2:12" ht="17.100000000000001" customHeight="1">
      <c r="B19" s="64" t="s">
        <v>17</v>
      </c>
      <c r="C19" s="65"/>
      <c r="D19" s="65"/>
      <c r="E19" s="65"/>
      <c r="F19" s="65"/>
      <c r="G19" s="65"/>
      <c r="H19" s="66"/>
      <c r="I19" s="20">
        <f>SUM(K20,K25,K29)</f>
        <v>1455.2083333333333</v>
      </c>
      <c r="J19" s="21">
        <v>1</v>
      </c>
      <c r="K19" s="20">
        <f t="shared" ref="K19:K32" si="0">I19*J19</f>
        <v>1455.2083333333333</v>
      </c>
    </row>
    <row r="20" spans="2:12" ht="17.100000000000001" customHeight="1">
      <c r="B20" s="67" t="s">
        <v>18</v>
      </c>
      <c r="C20" s="68"/>
      <c r="D20" s="68"/>
      <c r="E20" s="68"/>
      <c r="F20" s="68"/>
      <c r="G20" s="68"/>
      <c r="H20" s="69"/>
      <c r="I20" s="22">
        <f>SUM(K21:K24)</f>
        <v>476.25</v>
      </c>
      <c r="J20" s="23">
        <v>1</v>
      </c>
      <c r="K20" s="22">
        <f t="shared" si="0"/>
        <v>476.25</v>
      </c>
    </row>
    <row r="21" spans="2:12" ht="17.100000000000001" customHeight="1">
      <c r="B21" s="70" t="s">
        <v>19</v>
      </c>
      <c r="C21" s="71"/>
      <c r="D21" s="71"/>
      <c r="E21" s="71"/>
      <c r="F21" s="71"/>
      <c r="G21" s="71"/>
      <c r="H21" s="72"/>
      <c r="I21" s="24">
        <f>'Costos Estimados de Actividades'!L19</f>
        <v>105.83333333333333</v>
      </c>
      <c r="J21" s="25">
        <v>1</v>
      </c>
      <c r="K21" s="26">
        <f t="shared" si="0"/>
        <v>105.83333333333333</v>
      </c>
    </row>
    <row r="22" spans="2:12" ht="17.100000000000001" customHeight="1">
      <c r="B22" s="70" t="s">
        <v>20</v>
      </c>
      <c r="C22" s="71"/>
      <c r="D22" s="71"/>
      <c r="E22" s="71"/>
      <c r="F22" s="71"/>
      <c r="G22" s="71"/>
      <c r="H22" s="72"/>
      <c r="I22" s="26">
        <f>'Costos Estimados de Actividades'!L20</f>
        <v>79.375</v>
      </c>
      <c r="J22" s="27">
        <v>1</v>
      </c>
      <c r="K22" s="24">
        <f t="shared" si="0"/>
        <v>79.375</v>
      </c>
    </row>
    <row r="23" spans="2:12" ht="17.100000000000001" customHeight="1">
      <c r="B23" s="70" t="s">
        <v>21</v>
      </c>
      <c r="C23" s="71"/>
      <c r="D23" s="71"/>
      <c r="E23" s="71"/>
      <c r="F23" s="71"/>
      <c r="G23" s="71"/>
      <c r="H23" s="72"/>
      <c r="I23" s="24">
        <f>'Costos Estimados de Actividades'!L21</f>
        <v>132.29166666666666</v>
      </c>
      <c r="J23" s="25">
        <v>1</v>
      </c>
      <c r="K23" s="26">
        <f t="shared" si="0"/>
        <v>132.29166666666666</v>
      </c>
    </row>
    <row r="24" spans="2:12" ht="17.100000000000001" customHeight="1">
      <c r="B24" s="70" t="s">
        <v>22</v>
      </c>
      <c r="C24" s="71"/>
      <c r="D24" s="71"/>
      <c r="E24" s="71"/>
      <c r="F24" s="71"/>
      <c r="G24" s="71"/>
      <c r="H24" s="72"/>
      <c r="I24" s="26">
        <f>'Costos Estimados de Actividades'!L22</f>
        <v>158.75</v>
      </c>
      <c r="J24" s="27">
        <v>1</v>
      </c>
      <c r="K24" s="24">
        <f t="shared" si="0"/>
        <v>158.75</v>
      </c>
    </row>
    <row r="25" spans="2:12" ht="17.100000000000001" customHeight="1">
      <c r="B25" s="55" t="s">
        <v>23</v>
      </c>
      <c r="C25" s="56"/>
      <c r="D25" s="56"/>
      <c r="E25" s="56"/>
      <c r="F25" s="56"/>
      <c r="G25" s="56"/>
      <c r="H25" s="57"/>
      <c r="I25" s="22">
        <f>SUM(K26:K28)</f>
        <v>793.75</v>
      </c>
      <c r="J25" s="28">
        <v>1</v>
      </c>
      <c r="K25" s="29">
        <f t="shared" si="0"/>
        <v>793.75</v>
      </c>
    </row>
    <row r="26" spans="2:12" ht="17.100000000000001" customHeight="1">
      <c r="B26" s="58" t="s">
        <v>24</v>
      </c>
      <c r="C26" s="59"/>
      <c r="D26" s="59"/>
      <c r="E26" s="59"/>
      <c r="F26" s="59"/>
      <c r="G26" s="59"/>
      <c r="H26" s="60"/>
      <c r="I26" s="26">
        <f>'Costos Estimados de Actividades'!L23</f>
        <v>105.83333333333333</v>
      </c>
      <c r="J26" s="27">
        <v>1</v>
      </c>
      <c r="K26" s="24">
        <f t="shared" si="0"/>
        <v>105.83333333333333</v>
      </c>
    </row>
    <row r="27" spans="2:12" ht="17.100000000000001" customHeight="1">
      <c r="B27" s="58" t="s">
        <v>25</v>
      </c>
      <c r="C27" s="59"/>
      <c r="D27" s="59"/>
      <c r="E27" s="59"/>
      <c r="F27" s="59"/>
      <c r="G27" s="59"/>
      <c r="H27" s="60"/>
      <c r="I27" s="24">
        <f>'Costos Estimados de Actividades'!L24</f>
        <v>158.75</v>
      </c>
      <c r="J27" s="25">
        <v>1</v>
      </c>
      <c r="K27" s="26">
        <f t="shared" si="0"/>
        <v>158.75</v>
      </c>
    </row>
    <row r="28" spans="2:12" ht="17.100000000000001" customHeight="1">
      <c r="B28" s="58" t="s">
        <v>26</v>
      </c>
      <c r="C28" s="59"/>
      <c r="D28" s="59"/>
      <c r="E28" s="59"/>
      <c r="F28" s="59"/>
      <c r="G28" s="59"/>
      <c r="H28" s="60"/>
      <c r="I28" s="26">
        <f>'Costos Estimados de Actividades'!L25</f>
        <v>529.16666666666663</v>
      </c>
      <c r="J28" s="27">
        <v>1</v>
      </c>
      <c r="K28" s="24">
        <f t="shared" si="0"/>
        <v>529.16666666666663</v>
      </c>
    </row>
    <row r="29" spans="2:12" ht="17.100000000000001" customHeight="1">
      <c r="B29" s="55" t="s">
        <v>27</v>
      </c>
      <c r="C29" s="56"/>
      <c r="D29" s="56"/>
      <c r="E29" s="56"/>
      <c r="F29" s="56"/>
      <c r="G29" s="56"/>
      <c r="H29" s="57"/>
      <c r="I29" s="22">
        <f>SUM(K30:K31)</f>
        <v>185.20833333333331</v>
      </c>
      <c r="J29" s="23">
        <v>1</v>
      </c>
      <c r="K29" s="22">
        <f t="shared" si="0"/>
        <v>185.20833333333331</v>
      </c>
    </row>
    <row r="30" spans="2:12" ht="17.100000000000001" customHeight="1">
      <c r="B30" s="58" t="s">
        <v>28</v>
      </c>
      <c r="C30" s="59"/>
      <c r="D30" s="59"/>
      <c r="E30" s="59"/>
      <c r="F30" s="59"/>
      <c r="G30" s="59"/>
      <c r="H30" s="60"/>
      <c r="I30" s="24">
        <f>'Costos Estimados de Actividades'!L26</f>
        <v>105.83333333333333</v>
      </c>
      <c r="J30" s="27">
        <v>1</v>
      </c>
      <c r="K30" s="24">
        <f t="shared" si="0"/>
        <v>105.83333333333333</v>
      </c>
    </row>
    <row r="31" spans="2:12" ht="17.100000000000001" customHeight="1">
      <c r="B31" s="58" t="s">
        <v>29</v>
      </c>
      <c r="C31" s="59"/>
      <c r="D31" s="59"/>
      <c r="E31" s="59"/>
      <c r="F31" s="59"/>
      <c r="G31" s="59"/>
      <c r="H31" s="60"/>
      <c r="I31" s="24">
        <f>'Costos Estimados de Actividades'!L27</f>
        <v>79.375</v>
      </c>
      <c r="J31" s="27">
        <v>1</v>
      </c>
      <c r="K31" s="24">
        <f t="shared" si="0"/>
        <v>79.375</v>
      </c>
    </row>
    <row r="32" spans="2:12" ht="17.100000000000001" customHeight="1">
      <c r="B32" s="61" t="s">
        <v>30</v>
      </c>
      <c r="C32" s="62"/>
      <c r="D32" s="62"/>
      <c r="E32" s="62"/>
      <c r="F32" s="62"/>
      <c r="G32" s="62"/>
      <c r="H32" s="63"/>
      <c r="I32" s="30">
        <f>SUM(K33,K35)</f>
        <v>846.66666666666663</v>
      </c>
      <c r="J32" s="31">
        <v>1</v>
      </c>
      <c r="K32" s="30">
        <f t="shared" si="0"/>
        <v>846.66666666666663</v>
      </c>
    </row>
    <row r="33" spans="2:11" ht="17.100000000000001" customHeight="1">
      <c r="B33" s="55" t="s">
        <v>31</v>
      </c>
      <c r="C33" s="56"/>
      <c r="D33" s="56"/>
      <c r="E33" s="56"/>
      <c r="F33" s="56"/>
      <c r="G33" s="56"/>
      <c r="H33" s="57"/>
      <c r="I33" s="22">
        <f>SUM(K34)</f>
        <v>317.5</v>
      </c>
      <c r="J33" s="23">
        <v>1</v>
      </c>
      <c r="K33" s="22">
        <f t="shared" ref="K33:K65" si="1">I33*J33</f>
        <v>317.5</v>
      </c>
    </row>
    <row r="34" spans="2:11" ht="17.100000000000001" customHeight="1">
      <c r="B34" s="58" t="s">
        <v>32</v>
      </c>
      <c r="C34" s="59"/>
      <c r="D34" s="59"/>
      <c r="E34" s="59"/>
      <c r="F34" s="59"/>
      <c r="G34" s="59"/>
      <c r="H34" s="60"/>
      <c r="I34" s="24">
        <f>'Costos Estimados de Actividades'!L28</f>
        <v>317.5</v>
      </c>
      <c r="J34" s="27">
        <v>1</v>
      </c>
      <c r="K34" s="24">
        <f t="shared" si="1"/>
        <v>317.5</v>
      </c>
    </row>
    <row r="35" spans="2:11" ht="17.100000000000001" customHeight="1">
      <c r="B35" s="55" t="s">
        <v>33</v>
      </c>
      <c r="C35" s="56"/>
      <c r="D35" s="56"/>
      <c r="E35" s="56"/>
      <c r="F35" s="56"/>
      <c r="G35" s="56"/>
      <c r="H35" s="57"/>
      <c r="I35" s="22">
        <f>SUM(K36:K37)</f>
        <v>529.16666666666663</v>
      </c>
      <c r="J35" s="23">
        <v>1</v>
      </c>
      <c r="K35" s="22">
        <f t="shared" si="1"/>
        <v>529.16666666666663</v>
      </c>
    </row>
    <row r="36" spans="2:11" ht="17.100000000000001" customHeight="1">
      <c r="B36" s="58" t="s">
        <v>34</v>
      </c>
      <c r="C36" s="59"/>
      <c r="D36" s="59"/>
      <c r="E36" s="59"/>
      <c r="F36" s="59"/>
      <c r="G36" s="59"/>
      <c r="H36" s="60"/>
      <c r="I36" s="24">
        <f>'Costos Estimados de Actividades'!L29</f>
        <v>264.58333333333331</v>
      </c>
      <c r="J36" s="27">
        <v>1</v>
      </c>
      <c r="K36" s="24">
        <f t="shared" si="1"/>
        <v>264.58333333333331</v>
      </c>
    </row>
    <row r="37" spans="2:11" ht="17.100000000000001" customHeight="1">
      <c r="B37" s="58" t="s">
        <v>35</v>
      </c>
      <c r="C37" s="59"/>
      <c r="D37" s="59"/>
      <c r="E37" s="59"/>
      <c r="F37" s="59"/>
      <c r="G37" s="59"/>
      <c r="H37" s="60"/>
      <c r="I37" s="24">
        <f>'Costos Estimados de Actividades'!L30</f>
        <v>264.58333333333331</v>
      </c>
      <c r="J37" s="27">
        <v>1</v>
      </c>
      <c r="K37" s="24">
        <f t="shared" si="1"/>
        <v>264.58333333333331</v>
      </c>
    </row>
    <row r="38" spans="2:11" ht="17.100000000000001" customHeight="1">
      <c r="B38" s="61" t="s">
        <v>36</v>
      </c>
      <c r="C38" s="62"/>
      <c r="D38" s="62"/>
      <c r="E38" s="62"/>
      <c r="F38" s="62"/>
      <c r="G38" s="62"/>
      <c r="H38" s="63"/>
      <c r="I38" s="30">
        <f>SUM(K39,K41,K44,K46)</f>
        <v>12223.75</v>
      </c>
      <c r="J38" s="31">
        <v>1</v>
      </c>
      <c r="K38" s="30">
        <f t="shared" si="1"/>
        <v>12223.75</v>
      </c>
    </row>
    <row r="39" spans="2:11" ht="17.100000000000001" customHeight="1">
      <c r="B39" s="55" t="s">
        <v>37</v>
      </c>
      <c r="C39" s="56"/>
      <c r="D39" s="56"/>
      <c r="E39" s="56"/>
      <c r="F39" s="56"/>
      <c r="G39" s="56"/>
      <c r="H39" s="57"/>
      <c r="I39" s="22">
        <f>SUM(K40)</f>
        <v>4233.333333333333</v>
      </c>
      <c r="J39" s="23">
        <v>1</v>
      </c>
      <c r="K39" s="22">
        <f t="shared" si="1"/>
        <v>4233.333333333333</v>
      </c>
    </row>
    <row r="40" spans="2:11" ht="17.100000000000001" customHeight="1">
      <c r="B40" s="58" t="s">
        <v>38</v>
      </c>
      <c r="C40" s="59"/>
      <c r="D40" s="59"/>
      <c r="E40" s="59"/>
      <c r="F40" s="59"/>
      <c r="G40" s="59"/>
      <c r="H40" s="60"/>
      <c r="I40" s="24">
        <f>'Costos Estimados de Actividades'!L31</f>
        <v>529.16666666666663</v>
      </c>
      <c r="J40" s="27">
        <v>8</v>
      </c>
      <c r="K40" s="24">
        <f t="shared" si="1"/>
        <v>4233.333333333333</v>
      </c>
    </row>
    <row r="41" spans="2:11" ht="17.100000000000001" customHeight="1">
      <c r="B41" s="55" t="s">
        <v>39</v>
      </c>
      <c r="C41" s="56"/>
      <c r="D41" s="56"/>
      <c r="E41" s="56"/>
      <c r="F41" s="56"/>
      <c r="G41" s="56"/>
      <c r="H41" s="57"/>
      <c r="I41" s="22">
        <f>SUM(K42:K43)</f>
        <v>317.5</v>
      </c>
      <c r="J41" s="23">
        <v>1</v>
      </c>
      <c r="K41" s="22">
        <f t="shared" si="1"/>
        <v>317.5</v>
      </c>
    </row>
    <row r="42" spans="2:11" ht="17.100000000000001" customHeight="1">
      <c r="B42" s="58" t="s">
        <v>40</v>
      </c>
      <c r="C42" s="59"/>
      <c r="D42" s="59"/>
      <c r="E42" s="59"/>
      <c r="F42" s="59"/>
      <c r="G42" s="59"/>
      <c r="H42" s="60"/>
      <c r="I42" s="24">
        <f>'Costos Estimados de Actividades'!L32</f>
        <v>158.75</v>
      </c>
      <c r="J42" s="27">
        <v>1</v>
      </c>
      <c r="K42" s="24">
        <f t="shared" si="1"/>
        <v>158.75</v>
      </c>
    </row>
    <row r="43" spans="2:11" ht="17.100000000000001" customHeight="1">
      <c r="B43" s="58" t="s">
        <v>41</v>
      </c>
      <c r="C43" s="59"/>
      <c r="D43" s="59"/>
      <c r="E43" s="59"/>
      <c r="F43" s="59"/>
      <c r="G43" s="59"/>
      <c r="H43" s="60"/>
      <c r="I43" s="24">
        <f>'Costos Estimados de Actividades'!L33</f>
        <v>158.75</v>
      </c>
      <c r="J43" s="27">
        <v>1</v>
      </c>
      <c r="K43" s="24">
        <f t="shared" si="1"/>
        <v>158.75</v>
      </c>
    </row>
    <row r="44" spans="2:11" ht="17.100000000000001" customHeight="1">
      <c r="B44" s="55" t="s">
        <v>42</v>
      </c>
      <c r="C44" s="56"/>
      <c r="D44" s="56"/>
      <c r="E44" s="56"/>
      <c r="F44" s="56"/>
      <c r="G44" s="56"/>
      <c r="H44" s="57"/>
      <c r="I44" s="22">
        <f>SUM(K45)</f>
        <v>4233.333333333333</v>
      </c>
      <c r="J44" s="23">
        <v>1</v>
      </c>
      <c r="K44" s="22">
        <f t="shared" si="1"/>
        <v>4233.333333333333</v>
      </c>
    </row>
    <row r="45" spans="2:11" ht="17.100000000000001" customHeight="1">
      <c r="B45" s="58" t="s">
        <v>43</v>
      </c>
      <c r="C45" s="59"/>
      <c r="D45" s="59"/>
      <c r="E45" s="59"/>
      <c r="F45" s="59"/>
      <c r="G45" s="59"/>
      <c r="H45" s="60"/>
      <c r="I45" s="24">
        <f>'Costos Estimados de Actividades'!L34</f>
        <v>529.16666666666663</v>
      </c>
      <c r="J45" s="27">
        <v>8</v>
      </c>
      <c r="K45" s="24">
        <f t="shared" si="1"/>
        <v>4233.333333333333</v>
      </c>
    </row>
    <row r="46" spans="2:11" ht="17.100000000000001" customHeight="1">
      <c r="B46" s="55" t="s">
        <v>44</v>
      </c>
      <c r="C46" s="56"/>
      <c r="D46" s="56"/>
      <c r="E46" s="56"/>
      <c r="F46" s="56"/>
      <c r="G46" s="56"/>
      <c r="H46" s="57"/>
      <c r="I46" s="22">
        <f>SUM(K47:K48)</f>
        <v>3439.583333333333</v>
      </c>
      <c r="J46" s="23">
        <v>1</v>
      </c>
      <c r="K46" s="22">
        <f t="shared" si="1"/>
        <v>3439.583333333333</v>
      </c>
    </row>
    <row r="47" spans="2:11" ht="17.100000000000001" customHeight="1">
      <c r="B47" s="58" t="s">
        <v>45</v>
      </c>
      <c r="C47" s="59"/>
      <c r="D47" s="59"/>
      <c r="E47" s="59"/>
      <c r="F47" s="59"/>
      <c r="G47" s="59"/>
      <c r="H47" s="60"/>
      <c r="I47" s="24">
        <f>'Costos Estimados de Actividades'!L35</f>
        <v>105.83333333333333</v>
      </c>
      <c r="J47" s="27">
        <v>10</v>
      </c>
      <c r="K47" s="24">
        <f t="shared" si="1"/>
        <v>1058.3333333333333</v>
      </c>
    </row>
    <row r="48" spans="2:11" ht="17.100000000000001" customHeight="1">
      <c r="B48" s="58" t="s">
        <v>46</v>
      </c>
      <c r="C48" s="59"/>
      <c r="D48" s="59"/>
      <c r="E48" s="59"/>
      <c r="F48" s="59"/>
      <c r="G48" s="59"/>
      <c r="H48" s="60"/>
      <c r="I48" s="24">
        <f>'Costos Estimados de Actividades'!L36</f>
        <v>158.75</v>
      </c>
      <c r="J48" s="27">
        <v>15</v>
      </c>
      <c r="K48" s="24">
        <f t="shared" si="1"/>
        <v>2381.25</v>
      </c>
    </row>
    <row r="49" spans="2:11" ht="17.100000000000001" customHeight="1">
      <c r="B49" s="61" t="s">
        <v>47</v>
      </c>
      <c r="C49" s="62"/>
      <c r="D49" s="62"/>
      <c r="E49" s="62"/>
      <c r="F49" s="62"/>
      <c r="G49" s="62"/>
      <c r="H49" s="63"/>
      <c r="I49" s="30">
        <f>SUM(K50,K52,K55)</f>
        <v>17674.166666666668</v>
      </c>
      <c r="J49" s="31">
        <v>1</v>
      </c>
      <c r="K49" s="30">
        <f t="shared" si="1"/>
        <v>17674.166666666668</v>
      </c>
    </row>
    <row r="50" spans="2:11" ht="17.100000000000001" customHeight="1">
      <c r="B50" s="55" t="s">
        <v>48</v>
      </c>
      <c r="C50" s="56"/>
      <c r="D50" s="56"/>
      <c r="E50" s="56"/>
      <c r="F50" s="56"/>
      <c r="G50" s="56"/>
      <c r="H50" s="57"/>
      <c r="I50" s="22">
        <f>SUM(K51)</f>
        <v>12700</v>
      </c>
      <c r="J50" s="23">
        <v>1</v>
      </c>
      <c r="K50" s="22">
        <f t="shared" si="1"/>
        <v>12700</v>
      </c>
    </row>
    <row r="51" spans="2:11" ht="17.100000000000001" customHeight="1">
      <c r="B51" s="58" t="s">
        <v>49</v>
      </c>
      <c r="C51" s="59"/>
      <c r="D51" s="59"/>
      <c r="E51" s="59"/>
      <c r="F51" s="59"/>
      <c r="G51" s="59"/>
      <c r="H51" s="60"/>
      <c r="I51" s="24">
        <f>'Costos Estimados de Actividades'!L37</f>
        <v>1587.5</v>
      </c>
      <c r="J51" s="27">
        <v>8</v>
      </c>
      <c r="K51" s="24">
        <f t="shared" si="1"/>
        <v>12700</v>
      </c>
    </row>
    <row r="52" spans="2:11" ht="17.100000000000001" customHeight="1">
      <c r="B52" s="55" t="s">
        <v>50</v>
      </c>
      <c r="C52" s="56"/>
      <c r="D52" s="56"/>
      <c r="E52" s="56"/>
      <c r="F52" s="56"/>
      <c r="G52" s="56"/>
      <c r="H52" s="57"/>
      <c r="I52" s="22">
        <f>SUM(K53:K54)</f>
        <v>3174.9999999999995</v>
      </c>
      <c r="J52" s="23">
        <v>1</v>
      </c>
      <c r="K52" s="22">
        <f t="shared" si="1"/>
        <v>3174.9999999999995</v>
      </c>
    </row>
    <row r="53" spans="2:11" ht="17.100000000000001" customHeight="1">
      <c r="B53" s="58" t="s">
        <v>51</v>
      </c>
      <c r="C53" s="59"/>
      <c r="D53" s="59"/>
      <c r="E53" s="59"/>
      <c r="F53" s="59"/>
      <c r="G53" s="59"/>
      <c r="H53" s="60"/>
      <c r="I53" s="24">
        <f>'Costos Estimados de Actividades'!L38</f>
        <v>529.16666666666663</v>
      </c>
      <c r="J53" s="27">
        <v>5</v>
      </c>
      <c r="K53" s="24">
        <f t="shared" si="1"/>
        <v>2645.833333333333</v>
      </c>
    </row>
    <row r="54" spans="2:11" ht="17.100000000000001" customHeight="1">
      <c r="B54" s="58" t="s">
        <v>52</v>
      </c>
      <c r="C54" s="59"/>
      <c r="D54" s="59"/>
      <c r="E54" s="59"/>
      <c r="F54" s="59"/>
      <c r="G54" s="59"/>
      <c r="H54" s="60"/>
      <c r="I54" s="24">
        <f>'Costos Estimados de Actividades'!L39</f>
        <v>529.16666666666663</v>
      </c>
      <c r="J54" s="27">
        <v>1</v>
      </c>
      <c r="K54" s="24">
        <f t="shared" si="1"/>
        <v>529.16666666666663</v>
      </c>
    </row>
    <row r="55" spans="2:11" ht="17.100000000000001" customHeight="1">
      <c r="B55" s="55" t="s">
        <v>53</v>
      </c>
      <c r="C55" s="56"/>
      <c r="D55" s="56"/>
      <c r="E55" s="56"/>
      <c r="F55" s="56"/>
      <c r="G55" s="56"/>
      <c r="H55" s="57"/>
      <c r="I55" s="22">
        <f>SUM(K56:K57)</f>
        <v>1799.1666666666665</v>
      </c>
      <c r="J55" s="23">
        <v>1</v>
      </c>
      <c r="K55" s="22">
        <f t="shared" si="1"/>
        <v>1799.1666666666665</v>
      </c>
    </row>
    <row r="56" spans="2:11" ht="17.100000000000001" customHeight="1">
      <c r="B56" s="58" t="s">
        <v>54</v>
      </c>
      <c r="C56" s="59"/>
      <c r="D56" s="59"/>
      <c r="E56" s="59"/>
      <c r="F56" s="59"/>
      <c r="G56" s="59"/>
      <c r="H56" s="60"/>
      <c r="I56" s="24">
        <f>'Costos Estimados de Actividades'!L40</f>
        <v>529.16666666666663</v>
      </c>
      <c r="J56" s="27">
        <v>2</v>
      </c>
      <c r="K56" s="24">
        <f t="shared" si="1"/>
        <v>1058.3333333333333</v>
      </c>
    </row>
    <row r="57" spans="2:11" ht="17.100000000000001" customHeight="1">
      <c r="B57" s="58" t="s">
        <v>55</v>
      </c>
      <c r="C57" s="59"/>
      <c r="D57" s="59"/>
      <c r="E57" s="59"/>
      <c r="F57" s="59"/>
      <c r="G57" s="59"/>
      <c r="H57" s="60"/>
      <c r="I57" s="24">
        <f>'Costos Estimados de Actividades'!L41</f>
        <v>740.83333333333337</v>
      </c>
      <c r="J57" s="27">
        <v>1</v>
      </c>
      <c r="K57" s="24">
        <f t="shared" si="1"/>
        <v>740.83333333333337</v>
      </c>
    </row>
    <row r="58" spans="2:11" ht="17.100000000000001" customHeight="1">
      <c r="B58" s="61" t="s">
        <v>56</v>
      </c>
      <c r="C58" s="62"/>
      <c r="D58" s="62"/>
      <c r="E58" s="62"/>
      <c r="F58" s="62"/>
      <c r="G58" s="62"/>
      <c r="H58" s="63"/>
      <c r="I58" s="30">
        <f>SUM(K59,K61,K64)</f>
        <v>1375.8333333333333</v>
      </c>
      <c r="J58" s="31">
        <v>1</v>
      </c>
      <c r="K58" s="30">
        <f t="shared" si="1"/>
        <v>1375.8333333333333</v>
      </c>
    </row>
    <row r="59" spans="2:11" ht="17.100000000000001" customHeight="1">
      <c r="B59" s="55" t="s">
        <v>57</v>
      </c>
      <c r="C59" s="56"/>
      <c r="D59" s="56"/>
      <c r="E59" s="56"/>
      <c r="F59" s="56"/>
      <c r="G59" s="56"/>
      <c r="H59" s="57"/>
      <c r="I59" s="22">
        <f>SUM(K60)</f>
        <v>105.83333333333333</v>
      </c>
      <c r="J59" s="23">
        <v>1</v>
      </c>
      <c r="K59" s="22">
        <f t="shared" si="1"/>
        <v>105.83333333333333</v>
      </c>
    </row>
    <row r="60" spans="2:11" ht="17.100000000000001" customHeight="1">
      <c r="B60" s="58" t="s">
        <v>58</v>
      </c>
      <c r="C60" s="59"/>
      <c r="D60" s="59"/>
      <c r="E60" s="59"/>
      <c r="F60" s="59"/>
      <c r="G60" s="59"/>
      <c r="H60" s="60"/>
      <c r="I60" s="24">
        <f>'Costos Estimados de Actividades'!L42</f>
        <v>105.83333333333333</v>
      </c>
      <c r="J60" s="27">
        <v>1</v>
      </c>
      <c r="K60" s="24">
        <f t="shared" si="1"/>
        <v>105.83333333333333</v>
      </c>
    </row>
    <row r="61" spans="2:11" ht="17.100000000000001" customHeight="1">
      <c r="B61" s="55" t="s">
        <v>59</v>
      </c>
      <c r="C61" s="56"/>
      <c r="D61" s="56"/>
      <c r="E61" s="56"/>
      <c r="F61" s="56"/>
      <c r="G61" s="56"/>
      <c r="H61" s="57"/>
      <c r="I61" s="22">
        <f>SUM(K62:K63)</f>
        <v>317.5</v>
      </c>
      <c r="J61" s="23">
        <v>1</v>
      </c>
      <c r="K61" s="22">
        <f t="shared" si="1"/>
        <v>317.5</v>
      </c>
    </row>
    <row r="62" spans="2:11" ht="17.100000000000001" customHeight="1">
      <c r="B62" s="58" t="s">
        <v>60</v>
      </c>
      <c r="C62" s="59"/>
      <c r="D62" s="59"/>
      <c r="E62" s="59"/>
      <c r="F62" s="59"/>
      <c r="G62" s="59"/>
      <c r="H62" s="60"/>
      <c r="I62" s="24">
        <f>'Costos Estimados de Actividades'!L43</f>
        <v>105.83333333333333</v>
      </c>
      <c r="J62" s="27">
        <v>1</v>
      </c>
      <c r="K62" s="24">
        <f t="shared" si="1"/>
        <v>105.83333333333333</v>
      </c>
    </row>
    <row r="63" spans="2:11" ht="17.100000000000001" customHeight="1">
      <c r="B63" s="58" t="s">
        <v>61</v>
      </c>
      <c r="C63" s="59"/>
      <c r="D63" s="59"/>
      <c r="E63" s="59"/>
      <c r="F63" s="59"/>
      <c r="G63" s="59"/>
      <c r="H63" s="60"/>
      <c r="I63" s="24">
        <f>'Costos Estimados de Actividades'!L44</f>
        <v>211.66666666666666</v>
      </c>
      <c r="J63" s="27">
        <v>1</v>
      </c>
      <c r="K63" s="24">
        <f t="shared" si="1"/>
        <v>211.66666666666666</v>
      </c>
    </row>
    <row r="64" spans="2:11" ht="17.100000000000001" customHeight="1">
      <c r="B64" s="55" t="s">
        <v>62</v>
      </c>
      <c r="C64" s="56"/>
      <c r="D64" s="56"/>
      <c r="E64" s="56"/>
      <c r="F64" s="56"/>
      <c r="G64" s="56"/>
      <c r="H64" s="57"/>
      <c r="I64" s="22">
        <f>SUM(K65:K66)</f>
        <v>952.5</v>
      </c>
      <c r="J64" s="23">
        <v>1</v>
      </c>
      <c r="K64" s="22">
        <f t="shared" si="1"/>
        <v>952.5</v>
      </c>
    </row>
    <row r="65" spans="2:11" ht="17.100000000000001" customHeight="1">
      <c r="B65" s="58" t="s">
        <v>63</v>
      </c>
      <c r="C65" s="59"/>
      <c r="D65" s="59"/>
      <c r="E65" s="59"/>
      <c r="F65" s="59"/>
      <c r="G65" s="59"/>
      <c r="H65" s="60"/>
      <c r="I65" s="26">
        <f>'Costos Estimados de Actividades'!L45</f>
        <v>105.83333333333333</v>
      </c>
      <c r="J65" s="25">
        <v>1</v>
      </c>
      <c r="K65" s="24">
        <f t="shared" si="1"/>
        <v>105.83333333333333</v>
      </c>
    </row>
    <row r="66" spans="2:11" ht="15.75" thickBot="1">
      <c r="B66" s="81" t="s">
        <v>64</v>
      </c>
      <c r="C66" s="82"/>
      <c r="D66" s="82"/>
      <c r="E66" s="82"/>
      <c r="F66" s="82"/>
      <c r="G66" s="82"/>
      <c r="H66" s="83"/>
      <c r="I66" s="32">
        <f>'Costos Estimados de Actividades'!L46</f>
        <v>846.66666666666663</v>
      </c>
      <c r="J66" s="33">
        <v>1</v>
      </c>
      <c r="K66" s="24">
        <f>I66*J66</f>
        <v>846.66666666666663</v>
      </c>
    </row>
    <row r="67" spans="2:11" s="1" customFormat="1" ht="15.75" thickBot="1">
      <c r="B67" s="76" t="s">
        <v>65</v>
      </c>
      <c r="C67" s="77"/>
      <c r="D67" s="77"/>
      <c r="E67" s="77"/>
      <c r="F67" s="77"/>
      <c r="G67" s="77"/>
      <c r="H67" s="77"/>
      <c r="I67" s="78"/>
      <c r="J67" s="79">
        <f>SUM(K19,K32,K38,K49,K58)</f>
        <v>33575.625</v>
      </c>
      <c r="K67" s="80"/>
    </row>
    <row r="68" spans="2:11" s="1" customFormat="1" ht="15.75" thickBot="1">
      <c r="B68" s="76" t="s">
        <v>66</v>
      </c>
      <c r="C68" s="77"/>
      <c r="D68" s="77"/>
      <c r="E68" s="77"/>
      <c r="F68" s="77"/>
      <c r="G68" s="77"/>
      <c r="H68" s="77"/>
      <c r="I68" s="78"/>
      <c r="J68" s="84">
        <f>J67*0.05</f>
        <v>1678.78125</v>
      </c>
      <c r="K68" s="85"/>
    </row>
    <row r="69" spans="2:11" s="1" customFormat="1" ht="15.75" thickBot="1">
      <c r="B69" s="76" t="s">
        <v>67</v>
      </c>
      <c r="C69" s="77"/>
      <c r="D69" s="77"/>
      <c r="E69" s="77"/>
      <c r="F69" s="77"/>
      <c r="G69" s="77"/>
      <c r="H69" s="77"/>
      <c r="I69" s="78"/>
      <c r="J69" s="84">
        <f>J67*0.1</f>
        <v>3357.5625</v>
      </c>
      <c r="K69" s="85"/>
    </row>
    <row r="70" spans="2:11" s="1" customFormat="1" ht="15.75" thickBot="1">
      <c r="B70" s="76" t="s">
        <v>68</v>
      </c>
      <c r="C70" s="77"/>
      <c r="D70" s="77"/>
      <c r="E70" s="77"/>
      <c r="F70" s="77"/>
      <c r="G70" s="77"/>
      <c r="H70" s="77"/>
      <c r="I70" s="78"/>
      <c r="J70" s="84">
        <f>SUM(J67,J68,J69)</f>
        <v>38611.96875</v>
      </c>
      <c r="K70" s="85"/>
    </row>
    <row r="71" spans="2:11" ht="15.75" thickBot="1"/>
    <row r="72" spans="2:11">
      <c r="B72" s="34" t="s">
        <v>69</v>
      </c>
      <c r="C72" s="35"/>
      <c r="D72" s="35"/>
      <c r="E72" s="35"/>
      <c r="F72" s="35"/>
      <c r="G72" s="34" t="s">
        <v>70</v>
      </c>
      <c r="H72" s="35"/>
      <c r="I72" s="35"/>
      <c r="J72" s="35"/>
      <c r="K72" s="40"/>
    </row>
    <row r="73" spans="2:11">
      <c r="B73" s="36"/>
      <c r="C73" s="37"/>
      <c r="D73" s="37"/>
      <c r="E73" s="37"/>
      <c r="F73" s="37"/>
      <c r="G73" s="36"/>
      <c r="H73" s="37"/>
      <c r="I73" s="37"/>
      <c r="J73" s="37"/>
      <c r="K73" s="41"/>
    </row>
    <row r="74" spans="2:11" ht="15.75" thickBot="1">
      <c r="B74" s="38"/>
      <c r="C74" s="39"/>
      <c r="D74" s="39"/>
      <c r="E74" s="39"/>
      <c r="F74" s="39"/>
      <c r="G74" s="38"/>
      <c r="H74" s="39"/>
      <c r="I74" s="39"/>
      <c r="J74" s="39"/>
      <c r="K74" s="42"/>
    </row>
  </sheetData>
  <mergeCells count="75">
    <mergeCell ref="B69:I69"/>
    <mergeCell ref="B70:I70"/>
    <mergeCell ref="J70:K70"/>
    <mergeCell ref="J69:K69"/>
    <mergeCell ref="J68:K68"/>
    <mergeCell ref="B16:F16"/>
    <mergeCell ref="B67:I67"/>
    <mergeCell ref="B68:I68"/>
    <mergeCell ref="J67:K67"/>
    <mergeCell ref="B64:H64"/>
    <mergeCell ref="B65:H65"/>
    <mergeCell ref="B66:H66"/>
    <mergeCell ref="H12:K12"/>
    <mergeCell ref="B12:F12"/>
    <mergeCell ref="B13:F13"/>
    <mergeCell ref="B14:F14"/>
    <mergeCell ref="B15:F15"/>
    <mergeCell ref="B62:H62"/>
    <mergeCell ref="B63:H63"/>
    <mergeCell ref="B38:H38"/>
    <mergeCell ref="B27:H27"/>
    <mergeCell ref="B19:H19"/>
    <mergeCell ref="B20:H20"/>
    <mergeCell ref="B21:H21"/>
    <mergeCell ref="B22:H22"/>
    <mergeCell ref="B23:H23"/>
    <mergeCell ref="B24:H24"/>
    <mergeCell ref="B25:H25"/>
    <mergeCell ref="B26:H26"/>
    <mergeCell ref="B28:H28"/>
    <mergeCell ref="B29:H29"/>
    <mergeCell ref="B30:H30"/>
    <mergeCell ref="B31:H31"/>
    <mergeCell ref="B57:H57"/>
    <mergeCell ref="B58:H58"/>
    <mergeCell ref="B59:H59"/>
    <mergeCell ref="B60:H60"/>
    <mergeCell ref="B61:H61"/>
    <mergeCell ref="B52:H52"/>
    <mergeCell ref="B53:H53"/>
    <mergeCell ref="B54:H54"/>
    <mergeCell ref="B55:H55"/>
    <mergeCell ref="B56:H56"/>
    <mergeCell ref="B7:D7"/>
    <mergeCell ref="E7:F7"/>
    <mergeCell ref="B39:H39"/>
    <mergeCell ref="B40:H40"/>
    <mergeCell ref="B41:H41"/>
    <mergeCell ref="B32:H32"/>
    <mergeCell ref="B33:H33"/>
    <mergeCell ref="B10:F10"/>
    <mergeCell ref="B34:H34"/>
    <mergeCell ref="B35:H35"/>
    <mergeCell ref="B36:H36"/>
    <mergeCell ref="B37:H37"/>
    <mergeCell ref="H16:K16"/>
    <mergeCell ref="H15:K15"/>
    <mergeCell ref="H14:K14"/>
    <mergeCell ref="H13:K13"/>
    <mergeCell ref="B72:F74"/>
    <mergeCell ref="G72:K74"/>
    <mergeCell ref="B18:G18"/>
    <mergeCell ref="B8:D8"/>
    <mergeCell ref="E8:F8"/>
    <mergeCell ref="H10:K10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BB8C-A8BC-4560-B5BB-052EA7C38B2B}">
  <dimension ref="B6:L50"/>
  <sheetViews>
    <sheetView workbookViewId="0">
      <selection activeCell="B26" sqref="B26:H26"/>
    </sheetView>
  </sheetViews>
  <sheetFormatPr defaultColWidth="8.7109375" defaultRowHeight="15"/>
  <cols>
    <col min="1" max="1" width="7.5703125" style="2" customWidth="1"/>
    <col min="2" max="6" width="8.7109375" style="2"/>
    <col min="7" max="8" width="12" style="2" customWidth="1"/>
    <col min="9" max="9" width="10.5703125" style="2" bestFit="1" customWidth="1"/>
    <col min="10" max="10" width="15.140625" style="2" bestFit="1" customWidth="1"/>
    <col min="11" max="11" width="10" style="2" customWidth="1"/>
    <col min="12" max="12" width="10.5703125" style="2" bestFit="1" customWidth="1"/>
    <col min="13" max="16384" width="8.7109375" style="2"/>
  </cols>
  <sheetData>
    <row r="6" spans="2:12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thickBot="1">
      <c r="B7" s="52" t="s">
        <v>0</v>
      </c>
      <c r="C7" s="53"/>
      <c r="D7" s="54"/>
      <c r="E7" s="52" t="s">
        <v>1</v>
      </c>
      <c r="F7" s="54"/>
      <c r="G7" s="1"/>
      <c r="H7" s="1"/>
      <c r="I7" s="1"/>
      <c r="J7" s="1"/>
      <c r="K7" s="1"/>
      <c r="L7" s="1"/>
    </row>
    <row r="8" spans="2:12" ht="15.75" thickBot="1">
      <c r="B8" s="45">
        <v>1</v>
      </c>
      <c r="C8" s="46"/>
      <c r="D8" s="47"/>
      <c r="E8" s="48">
        <v>45228</v>
      </c>
      <c r="F8" s="49"/>
      <c r="G8" s="10"/>
      <c r="H8" s="1"/>
      <c r="I8" s="1"/>
      <c r="J8" s="1"/>
      <c r="K8" s="1"/>
      <c r="L8" s="1"/>
    </row>
    <row r="9" spans="2:12" ht="15.75" thickBot="1">
      <c r="B9" s="8"/>
      <c r="C9" s="8"/>
      <c r="D9" s="8"/>
      <c r="E9" s="9"/>
      <c r="F9" s="9"/>
      <c r="G9" s="9"/>
      <c r="H9" s="9"/>
      <c r="I9" s="9"/>
      <c r="J9" s="1"/>
      <c r="K9" s="1"/>
      <c r="L9" s="1"/>
    </row>
    <row r="10" spans="2:12" ht="15.75" thickBot="1">
      <c r="B10" s="73" t="s">
        <v>2</v>
      </c>
      <c r="C10" s="50"/>
      <c r="D10" s="50"/>
      <c r="E10" s="50"/>
      <c r="F10" s="50"/>
      <c r="G10" s="3"/>
      <c r="H10" s="50" t="s">
        <v>3</v>
      </c>
      <c r="I10" s="50"/>
      <c r="J10" s="50"/>
      <c r="K10" s="51"/>
    </row>
    <row r="11" spans="2:12" ht="5.45" customHeight="1">
      <c r="B11" s="4"/>
      <c r="C11" s="4"/>
      <c r="D11" s="4"/>
      <c r="E11" s="4"/>
      <c r="F11" s="1"/>
      <c r="G11" s="1"/>
      <c r="H11" s="13"/>
      <c r="I11" s="11"/>
      <c r="J11" s="11"/>
      <c r="K11" s="11"/>
      <c r="L11" s="11"/>
    </row>
    <row r="12" spans="2:12">
      <c r="B12" s="75" t="s">
        <v>4</v>
      </c>
      <c r="C12" s="75"/>
      <c r="D12" s="75"/>
      <c r="E12" s="75"/>
      <c r="F12" s="75"/>
      <c r="G12" s="1"/>
      <c r="H12" s="75" t="s">
        <v>5</v>
      </c>
      <c r="I12" s="75"/>
      <c r="J12" s="75"/>
      <c r="K12" s="75"/>
    </row>
    <row r="13" spans="2:12">
      <c r="B13" s="75" t="s">
        <v>6</v>
      </c>
      <c r="C13" s="75"/>
      <c r="D13" s="75"/>
      <c r="E13" s="75"/>
      <c r="F13" s="75"/>
      <c r="G13" s="1"/>
      <c r="H13" s="75" t="s">
        <v>6</v>
      </c>
      <c r="I13" s="75"/>
      <c r="J13" s="75"/>
      <c r="K13" s="75"/>
    </row>
    <row r="14" spans="2:12">
      <c r="B14" s="74" t="s">
        <v>7</v>
      </c>
      <c r="C14" s="74"/>
      <c r="D14" s="74"/>
      <c r="E14" s="74"/>
      <c r="F14" s="74"/>
      <c r="G14" s="1"/>
      <c r="H14" s="75" t="s">
        <v>8</v>
      </c>
      <c r="I14" s="75"/>
      <c r="J14" s="75"/>
      <c r="K14" s="75"/>
    </row>
    <row r="15" spans="2:12">
      <c r="B15" s="75" t="s">
        <v>9</v>
      </c>
      <c r="C15" s="75"/>
      <c r="D15" s="75"/>
      <c r="E15" s="75"/>
      <c r="F15" s="75"/>
      <c r="G15" s="1"/>
      <c r="H15" s="74" t="s">
        <v>10</v>
      </c>
      <c r="I15" s="74"/>
      <c r="J15" s="74"/>
      <c r="K15" s="74"/>
    </row>
    <row r="16" spans="2:12">
      <c r="B16" s="74" t="s">
        <v>11</v>
      </c>
      <c r="C16" s="74"/>
      <c r="D16" s="74"/>
      <c r="E16" s="74"/>
      <c r="F16" s="74"/>
      <c r="G16" s="1"/>
      <c r="H16" s="74" t="s">
        <v>12</v>
      </c>
      <c r="I16" s="74"/>
      <c r="J16" s="74"/>
      <c r="K16" s="74"/>
    </row>
    <row r="17" spans="2:12" ht="15.75" thickBo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ht="28.5" customHeight="1">
      <c r="B18" s="43" t="s">
        <v>13</v>
      </c>
      <c r="C18" s="44"/>
      <c r="D18" s="44"/>
      <c r="E18" s="44"/>
      <c r="F18" s="44"/>
      <c r="G18" s="44"/>
      <c r="H18" s="12"/>
      <c r="I18" s="14" t="s">
        <v>71</v>
      </c>
      <c r="J18" s="15" t="s">
        <v>72</v>
      </c>
      <c r="K18" s="14" t="s">
        <v>73</v>
      </c>
      <c r="L18" s="14" t="s">
        <v>74</v>
      </c>
    </row>
    <row r="19" spans="2:12" ht="17.100000000000001" customHeight="1">
      <c r="B19" s="70" t="s">
        <v>19</v>
      </c>
      <c r="C19" s="71"/>
      <c r="D19" s="71"/>
      <c r="E19" s="71"/>
      <c r="F19" s="71"/>
      <c r="G19" s="71"/>
      <c r="H19" s="72"/>
      <c r="I19" s="16">
        <v>100</v>
      </c>
      <c r="J19" s="16">
        <f>I19+(I19*0.8)</f>
        <v>180</v>
      </c>
      <c r="K19" s="16">
        <f>I19-(I19*0.45)</f>
        <v>55</v>
      </c>
      <c r="L19" s="16">
        <f>(J19+(4*I19)+K19)/6</f>
        <v>105.83333333333333</v>
      </c>
    </row>
    <row r="20" spans="2:12" ht="17.100000000000001" customHeight="1">
      <c r="B20" s="70" t="s">
        <v>75</v>
      </c>
      <c r="C20" s="71"/>
      <c r="D20" s="71"/>
      <c r="E20" s="71"/>
      <c r="F20" s="71"/>
      <c r="G20" s="71"/>
      <c r="H20" s="72"/>
      <c r="I20" s="17">
        <v>75</v>
      </c>
      <c r="J20" s="16">
        <f t="shared" ref="J20:J46" si="0">I20+(I20*0.8)</f>
        <v>135</v>
      </c>
      <c r="K20" s="16">
        <f t="shared" ref="K20:K44" si="1">I20-(I20*0.45)</f>
        <v>41.25</v>
      </c>
      <c r="L20" s="16">
        <f t="shared" ref="L20:L45" si="2">(J20+(4*I20)+K20)/6</f>
        <v>79.375</v>
      </c>
    </row>
    <row r="21" spans="2:12" ht="17.100000000000001" customHeight="1">
      <c r="B21" s="70" t="s">
        <v>21</v>
      </c>
      <c r="C21" s="71"/>
      <c r="D21" s="71"/>
      <c r="E21" s="71"/>
      <c r="F21" s="71"/>
      <c r="G21" s="71"/>
      <c r="H21" s="72"/>
      <c r="I21" s="16">
        <v>125</v>
      </c>
      <c r="J21" s="16">
        <f t="shared" si="0"/>
        <v>225</v>
      </c>
      <c r="K21" s="16">
        <f t="shared" si="1"/>
        <v>68.75</v>
      </c>
      <c r="L21" s="16">
        <f t="shared" si="2"/>
        <v>132.29166666666666</v>
      </c>
    </row>
    <row r="22" spans="2:12" ht="17.100000000000001" customHeight="1">
      <c r="B22" s="70" t="s">
        <v>22</v>
      </c>
      <c r="C22" s="71"/>
      <c r="D22" s="71"/>
      <c r="E22" s="71"/>
      <c r="F22" s="71"/>
      <c r="G22" s="71"/>
      <c r="H22" s="72"/>
      <c r="I22" s="16">
        <v>150</v>
      </c>
      <c r="J22" s="16">
        <f t="shared" si="0"/>
        <v>270</v>
      </c>
      <c r="K22" s="16">
        <f t="shared" si="1"/>
        <v>82.5</v>
      </c>
      <c r="L22" s="16">
        <f t="shared" si="2"/>
        <v>158.75</v>
      </c>
    </row>
    <row r="23" spans="2:12" ht="17.100000000000001" customHeight="1">
      <c r="B23" s="58" t="s">
        <v>24</v>
      </c>
      <c r="C23" s="59"/>
      <c r="D23" s="59"/>
      <c r="E23" s="59"/>
      <c r="F23" s="59"/>
      <c r="G23" s="59"/>
      <c r="H23" s="60"/>
      <c r="I23" s="17">
        <v>100</v>
      </c>
      <c r="J23" s="17">
        <f t="shared" si="0"/>
        <v>180</v>
      </c>
      <c r="K23" s="16">
        <f t="shared" si="1"/>
        <v>55</v>
      </c>
      <c r="L23" s="16">
        <f t="shared" si="2"/>
        <v>105.83333333333333</v>
      </c>
    </row>
    <row r="24" spans="2:12" ht="17.100000000000001" customHeight="1">
      <c r="B24" s="58" t="s">
        <v>25</v>
      </c>
      <c r="C24" s="59"/>
      <c r="D24" s="59"/>
      <c r="E24" s="59"/>
      <c r="F24" s="59"/>
      <c r="G24" s="59"/>
      <c r="H24" s="60"/>
      <c r="I24" s="16">
        <v>150</v>
      </c>
      <c r="J24" s="16">
        <f t="shared" si="0"/>
        <v>270</v>
      </c>
      <c r="K24" s="16">
        <f t="shared" si="1"/>
        <v>82.5</v>
      </c>
      <c r="L24" s="16">
        <f t="shared" si="2"/>
        <v>158.75</v>
      </c>
    </row>
    <row r="25" spans="2:12" ht="17.100000000000001" customHeight="1">
      <c r="B25" s="58" t="s">
        <v>26</v>
      </c>
      <c r="C25" s="59"/>
      <c r="D25" s="59"/>
      <c r="E25" s="59"/>
      <c r="F25" s="59"/>
      <c r="G25" s="59"/>
      <c r="H25" s="60"/>
      <c r="I25" s="17">
        <v>500</v>
      </c>
      <c r="J25" s="16">
        <f t="shared" si="0"/>
        <v>900</v>
      </c>
      <c r="K25" s="16">
        <f t="shared" si="1"/>
        <v>275</v>
      </c>
      <c r="L25" s="16">
        <f t="shared" si="2"/>
        <v>529.16666666666663</v>
      </c>
    </row>
    <row r="26" spans="2:12" ht="17.100000000000001" customHeight="1">
      <c r="B26" s="58" t="s">
        <v>28</v>
      </c>
      <c r="C26" s="59"/>
      <c r="D26" s="59"/>
      <c r="E26" s="59"/>
      <c r="F26" s="59"/>
      <c r="G26" s="59"/>
      <c r="H26" s="60"/>
      <c r="I26" s="16">
        <v>100</v>
      </c>
      <c r="J26" s="16">
        <f t="shared" si="0"/>
        <v>180</v>
      </c>
      <c r="K26" s="16">
        <f t="shared" si="1"/>
        <v>55</v>
      </c>
      <c r="L26" s="16">
        <f t="shared" si="2"/>
        <v>105.83333333333333</v>
      </c>
    </row>
    <row r="27" spans="2:12" ht="17.100000000000001" customHeight="1">
      <c r="B27" s="58" t="s">
        <v>29</v>
      </c>
      <c r="C27" s="59"/>
      <c r="D27" s="59"/>
      <c r="E27" s="59"/>
      <c r="F27" s="59"/>
      <c r="G27" s="59"/>
      <c r="H27" s="60"/>
      <c r="I27" s="16">
        <v>75</v>
      </c>
      <c r="J27" s="16">
        <f t="shared" si="0"/>
        <v>135</v>
      </c>
      <c r="K27" s="16">
        <f t="shared" si="1"/>
        <v>41.25</v>
      </c>
      <c r="L27" s="16">
        <f t="shared" si="2"/>
        <v>79.375</v>
      </c>
    </row>
    <row r="28" spans="2:12" ht="17.100000000000001" customHeight="1">
      <c r="B28" s="58" t="s">
        <v>32</v>
      </c>
      <c r="C28" s="59"/>
      <c r="D28" s="59"/>
      <c r="E28" s="59"/>
      <c r="F28" s="59"/>
      <c r="G28" s="59"/>
      <c r="H28" s="60"/>
      <c r="I28" s="16">
        <v>300</v>
      </c>
      <c r="J28" s="16">
        <f t="shared" si="0"/>
        <v>540</v>
      </c>
      <c r="K28" s="16">
        <f t="shared" si="1"/>
        <v>165</v>
      </c>
      <c r="L28" s="16">
        <f t="shared" si="2"/>
        <v>317.5</v>
      </c>
    </row>
    <row r="29" spans="2:12" ht="17.100000000000001" customHeight="1">
      <c r="B29" s="58" t="s">
        <v>34</v>
      </c>
      <c r="C29" s="59"/>
      <c r="D29" s="59"/>
      <c r="E29" s="59"/>
      <c r="F29" s="59"/>
      <c r="G29" s="59"/>
      <c r="H29" s="60"/>
      <c r="I29" s="16">
        <v>250</v>
      </c>
      <c r="J29" s="16">
        <f t="shared" si="0"/>
        <v>450</v>
      </c>
      <c r="K29" s="16">
        <f t="shared" si="1"/>
        <v>137.5</v>
      </c>
      <c r="L29" s="16">
        <f t="shared" si="2"/>
        <v>264.58333333333331</v>
      </c>
    </row>
    <row r="30" spans="2:12" ht="17.100000000000001" customHeight="1">
      <c r="B30" s="58" t="s">
        <v>35</v>
      </c>
      <c r="C30" s="59"/>
      <c r="D30" s="59"/>
      <c r="E30" s="59"/>
      <c r="F30" s="59"/>
      <c r="G30" s="59"/>
      <c r="H30" s="60"/>
      <c r="I30" s="16">
        <v>250</v>
      </c>
      <c r="J30" s="16">
        <f t="shared" si="0"/>
        <v>450</v>
      </c>
      <c r="K30" s="16">
        <f t="shared" si="1"/>
        <v>137.5</v>
      </c>
      <c r="L30" s="16">
        <f t="shared" si="2"/>
        <v>264.58333333333331</v>
      </c>
    </row>
    <row r="31" spans="2:12" ht="17.100000000000001" customHeight="1">
      <c r="B31" s="58" t="s">
        <v>38</v>
      </c>
      <c r="C31" s="59"/>
      <c r="D31" s="59"/>
      <c r="E31" s="59"/>
      <c r="F31" s="59"/>
      <c r="G31" s="59"/>
      <c r="H31" s="60"/>
      <c r="I31" s="16">
        <v>500</v>
      </c>
      <c r="J31" s="16">
        <f t="shared" si="0"/>
        <v>900</v>
      </c>
      <c r="K31" s="16">
        <f t="shared" si="1"/>
        <v>275</v>
      </c>
      <c r="L31" s="16">
        <f t="shared" si="2"/>
        <v>529.16666666666663</v>
      </c>
    </row>
    <row r="32" spans="2:12" ht="17.100000000000001" customHeight="1">
      <c r="B32" s="58" t="s">
        <v>40</v>
      </c>
      <c r="C32" s="59"/>
      <c r="D32" s="59"/>
      <c r="E32" s="59"/>
      <c r="F32" s="59"/>
      <c r="G32" s="59"/>
      <c r="H32" s="60"/>
      <c r="I32" s="16">
        <v>150</v>
      </c>
      <c r="J32" s="16">
        <f t="shared" si="0"/>
        <v>270</v>
      </c>
      <c r="K32" s="16">
        <f t="shared" si="1"/>
        <v>82.5</v>
      </c>
      <c r="L32" s="16">
        <f t="shared" si="2"/>
        <v>158.75</v>
      </c>
    </row>
    <row r="33" spans="2:12" ht="17.100000000000001" customHeight="1">
      <c r="B33" s="58" t="s">
        <v>41</v>
      </c>
      <c r="C33" s="59"/>
      <c r="D33" s="59"/>
      <c r="E33" s="59"/>
      <c r="F33" s="59"/>
      <c r="G33" s="59"/>
      <c r="H33" s="60"/>
      <c r="I33" s="16">
        <v>150</v>
      </c>
      <c r="J33" s="16">
        <f t="shared" si="0"/>
        <v>270</v>
      </c>
      <c r="K33" s="16">
        <f t="shared" si="1"/>
        <v>82.5</v>
      </c>
      <c r="L33" s="16">
        <f t="shared" si="2"/>
        <v>158.75</v>
      </c>
    </row>
    <row r="34" spans="2:12" ht="17.100000000000001" customHeight="1">
      <c r="B34" s="58" t="s">
        <v>43</v>
      </c>
      <c r="C34" s="59"/>
      <c r="D34" s="59"/>
      <c r="E34" s="59"/>
      <c r="F34" s="59"/>
      <c r="G34" s="59"/>
      <c r="H34" s="60"/>
      <c r="I34" s="16">
        <v>500</v>
      </c>
      <c r="J34" s="16">
        <f t="shared" si="0"/>
        <v>900</v>
      </c>
      <c r="K34" s="16">
        <f t="shared" si="1"/>
        <v>275</v>
      </c>
      <c r="L34" s="16">
        <f t="shared" si="2"/>
        <v>529.16666666666663</v>
      </c>
    </row>
    <row r="35" spans="2:12" ht="17.100000000000001" customHeight="1">
      <c r="B35" s="58" t="s">
        <v>45</v>
      </c>
      <c r="C35" s="59"/>
      <c r="D35" s="59"/>
      <c r="E35" s="59"/>
      <c r="F35" s="59"/>
      <c r="G35" s="59"/>
      <c r="H35" s="60"/>
      <c r="I35" s="16">
        <v>100</v>
      </c>
      <c r="J35" s="16">
        <f t="shared" si="0"/>
        <v>180</v>
      </c>
      <c r="K35" s="16">
        <f t="shared" si="1"/>
        <v>55</v>
      </c>
      <c r="L35" s="16">
        <f t="shared" si="2"/>
        <v>105.83333333333333</v>
      </c>
    </row>
    <row r="36" spans="2:12" ht="17.100000000000001" customHeight="1">
      <c r="B36" s="58" t="s">
        <v>46</v>
      </c>
      <c r="C36" s="59"/>
      <c r="D36" s="59"/>
      <c r="E36" s="59"/>
      <c r="F36" s="59"/>
      <c r="G36" s="59"/>
      <c r="H36" s="60"/>
      <c r="I36" s="16">
        <v>150</v>
      </c>
      <c r="J36" s="16">
        <f t="shared" si="0"/>
        <v>270</v>
      </c>
      <c r="K36" s="16">
        <f t="shared" si="1"/>
        <v>82.5</v>
      </c>
      <c r="L36" s="16">
        <f t="shared" si="2"/>
        <v>158.75</v>
      </c>
    </row>
    <row r="37" spans="2:12" ht="17.100000000000001" customHeight="1">
      <c r="B37" s="58" t="s">
        <v>49</v>
      </c>
      <c r="C37" s="59"/>
      <c r="D37" s="59"/>
      <c r="E37" s="59"/>
      <c r="F37" s="59"/>
      <c r="G37" s="59"/>
      <c r="H37" s="60"/>
      <c r="I37" s="16">
        <v>1500</v>
      </c>
      <c r="J37" s="16">
        <f t="shared" si="0"/>
        <v>2700</v>
      </c>
      <c r="K37" s="16">
        <f t="shared" si="1"/>
        <v>825</v>
      </c>
      <c r="L37" s="16">
        <f t="shared" si="2"/>
        <v>1587.5</v>
      </c>
    </row>
    <row r="38" spans="2:12" ht="17.100000000000001" customHeight="1">
      <c r="B38" s="58" t="s">
        <v>51</v>
      </c>
      <c r="C38" s="59"/>
      <c r="D38" s="59"/>
      <c r="E38" s="59"/>
      <c r="F38" s="59"/>
      <c r="G38" s="59"/>
      <c r="H38" s="60"/>
      <c r="I38" s="16">
        <v>500</v>
      </c>
      <c r="J38" s="16">
        <f t="shared" si="0"/>
        <v>900</v>
      </c>
      <c r="K38" s="16">
        <f t="shared" si="1"/>
        <v>275</v>
      </c>
      <c r="L38" s="16">
        <f t="shared" si="2"/>
        <v>529.16666666666663</v>
      </c>
    </row>
    <row r="39" spans="2:12" ht="17.100000000000001" customHeight="1">
      <c r="B39" s="58" t="s">
        <v>52</v>
      </c>
      <c r="C39" s="59"/>
      <c r="D39" s="59"/>
      <c r="E39" s="59"/>
      <c r="F39" s="59"/>
      <c r="G39" s="59"/>
      <c r="H39" s="60"/>
      <c r="I39" s="16">
        <v>500</v>
      </c>
      <c r="J39" s="16">
        <f t="shared" si="0"/>
        <v>900</v>
      </c>
      <c r="K39" s="16">
        <f t="shared" si="1"/>
        <v>275</v>
      </c>
      <c r="L39" s="16">
        <f t="shared" si="2"/>
        <v>529.16666666666663</v>
      </c>
    </row>
    <row r="40" spans="2:12" ht="17.100000000000001" customHeight="1">
      <c r="B40" s="58" t="s">
        <v>54</v>
      </c>
      <c r="C40" s="59"/>
      <c r="D40" s="59"/>
      <c r="E40" s="59"/>
      <c r="F40" s="59"/>
      <c r="G40" s="59"/>
      <c r="H40" s="60"/>
      <c r="I40" s="16">
        <v>500</v>
      </c>
      <c r="J40" s="16">
        <f t="shared" si="0"/>
        <v>900</v>
      </c>
      <c r="K40" s="16">
        <f t="shared" si="1"/>
        <v>275</v>
      </c>
      <c r="L40" s="16">
        <f t="shared" si="2"/>
        <v>529.16666666666663</v>
      </c>
    </row>
    <row r="41" spans="2:12" ht="17.100000000000001" customHeight="1">
      <c r="B41" s="58" t="s">
        <v>55</v>
      </c>
      <c r="C41" s="59"/>
      <c r="D41" s="59"/>
      <c r="E41" s="59"/>
      <c r="F41" s="59"/>
      <c r="G41" s="59"/>
      <c r="H41" s="60"/>
      <c r="I41" s="16">
        <v>700</v>
      </c>
      <c r="J41" s="16">
        <f t="shared" si="0"/>
        <v>1260</v>
      </c>
      <c r="K41" s="16">
        <f t="shared" si="1"/>
        <v>385</v>
      </c>
      <c r="L41" s="16">
        <f t="shared" si="2"/>
        <v>740.83333333333337</v>
      </c>
    </row>
    <row r="42" spans="2:12" ht="17.100000000000001" customHeight="1">
      <c r="B42" s="58" t="s">
        <v>58</v>
      </c>
      <c r="C42" s="59"/>
      <c r="D42" s="59"/>
      <c r="E42" s="59"/>
      <c r="F42" s="59"/>
      <c r="G42" s="59"/>
      <c r="H42" s="60"/>
      <c r="I42" s="16">
        <v>100</v>
      </c>
      <c r="J42" s="16">
        <f t="shared" si="0"/>
        <v>180</v>
      </c>
      <c r="K42" s="16">
        <f t="shared" si="1"/>
        <v>55</v>
      </c>
      <c r="L42" s="16">
        <f t="shared" si="2"/>
        <v>105.83333333333333</v>
      </c>
    </row>
    <row r="43" spans="2:12" ht="17.100000000000001" customHeight="1">
      <c r="B43" s="58" t="s">
        <v>60</v>
      </c>
      <c r="C43" s="59"/>
      <c r="D43" s="59"/>
      <c r="E43" s="59"/>
      <c r="F43" s="59"/>
      <c r="G43" s="59"/>
      <c r="H43" s="60"/>
      <c r="I43" s="16">
        <v>100</v>
      </c>
      <c r="J43" s="16">
        <f t="shared" si="0"/>
        <v>180</v>
      </c>
      <c r="K43" s="16">
        <f t="shared" si="1"/>
        <v>55</v>
      </c>
      <c r="L43" s="16">
        <f t="shared" si="2"/>
        <v>105.83333333333333</v>
      </c>
    </row>
    <row r="44" spans="2:12" ht="17.100000000000001" customHeight="1">
      <c r="B44" s="58" t="s">
        <v>61</v>
      </c>
      <c r="C44" s="59"/>
      <c r="D44" s="59"/>
      <c r="E44" s="59"/>
      <c r="F44" s="59"/>
      <c r="G44" s="59"/>
      <c r="H44" s="60"/>
      <c r="I44" s="16">
        <v>200</v>
      </c>
      <c r="J44" s="16">
        <f t="shared" si="0"/>
        <v>360</v>
      </c>
      <c r="K44" s="16">
        <f t="shared" si="1"/>
        <v>110</v>
      </c>
      <c r="L44" s="16">
        <f t="shared" si="2"/>
        <v>211.66666666666666</v>
      </c>
    </row>
    <row r="45" spans="2:12" ht="17.100000000000001" customHeight="1">
      <c r="B45" s="58" t="s">
        <v>63</v>
      </c>
      <c r="C45" s="59"/>
      <c r="D45" s="59"/>
      <c r="E45" s="59"/>
      <c r="F45" s="59"/>
      <c r="G45" s="59"/>
      <c r="H45" s="60"/>
      <c r="I45" s="17">
        <v>100</v>
      </c>
      <c r="J45" s="16">
        <f t="shared" si="0"/>
        <v>180</v>
      </c>
      <c r="K45" s="16">
        <f>I45-(I45*0.45)</f>
        <v>55</v>
      </c>
      <c r="L45" s="16">
        <f t="shared" si="2"/>
        <v>105.83333333333333</v>
      </c>
    </row>
    <row r="46" spans="2:12" ht="15.75" thickBot="1">
      <c r="B46" s="81" t="s">
        <v>64</v>
      </c>
      <c r="C46" s="82"/>
      <c r="D46" s="82"/>
      <c r="E46" s="82"/>
      <c r="F46" s="82"/>
      <c r="G46" s="82"/>
      <c r="H46" s="83"/>
      <c r="I46" s="18">
        <v>800</v>
      </c>
      <c r="J46" s="18">
        <f t="shared" si="0"/>
        <v>1440</v>
      </c>
      <c r="K46" s="19">
        <f>I46-(I46*0.45)</f>
        <v>440</v>
      </c>
      <c r="L46" s="18">
        <f>(J46+(4*I46)+K46)/6</f>
        <v>846.66666666666663</v>
      </c>
    </row>
    <row r="47" spans="2:12" ht="15.75" thickBot="1"/>
    <row r="48" spans="2:12">
      <c r="B48" s="34" t="s">
        <v>69</v>
      </c>
      <c r="C48" s="35"/>
      <c r="D48" s="35"/>
      <c r="E48" s="35"/>
      <c r="F48" s="35"/>
      <c r="G48" s="34" t="s">
        <v>70</v>
      </c>
      <c r="H48" s="35"/>
      <c r="I48" s="35"/>
      <c r="J48" s="35"/>
      <c r="K48" s="40"/>
    </row>
    <row r="49" spans="2:11">
      <c r="B49" s="36"/>
      <c r="C49" s="37"/>
      <c r="D49" s="37"/>
      <c r="E49" s="37"/>
      <c r="F49" s="37"/>
      <c r="G49" s="36"/>
      <c r="H49" s="37"/>
      <c r="I49" s="37"/>
      <c r="J49" s="37"/>
      <c r="K49" s="41"/>
    </row>
    <row r="50" spans="2:11" ht="15.75" thickBot="1">
      <c r="B50" s="38"/>
      <c r="C50" s="39"/>
      <c r="D50" s="39"/>
      <c r="E50" s="39"/>
      <c r="F50" s="39"/>
      <c r="G50" s="38"/>
      <c r="H50" s="39"/>
      <c r="I50" s="39"/>
      <c r="J50" s="39"/>
      <c r="K50" s="42"/>
    </row>
  </sheetData>
  <mergeCells count="47">
    <mergeCell ref="B48:F50"/>
    <mergeCell ref="G48:K50"/>
    <mergeCell ref="B43:H43"/>
    <mergeCell ref="B44:H44"/>
    <mergeCell ref="B45:H45"/>
    <mergeCell ref="B46:H46"/>
    <mergeCell ref="B40:H40"/>
    <mergeCell ref="B41:H41"/>
    <mergeCell ref="B42:H42"/>
    <mergeCell ref="B37:H37"/>
    <mergeCell ref="B38:H38"/>
    <mergeCell ref="B39:H39"/>
    <mergeCell ref="B34:H34"/>
    <mergeCell ref="B35:H35"/>
    <mergeCell ref="B36:H36"/>
    <mergeCell ref="B31:H31"/>
    <mergeCell ref="B32:H32"/>
    <mergeCell ref="B33:H33"/>
    <mergeCell ref="B28:H28"/>
    <mergeCell ref="B29:H29"/>
    <mergeCell ref="B30:H30"/>
    <mergeCell ref="B23:H23"/>
    <mergeCell ref="B24:H24"/>
    <mergeCell ref="B25:H25"/>
    <mergeCell ref="B26:H26"/>
    <mergeCell ref="B27:H27"/>
    <mergeCell ref="B19:H19"/>
    <mergeCell ref="B20:H20"/>
    <mergeCell ref="B21:H21"/>
    <mergeCell ref="B22:H22"/>
    <mergeCell ref="B15:F15"/>
    <mergeCell ref="H15:K15"/>
    <mergeCell ref="B16:F16"/>
    <mergeCell ref="H16:K16"/>
    <mergeCell ref="B18:G18"/>
    <mergeCell ref="B12:F12"/>
    <mergeCell ref="H12:K12"/>
    <mergeCell ref="B13:F13"/>
    <mergeCell ref="H13:K13"/>
    <mergeCell ref="B14:F14"/>
    <mergeCell ref="H14:K14"/>
    <mergeCell ref="H10:K10"/>
    <mergeCell ref="B7:D7"/>
    <mergeCell ref="E7:F7"/>
    <mergeCell ref="B8:D8"/>
    <mergeCell ref="E8:F8"/>
    <mergeCell ref="B10:F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0D93AF7B3BF446B690956F978FD985" ma:contentTypeVersion="3" ma:contentTypeDescription="Crear nuevo documento." ma:contentTypeScope="" ma:versionID="385ab204bfc2e31ef1db84a9722a55b2">
  <xsd:schema xmlns:xsd="http://www.w3.org/2001/XMLSchema" xmlns:xs="http://www.w3.org/2001/XMLSchema" xmlns:p="http://schemas.microsoft.com/office/2006/metadata/properties" xmlns:ns2="d2a56022-5d03-44db-a98a-a94ac4f1a69d" targetNamespace="http://schemas.microsoft.com/office/2006/metadata/properties" ma:root="true" ma:fieldsID="f1365b7d99d3a86ff2426ea1859885a8" ns2:_="">
    <xsd:import namespace="d2a56022-5d03-44db-a98a-a94ac4f1a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56022-5d03-44db-a98a-a94ac4f1a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349BA6-B1DD-4D66-8092-E529B1BC4B1C}"/>
</file>

<file path=customXml/itemProps2.xml><?xml version="1.0" encoding="utf-8"?>
<ds:datastoreItem xmlns:ds="http://schemas.openxmlformats.org/officeDocument/2006/customXml" ds:itemID="{865AD74A-B8B0-4885-9C3B-2E6CB8F01DB9}"/>
</file>

<file path=customXml/itemProps3.xml><?xml version="1.0" encoding="utf-8"?>
<ds:datastoreItem xmlns:ds="http://schemas.openxmlformats.org/officeDocument/2006/customXml" ds:itemID="{D104D739-BFC9-4E7A-A9EC-D1987F6931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Quiroga</dc:creator>
  <cp:keywords/>
  <dc:description/>
  <cp:lastModifiedBy>JOSE ANGEL DE JESUS SANCHEZ FLORES</cp:lastModifiedBy>
  <cp:revision/>
  <dcterms:created xsi:type="dcterms:W3CDTF">2023-04-03T11:31:17Z</dcterms:created>
  <dcterms:modified xsi:type="dcterms:W3CDTF">2023-11-01T19:00:01Z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0x010100900D93AF7B3BF446B690956F978FD985</vt:lpwstr>
  </property>
</Properties>
</file>