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0" documentId="13_ncr:1_{29793402-ABD7-4EB2-90FA-3278B90A4637}" xr6:coauthVersionLast="47" xr6:coauthVersionMax="47" xr10:uidLastSave="{00000000-0000-0000-0000-000000000000}"/>
  <bookViews>
    <workbookView xWindow="-120" yWindow="-120" windowWidth="20730" windowHeight="11160" tabRatio="927" firstSheet="3" activeTab="10"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Asistente para funciones" sheetId="20" r:id="rId10"/>
    <sheet name="El Tío Tech" sheetId="22" r:id="rId11"/>
  </sheets>
  <definedNames>
    <definedName name="_xlnm._FilterDatabase" localSheetId="1" hidden="1">'Conceptos básicos'!$P$9:$Q$10</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#REF!</definedName>
    <definedName name="lst_Fruit">#REF!</definedName>
    <definedName name="lst_FruitType">#REF!</definedName>
    <definedName name="Manzanas">#REF!</definedName>
    <definedName name="MoreFruit" localSheetId="2">'Introducción a las funciones'!$C$34:$D$39</definedName>
    <definedName name="MoreItems" localSheetId="2">'Introducción a las funciones'!$C$44:$D$48</definedName>
    <definedName name="Naranjas">#REF!</definedName>
    <definedName name="Plátanos">#REF!</definedName>
    <definedName name="SUMExtraCredit" localSheetId="2">'Introducción a las funciones'!$F$9:$G$14</definedName>
    <definedName name="Total" localSheetId="2">'Introducción a las funciones'!$D$50:$D$51</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20" l="1"/>
  <c r="G43" i="9"/>
  <c r="D43" i="9"/>
  <c r="G22" i="9"/>
  <c r="D22" i="9"/>
  <c r="D30" i="9"/>
  <c r="D12" i="13"/>
  <c r="D10" i="13"/>
  <c r="D9" i="13"/>
  <c r="D28" i="15"/>
  <c r="C36" i="15"/>
  <c r="D29" i="15"/>
  <c r="C37" i="15"/>
  <c r="F5" i="15"/>
  <c r="F6" i="15"/>
  <c r="F7" i="15"/>
  <c r="F8" i="15"/>
  <c r="F9" i="15"/>
  <c r="F10" i="15"/>
  <c r="E5" i="15"/>
  <c r="E6" i="15"/>
  <c r="E7" i="15"/>
  <c r="E8" i="15"/>
  <c r="E9" i="15"/>
  <c r="E10" i="15"/>
  <c r="F4" i="15"/>
  <c r="E4" i="15"/>
  <c r="D36" i="10"/>
  <c r="D6" i="10"/>
  <c r="D8" i="10"/>
  <c r="D28" i="10"/>
  <c r="G15" i="11"/>
  <c r="D15" i="11"/>
  <c r="G7" i="11"/>
  <c r="D7" i="11"/>
  <c r="D15" i="1"/>
  <c r="G15" i="1"/>
  <c r="G7" i="1"/>
  <c r="D7" i="1"/>
  <c r="G15" i="16"/>
  <c r="G7" i="16"/>
  <c r="F6" i="10"/>
  <c r="F29" i="13"/>
  <c r="F28" i="13"/>
  <c r="G51" i="16"/>
  <c r="D7" i="16"/>
  <c r="G7" i="19"/>
  <c r="J43" i="19"/>
  <c r="F35" i="13"/>
  <c r="G6" i="19"/>
  <c r="G5" i="19"/>
  <c r="G4" i="19"/>
  <c r="G3" i="19"/>
  <c r="F3" i="15"/>
  <c r="E3" i="15"/>
  <c r="D51" i="16"/>
  <c r="D39" i="16"/>
  <c r="D11" i="10"/>
  <c r="E31" i="13"/>
  <c r="C33" i="15"/>
  <c r="C32" i="15"/>
  <c r="F31" i="13"/>
  <c r="F33" i="13"/>
  <c r="F37" i="13"/>
</calcChain>
</file>

<file path=xl/sharedStrings.xml><?xml version="1.0" encoding="utf-8"?>
<sst xmlns="http://schemas.openxmlformats.org/spreadsheetml/2006/main" count="392" uniqueCount="245">
  <si>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</si>
  <si>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</si>
  <si>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</si>
  <si>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</si>
  <si>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</si>
  <si>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</si>
  <si>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</si>
  <si>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</si>
  <si>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</si>
  <si>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</si>
  <si>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</si>
  <si>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</si>
  <si>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</si>
  <si>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</si>
  <si>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</si>
  <si>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</si>
  <si>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</si>
  <si>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</si>
  <si>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</si>
  <si>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</si>
  <si>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</si>
  <si>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</si>
  <si>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</si>
  <si>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</si>
  <si>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</si>
  <si>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</si>
  <si>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</si>
  <si>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</si>
  <si>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</si>
  <si>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</si>
  <si>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</si>
  <si>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</si>
  <si>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</si>
  <si>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</si>
  <si>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</si>
  <si>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</si>
  <si>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</si>
  <si>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</si>
  <si>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</si>
  <si>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</si>
  <si>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</si>
  <si>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</si>
  <si>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</si>
  <si>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</si>
  <si>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</si>
  <si>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</si>
  <si>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</si>
  <si>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</si>
  <si>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</si>
  <si>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</si>
  <si>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</si>
  <si>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</si>
  <si>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</si>
  <si>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</si>
  <si>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</si>
  <si>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</si>
  <si>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</si>
  <si>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</si>
  <si>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</si>
  <si>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</si>
  <si>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</si>
  <si>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</si>
  <si>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</si>
  <si>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</si>
  <si>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</si>
  <si>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</si>
  <si>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</si>
  <si>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</si>
  <si>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</si>
  <si>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</si>
  <si>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</si>
  <si>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</si>
  <si>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</si>
  <si>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</si>
  <si>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</si>
  <si>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</si>
  <si>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</si>
  <si>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</si>
  <si>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</si>
  <si>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</si>
  <si>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</si>
  <si>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</si>
  <si>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</si>
  <si>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</si>
  <si>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</si>
  <si>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</si>
  <si>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</si>
  <si>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</si>
  <si>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</si>
  <si>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</si>
  <si>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</si>
  <si>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</si>
  <si>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</si>
  <si>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</si>
  <si>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</si>
  <si>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</si>
  <si>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</si>
  <si>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</si>
  <si>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</si>
  <si>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</si>
  <si>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</si>
  <si>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</si>
  <si>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</si>
  <si>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</si>
  <si>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</si>
  <si>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</si>
  <si>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</si>
  <si>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</si>
  <si>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</si>
  <si>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</si>
  <si>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</si>
  <si>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</si>
  <si>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</si>
  <si>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</si>
  <si>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</si>
  <si>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</si>
  <si>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</si>
  <si>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</si>
  <si>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</si>
  <si>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</si>
  <si>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</si>
  <si>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</si>
  <si>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</si>
  <si>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</si>
  <si>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</si>
  <si>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</si>
  <si>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</si>
  <si>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</si>
  <si>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</si>
  <si>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</si>
  <si>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</si>
  <si>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</si>
  <si>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</si>
  <si>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</si>
  <si>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</si>
  <si>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</si>
  <si>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</si>
  <si>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</si>
  <si>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</si>
  <si>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</si>
  <si>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</si>
  <si>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</si>
  <si>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</si>
  <si>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</si>
  <si>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</si>
  <si>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</si>
  <si>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</si>
  <si>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</si>
  <si>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</si>
  <si>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</si>
  <si>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</si>
  <si>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</si>
  <si>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</si>
  <si>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</si>
  <si>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</si>
  <si>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</si>
  <si>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</si>
  <si>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</si>
  <si>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</si>
  <si>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</si>
  <si>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</si>
  <si>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</si>
  <si>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</si>
  <si>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</si>
  <si>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</si>
  <si>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</si>
  <si>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</si>
  <si>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</si>
  <si>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</si>
  <si>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</si>
  <si>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</si>
  <si>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</si>
  <si>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</si>
  <si>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</si>
  <si>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</si>
  <si>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</si>
  <si>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</si>
  <si>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</si>
  <si>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</si>
  <si>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</si>
  <si>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</si>
  <si>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</si>
  <si>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</si>
  <si>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</si>
  <si>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</si>
  <si>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</si>
  <si>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</si>
  <si>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</si>
  <si>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</si>
  <si>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</si>
  <si>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</si>
  <si>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</si>
  <si>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</si>
  <si>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</si>
  <si>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</si>
  <si>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</si>
  <si>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</si>
  <si>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</si>
  <si>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</si>
  <si>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</si>
  <si>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</si>
  <si>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</si>
  <si>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</si>
  <si>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</si>
  <si>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</si>
  <si>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</si>
  <si>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</si>
  <si>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</si>
  <si>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</si>
  <si>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</si>
  <si>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</si>
  <si>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</si>
  <si>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</si>
  <si>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</si>
  <si>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</si>
  <si>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</si>
  <si>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</si>
  <si>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</si>
  <si>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</si>
  <si>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</si>
  <si>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</si>
  <si>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</si>
  <si>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</si>
  <si>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</si>
  <si>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</si>
  <si>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</si>
  <si>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</si>
  <si>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</si>
  <si>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</si>
  <si>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MIRE ESTO
Debería obtener el resultado =BUSCARV(C10;C5:D8;2;FALSO)</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</si>
  <si>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</si>
  <si>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</si>
  <si>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</si>
  <si>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</si>
  <si>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</si>
  <si>
    <t>Curso Básico de Excel</t>
  </si>
  <si>
    <t>Mira el capítulo en:</t>
  </si>
  <si>
    <t>Suscríbete a El Tío Tech en YouTube:</t>
  </si>
  <si>
    <t>https://www.youtube.com/eltiotech</t>
  </si>
  <si>
    <t>Visita la web para ver más tutoriales:</t>
  </si>
  <si>
    <t>https://eltiotech.com/</t>
  </si>
  <si>
    <t>© Todos el contenido de este curso está sujeto a derechos de propiedad por las leyes de Derechos de Autor y demás Leyes relativas Internacionales por Miguel Vela - "El Tío Tech".</t>
  </si>
  <si>
    <t>Capítulo 9: Introducción a las fórmulas y funciones</t>
  </si>
  <si>
    <t>https://eltiotech.com/capitulo-9-formulas-y-funciones-de-excel/</t>
  </si>
  <si>
    <t>Introducción a las fórmulas y funciones de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</si>
</sst>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0\ &quot;€&quot;;[Red]\-#,##0.00\ &quot;€&quot;"/>
    <numFmt numFmtId="165" formatCode="_-* #,##0\ &quot;€&quot;_-;\-* #,##0\ &quot;€&quot;_-;_-* &quot;-&quot;\ &quot;€&quot;_-;_-@_-"/>
    <numFmt numFmtId="166" formatCode="_-* #,##0.00\ &quot;€&quot;_-;\-* #,##0.00\ &quot;€&quot;_-;_-* &quot;-&quot;??\ &quot;€&quot;_-;_-@_-"/>
    <numFmt numFmtId="167" formatCode="_(* #,##0_);_(* \(#,##0\);_(* &quot;-&quot;_);_(@_)"/>
    <numFmt numFmtId="168" formatCode="_(* #,##0.00_);_(* \(#,##0.00\);_(* &quot;-&quot;??_);_(@_)"/>
    <numFmt numFmtId="169" formatCode="dd\-mm\-yy;@"/>
    <numFmt numFmtId="170" formatCode="h:mm:ss;@"/>
    <numFmt numFmtId="171" formatCode="h:mm;@"/>
  </numFmts>
  <fonts count="4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20"/>
      <color rgb="FF000000"/>
      <name val="Courier New"/>
      <family val="3"/>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26"/>
      <color theme="1"/>
      <name val="Lato"/>
      <family val="2"/>
    </font>
    <font>
      <b/>
      <sz val="28"/>
      <color theme="1"/>
      <name val="Lato"/>
      <family val="2"/>
    </font>
    <font>
      <b/>
      <sz val="48"/>
      <color theme="6" tint="-0.499984740745262"/>
      <name val="Lato"/>
      <family val="2"/>
    </font>
    <font>
      <sz val="54"/>
      <color theme="0"/>
      <name val="Lato"/>
      <family val="2"/>
    </font>
    <font>
      <sz val="17"/>
      <color theme="0"/>
      <name val="Lato"/>
      <family val="2"/>
    </font>
    <font>
      <sz val="11"/>
      <color theme="3" tint="-0.249977111117893"/>
      <name val="Lato"/>
      <family val="2"/>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7" fillId="0" borderId="0" applyFill="0" applyBorder="0">
      <alignment wrapText="1"/>
    </xf>
    <xf numFmtId="0" fontId="4" fillId="0" borderId="0"/>
    <xf numFmtId="0" fontId="8" fillId="2" borderId="0" applyNumberFormat="0" applyProtection="0">
      <alignment horizontal="left" wrapText="1" indent="4"/>
    </xf>
    <xf numFmtId="0" fontId="7" fillId="2" borderId="0" applyNumberFormat="0" applyProtection="0">
      <alignment horizontal="left" wrapText="1" indent="4"/>
    </xf>
    <xf numFmtId="0" fontId="9" fillId="0" borderId="0"/>
    <xf numFmtId="0" fontId="9" fillId="3" borderId="0" applyNumberFormat="0" applyBorder="0" applyProtection="0"/>
    <xf numFmtId="0" fontId="4" fillId="4" borderId="0"/>
    <xf numFmtId="0" fontId="4" fillId="5" borderId="1"/>
    <xf numFmtId="0" fontId="4" fillId="4" borderId="2"/>
    <xf numFmtId="0" fontId="4" fillId="0" borderId="0"/>
    <xf numFmtId="0" fontId="4" fillId="4" borderId="0"/>
    <xf numFmtId="0" fontId="4" fillId="5" borderId="1"/>
    <xf numFmtId="0" fontId="4" fillId="4" borderId="2"/>
    <xf numFmtId="0" fontId="4" fillId="0" borderId="0"/>
    <xf numFmtId="0" fontId="17" fillId="0" borderId="0" applyNumberFormat="0" applyFill="0" applyBorder="0" applyAlignment="0" applyProtection="0"/>
    <xf numFmtId="0" fontId="4" fillId="4" borderId="0"/>
    <xf numFmtId="0" fontId="4" fillId="5" borderId="1"/>
    <xf numFmtId="0" fontId="4" fillId="4" borderId="2"/>
    <xf numFmtId="0" fontId="28" fillId="0" borderId="0" applyNumberForma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166" fontId="14" fillId="0" borderId="0" applyFont="0" applyFill="0" applyBorder="0" applyAlignment="0" applyProtection="0"/>
    <xf numFmtId="165" fontId="14" fillId="0" borderId="0" applyFont="0" applyFill="0" applyBorder="0" applyAlignment="0" applyProtection="0"/>
    <xf numFmtId="9" fontId="14" fillId="0" borderId="0" applyFont="0" applyFill="0" applyBorder="0" applyAlignment="0" applyProtection="0"/>
    <xf numFmtId="0" fontId="29" fillId="0" borderId="0" applyNumberFormat="0" applyFill="0" applyBorder="0" applyAlignment="0" applyProtection="0"/>
    <xf numFmtId="0" fontId="30" fillId="0" borderId="14" applyNumberFormat="0" applyFill="0" applyAlignment="0" applyProtection="0"/>
    <xf numFmtId="0" fontId="31" fillId="0" borderId="15" applyNumberFormat="0" applyFill="0" applyAlignment="0" applyProtection="0"/>
    <xf numFmtId="0" fontId="32" fillId="0" borderId="16" applyNumberFormat="0" applyFill="0" applyAlignment="0" applyProtection="0"/>
    <xf numFmtId="0" fontId="32" fillId="0" borderId="0" applyNumberFormat="0" applyFill="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0" applyNumberFormat="0" applyBorder="0" applyAlignment="0" applyProtection="0"/>
    <xf numFmtId="0" fontId="36" fillId="10" borderId="17" applyNumberFormat="0" applyAlignment="0" applyProtection="0"/>
    <xf numFmtId="0" fontId="37" fillId="11" borderId="18" applyNumberFormat="0" applyAlignment="0" applyProtection="0"/>
    <xf numFmtId="0" fontId="38" fillId="11" borderId="17" applyNumberFormat="0" applyAlignment="0" applyProtection="0"/>
    <xf numFmtId="0" fontId="39" fillId="0" borderId="19" applyNumberFormat="0" applyFill="0" applyAlignment="0" applyProtection="0"/>
    <xf numFmtId="0" fontId="16" fillId="12" borderId="20" applyNumberFormat="0" applyAlignment="0" applyProtection="0"/>
    <xf numFmtId="0" fontId="40" fillId="0" borderId="0" applyNumberFormat="0" applyFill="0" applyBorder="0" applyAlignment="0" applyProtection="0"/>
    <xf numFmtId="0" fontId="14" fillId="13" borderId="1" applyNumberFormat="0" applyFont="0" applyAlignment="0" applyProtection="0"/>
    <xf numFmtId="0" fontId="41" fillId="0" borderId="0" applyNumberFormat="0" applyFill="0" applyBorder="0" applyAlignment="0" applyProtection="0"/>
    <xf numFmtId="0" fontId="11" fillId="0" borderId="21" applyNumberFormat="0" applyFill="0" applyAlignment="0" applyProtection="0"/>
    <xf numFmtId="0" fontId="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9"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121">
    <xf numFmtId="0" fontId="0" fillId="0" borderId="0" xfId="0"/>
    <xf numFmtId="0" fontId="4" fillId="0" borderId="0" xfId="2"/>
    <xf numFmtId="0" fontId="4" fillId="0" borderId="0" xfId="2" applyAlignment="1">
      <alignment horizontal="left"/>
    </xf>
    <xf numFmtId="0" fontId="10" fillId="0" borderId="0" xfId="0" applyFont="1"/>
    <xf numFmtId="0" fontId="9" fillId="3" borderId="0" xfId="6"/>
    <xf numFmtId="0" fontId="9" fillId="3" borderId="0" xfId="6" applyAlignment="1">
      <alignment horizontal="right"/>
    </xf>
    <xf numFmtId="0" fontId="9" fillId="0" borderId="0" xfId="5"/>
    <xf numFmtId="0" fontId="11" fillId="0" borderId="0" xfId="2" applyFont="1" applyAlignment="1">
      <alignment horizontal="left"/>
    </xf>
    <xf numFmtId="0" fontId="9" fillId="3" borderId="0" xfId="6" applyAlignment="1">
      <alignment horizontal="left"/>
    </xf>
    <xf numFmtId="14" fontId="0" fillId="0" borderId="0" xfId="0" applyNumberFormat="1"/>
    <xf numFmtId="0" fontId="12" fillId="0" borderId="0" xfId="0" applyFont="1"/>
    <xf numFmtId="0" fontId="12" fillId="0" borderId="0" xfId="2" applyFont="1" applyAlignment="1">
      <alignment horizontal="left"/>
    </xf>
    <xf numFmtId="0" fontId="12" fillId="0" borderId="0" xfId="5" applyFont="1"/>
    <xf numFmtId="0" fontId="13" fillId="0" borderId="0" xfId="0" applyFont="1"/>
    <xf numFmtId="0" fontId="14" fillId="0" borderId="0" xfId="0" applyFont="1"/>
    <xf numFmtId="0" fontId="11" fillId="0" borderId="0" xfId="2" applyFont="1" applyAlignment="1">
      <alignment horizontal="right"/>
    </xf>
    <xf numFmtId="0" fontId="9" fillId="0" borderId="0" xfId="2" applyFont="1" applyAlignment="1">
      <alignment horizontal="left"/>
    </xf>
    <xf numFmtId="0" fontId="15" fillId="0" borderId="0" xfId="0" applyFont="1"/>
    <xf numFmtId="0" fontId="15" fillId="0" borderId="0" xfId="0" quotePrefix="1" applyFont="1"/>
    <xf numFmtId="0" fontId="15" fillId="0" borderId="0" xfId="0" applyFont="1" applyAlignment="1">
      <alignment wrapText="1"/>
    </xf>
    <xf numFmtId="0" fontId="16" fillId="3" borderId="0" xfId="6" applyFont="1" applyAlignment="1">
      <alignment horizontal="left"/>
    </xf>
    <xf numFmtId="0" fontId="16" fillId="3" borderId="0" xfId="6" applyFont="1" applyAlignment="1">
      <alignment horizontal="right"/>
    </xf>
    <xf numFmtId="0" fontId="0" fillId="0" borderId="0" xfId="0" applyAlignment="1">
      <alignment vertical="center"/>
    </xf>
    <xf numFmtId="0" fontId="16" fillId="3" borderId="0" xfId="6" applyFont="1"/>
    <xf numFmtId="0" fontId="6" fillId="0" borderId="0" xfId="2" applyFont="1"/>
    <xf numFmtId="0" fontId="6" fillId="0" borderId="0" xfId="2" applyFont="1" applyAlignment="1">
      <alignment horizontal="left"/>
    </xf>
    <xf numFmtId="0" fontId="6" fillId="0" borderId="0" xfId="2" applyFont="1" applyAlignment="1">
      <alignment horizontal="right"/>
    </xf>
    <xf numFmtId="0" fontId="6" fillId="4" borderId="0" xfId="7" applyFont="1"/>
    <xf numFmtId="0" fontId="6" fillId="4" borderId="0" xfId="7" applyFont="1" applyAlignment="1">
      <alignment horizontal="right"/>
    </xf>
    <xf numFmtId="0" fontId="6" fillId="5" borderId="1" xfId="8" applyFont="1" applyAlignment="1">
      <alignment horizontal="right"/>
    </xf>
    <xf numFmtId="0" fontId="6" fillId="5" borderId="1" xfId="8" applyFont="1" applyAlignment="1">
      <alignment horizontal="right" vertical="center"/>
    </xf>
    <xf numFmtId="0" fontId="6" fillId="4" borderId="2" xfId="9" applyFont="1" applyAlignment="1">
      <alignment horizontal="center" vertical="center"/>
    </xf>
    <xf numFmtId="0" fontId="6" fillId="4" borderId="2" xfId="9" applyFont="1" applyAlignment="1">
      <alignment horizontal="left"/>
    </xf>
    <xf numFmtId="0" fontId="4" fillId="5" borderId="1" xfId="8"/>
    <xf numFmtId="0" fontId="0" fillId="0" borderId="3" xfId="0" applyBorder="1" applyAlignment="1">
      <alignment vertical="center"/>
    </xf>
    <xf numFmtId="0" fontId="4" fillId="5" borderId="1" xfId="17"/>
    <xf numFmtId="0" fontId="18" fillId="0" borderId="0" xfId="0" applyFont="1"/>
    <xf numFmtId="0" fontId="4" fillId="4" borderId="0" xfId="16"/>
    <xf numFmtId="0" fontId="17" fillId="0" borderId="0" xfId="15"/>
    <xf numFmtId="0" fontId="16" fillId="3" borderId="4" xfId="6" applyFont="1" applyBorder="1" applyAlignment="1">
      <alignment horizontal="left" vertical="center"/>
    </xf>
    <xf numFmtId="0" fontId="16" fillId="3" borderId="4" xfId="6" applyFont="1" applyBorder="1" applyAlignment="1">
      <alignment horizontal="right" vertical="center"/>
    </xf>
    <xf numFmtId="0" fontId="0" fillId="6" borderId="4" xfId="0" applyFill="1" applyBorder="1" applyAlignment="1">
      <alignment vertical="center"/>
    </xf>
    <xf numFmtId="0" fontId="19" fillId="0" borderId="0" xfId="0" applyFont="1" applyAlignment="1">
      <alignment horizontal="centerContinuous" vertical="center"/>
    </xf>
    <xf numFmtId="0" fontId="14" fillId="0" borderId="0" xfId="0" applyFont="1" applyAlignment="1">
      <alignment horizontal="centerContinuous"/>
    </xf>
    <xf numFmtId="0" fontId="9" fillId="3" borderId="0" xfId="6" applyAlignment="1">
      <alignment horizontal="center" vertical="center"/>
    </xf>
    <xf numFmtId="0" fontId="21" fillId="0" borderId="0" xfId="10" applyFont="1"/>
    <xf numFmtId="0" fontId="22" fillId="0" borderId="0" xfId="0" applyFont="1" applyAlignment="1">
      <alignment horizontal="centerContinuous" vertical="center"/>
    </xf>
    <xf numFmtId="0" fontId="23" fillId="0" borderId="0" xfId="10" applyFont="1" applyAlignment="1">
      <alignment horizontal="centerContinuous"/>
    </xf>
    <xf numFmtId="0" fontId="23" fillId="0" borderId="0" xfId="10" applyFont="1"/>
    <xf numFmtId="0" fontId="20" fillId="3" borderId="0" xfId="6" applyFont="1"/>
    <xf numFmtId="0" fontId="20" fillId="3" borderId="0" xfId="6" applyFont="1" applyAlignment="1">
      <alignment horizontal="right"/>
    </xf>
    <xf numFmtId="0" fontId="24" fillId="0" borderId="0" xfId="10" applyFont="1"/>
    <xf numFmtId="0" fontId="23" fillId="0" borderId="0" xfId="10" applyFont="1" applyAlignment="1">
      <alignment horizontal="left"/>
    </xf>
    <xf numFmtId="0" fontId="24" fillId="0" borderId="0" xfId="10" applyFont="1" applyAlignment="1">
      <alignment horizontal="left"/>
    </xf>
    <xf numFmtId="0" fontId="25" fillId="0" borderId="0" xfId="0" applyFont="1"/>
    <xf numFmtId="0" fontId="23" fillId="4" borderId="2" xfId="13" applyFont="1"/>
    <xf numFmtId="0" fontId="23" fillId="5" borderId="1" xfId="12" applyFont="1" applyAlignment="1">
      <alignment horizontal="right"/>
    </xf>
    <xf numFmtId="0" fontId="6" fillId="0" borderId="0" xfId="2" applyFont="1" applyAlignment="1">
      <alignment horizontal="centerContinuous"/>
    </xf>
    <xf numFmtId="0" fontId="0" fillId="0" borderId="0" xfId="0" applyAlignment="1">
      <alignment horizontal="centerContinuous"/>
    </xf>
    <xf numFmtId="0" fontId="9" fillId="0" borderId="0" xfId="5" applyAlignment="1">
      <alignment horizontal="centerContinuous"/>
    </xf>
    <xf numFmtId="0" fontId="4" fillId="4" borderId="2" xfId="9"/>
    <xf numFmtId="0" fontId="5" fillId="4" borderId="2" xfId="9" applyFont="1" applyAlignment="1">
      <alignment horizontal="left"/>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26" fillId="0" borderId="0" xfId="0" applyFont="1"/>
    <xf numFmtId="0" fontId="22" fillId="0" borderId="0" xfId="0" applyFont="1" applyAlignment="1">
      <alignment horizontal="center" vertical="center"/>
    </xf>
    <xf numFmtId="0" fontId="2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4" fillId="5" borderId="5" xfId="17" applyBorder="1"/>
    <xf numFmtId="0" fontId="4" fillId="4" borderId="6" xfId="16" applyBorder="1" applyAlignment="1">
      <alignment horizontal="left"/>
    </xf>
    <xf numFmtId="0" fontId="4" fillId="4" borderId="6" xfId="7" applyBorder="1"/>
    <xf numFmtId="0" fontId="4" fillId="4" borderId="2" xfId="13"/>
    <xf numFmtId="0" fontId="23" fillId="5" borderId="7" xfId="12" applyFont="1" applyBorder="1"/>
    <xf numFmtId="0" fontId="23" fillId="4" borderId="6" xfId="11" applyFont="1" applyBorder="1"/>
    <xf numFmtId="0" fontId="23" fillId="4" borderId="8" xfId="11" applyFont="1" applyBorder="1"/>
    <xf numFmtId="0" fontId="4" fillId="5" borderId="10" xfId="12" applyBorder="1"/>
    <xf numFmtId="0" fontId="6" fillId="5" borderId="7" xfId="8" applyFont="1" applyBorder="1" applyAlignment="1">
      <alignment horizontal="right"/>
    </xf>
    <xf numFmtId="0" fontId="6" fillId="4" borderId="6" xfId="7" applyFont="1" applyBorder="1"/>
    <xf numFmtId="0" fontId="6" fillId="4" borderId="6" xfId="7" applyFont="1" applyBorder="1" applyAlignment="1">
      <alignment horizontal="right"/>
    </xf>
    <xf numFmtId="0" fontId="6" fillId="4" borderId="6" xfId="7" applyFont="1" applyBorder="1" applyAlignment="1">
      <alignment horizontal="left"/>
    </xf>
    <xf numFmtId="0" fontId="4" fillId="4" borderId="11" xfId="9" applyBorder="1"/>
    <xf numFmtId="0" fontId="4" fillId="5" borderId="10" xfId="8" applyBorder="1"/>
    <xf numFmtId="0" fontId="5" fillId="4" borderId="6" xfId="7" applyFont="1" applyBorder="1"/>
    <xf numFmtId="0" fontId="4" fillId="4" borderId="1" xfId="7" applyBorder="1"/>
    <xf numFmtId="0" fontId="11" fillId="0" borderId="9" xfId="10" applyFont="1" applyBorder="1" applyAlignment="1">
      <alignment horizontal="left"/>
    </xf>
    <xf numFmtId="0" fontId="23" fillId="5" borderId="1" xfId="12" applyFont="1"/>
    <xf numFmtId="0" fontId="9" fillId="0" borderId="0" xfId="10" applyFont="1" applyAlignment="1">
      <alignment horizontal="left" wrapText="1"/>
    </xf>
    <xf numFmtId="0" fontId="9" fillId="0" borderId="0" xfId="5" applyFont="1" applyAlignment="1">
      <alignment wrapText="1"/>
    </xf>
    <xf numFmtId="0" fontId="9" fillId="0" borderId="0" xfId="5" applyFont="1"/>
    <xf numFmtId="0" fontId="9" fillId="0" borderId="0" xfId="0" applyFont="1"/>
    <xf numFmtId="169" fontId="6" fillId="5" borderId="10" xfId="8" applyNumberFormat="1" applyFont="1" applyBorder="1" applyAlignment="1">
      <alignment horizontal="right"/>
    </xf>
    <xf numFmtId="169" fontId="4" fillId="4" borderId="11" xfId="9" applyNumberFormat="1" applyBorder="1"/>
    <xf numFmtId="169" fontId="4" fillId="4" borderId="6" xfId="7" applyNumberFormat="1" applyBorder="1"/>
    <xf numFmtId="170" fontId="6" fillId="5" borderId="10" xfId="8" applyNumberFormat="1" applyFont="1" applyBorder="1" applyAlignment="1">
      <alignment horizontal="right"/>
    </xf>
    <xf numFmtId="171" fontId="4" fillId="5" borderId="10" xfId="8" applyNumberFormat="1" applyBorder="1"/>
    <xf numFmtId="171" fontId="4" fillId="4" borderId="6" xfId="7" applyNumberFormat="1" applyBorder="1"/>
    <xf numFmtId="171" fontId="6" fillId="5" borderId="10" xfId="8" applyNumberFormat="1" applyFont="1" applyBorder="1" applyAlignment="1">
      <alignment horizontal="right"/>
    </xf>
    <xf numFmtId="164" fontId="0" fillId="6" borderId="4" xfId="0" applyNumberFormat="1" applyFill="1" applyBorder="1" applyAlignment="1">
      <alignment vertical="center"/>
    </xf>
    <xf numFmtId="164" fontId="0" fillId="0" borderId="3" xfId="0" applyNumberFormat="1" applyBorder="1" applyAlignment="1">
      <alignment vertical="center"/>
    </xf>
    <xf numFmtId="164" fontId="0" fillId="0" borderId="0" xfId="0" applyNumberFormat="1" applyAlignment="1">
      <alignment vertical="center"/>
    </xf>
    <xf numFmtId="164" fontId="4" fillId="5" borderId="1" xfId="8" applyNumberFormat="1" applyAlignment="1">
      <alignment vertical="center"/>
    </xf>
    <xf numFmtId="0" fontId="9" fillId="0" borderId="0" xfId="5" quotePrefix="1"/>
    <xf numFmtId="0" fontId="3" fillId="4" borderId="6" xfId="7" applyFont="1" applyBorder="1"/>
    <xf numFmtId="0" fontId="43" fillId="0" borderId="0" xfId="0" applyFont="1"/>
    <xf numFmtId="0" fontId="45" fillId="38" borderId="0" xfId="27" applyFont="1" applyFill="1" applyBorder="1" applyAlignment="1">
      <alignment horizontal="left" indent="1"/>
    </xf>
    <xf numFmtId="0" fontId="46" fillId="38" borderId="0" xfId="3" applyFont="1" applyFill="1">
      <alignment horizontal="left" wrapText="1" indent="4"/>
    </xf>
    <xf numFmtId="0" fontId="4" fillId="38" borderId="0" xfId="2" applyFill="1"/>
    <xf numFmtId="0" fontId="47" fillId="38" borderId="0" xfId="4" applyFont="1" applyFill="1">
      <alignment horizontal="left" wrapText="1" indent="4"/>
    </xf>
    <xf numFmtId="0" fontId="2" fillId="5" borderId="7" xfId="12" applyFont="1" applyBorder="1"/>
    <xf numFmtId="0" fontId="2" fillId="5" borderId="7" xfId="8" applyFont="1" applyBorder="1" applyAlignment="1">
      <alignment horizontal="right"/>
    </xf>
    <xf numFmtId="0" fontId="2" fillId="4" borderId="11" xfId="9" applyFont="1" applyBorder="1"/>
    <xf numFmtId="0" fontId="16" fillId="3" borderId="0" xfId="6" applyFont="1" applyAlignment="1">
      <alignment horizontal="center"/>
    </xf>
    <xf numFmtId="0" fontId="16" fillId="3" borderId="12" xfId="6" applyFont="1" applyBorder="1" applyAlignment="1">
      <alignment horizontal="center"/>
    </xf>
    <xf numFmtId="0" fontId="16" fillId="3" borderId="13" xfId="6" applyFont="1" applyBorder="1" applyAlignment="1">
      <alignment horizontal="center"/>
    </xf>
    <xf numFmtId="0" fontId="16" fillId="3" borderId="13" xfId="6" applyFont="1" applyBorder="1" applyAlignment="1">
      <alignment horizontal="center" vertical="center"/>
    </xf>
    <xf numFmtId="0" fontId="44" fillId="0" borderId="0" xfId="0" applyFont="1" applyAlignment="1">
      <alignment horizontal="center" vertical="center"/>
    </xf>
    <xf numFmtId="0" fontId="42" fillId="0" borderId="0" xfId="0" applyFont="1" applyAlignment="1">
      <alignment horizontal="center"/>
    </xf>
    <xf numFmtId="0" fontId="0" fillId="0" borderId="0" xfId="0" applyAlignment="1">
      <alignment horizontal="center" wrapText="1"/>
    </xf>
    <xf numFmtId="0" fontId="1" fillId="4" borderId="2" xfId="9" applyFont="1" applyAlignment="1">
      <alignment horizontal="left"/>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7">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ceptos b&#225;sicos'!A1"/></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eltiotech.com/exce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5.png"/><Relationship Id="rId7" Type="http://schemas.openxmlformats.org/officeDocument/2006/relationships/image" Target="../media/image3.svg"/><Relationship Id="rId2" Type="http://schemas.openxmlformats.org/officeDocument/2006/relationships/image" Target="../media/image14.svg"/><Relationship Id="rId1" Type="http://schemas.openxmlformats.org/officeDocument/2006/relationships/image" Target="../media/image13.png"/><Relationship Id="rId6" Type="http://schemas.openxmlformats.org/officeDocument/2006/relationships/image" Target="../media/image2.png"/><Relationship Id="rId5" Type="http://schemas.openxmlformats.org/officeDocument/2006/relationships/image" Target="../media/image7.svg"/><Relationship Id="rId10" Type="http://schemas.openxmlformats.org/officeDocument/2006/relationships/hyperlink" Target="#PROMEDIO!A1"/><Relationship Id="rId4" Type="http://schemas.openxmlformats.org/officeDocument/2006/relationships/image" Target="../media/image6.png"/><Relationship Id="rId9" Type="http://schemas.openxmlformats.org/officeDocument/2006/relationships/hyperlink" Target="#'Introducci&#243;n a las funciones'!A63"/></Relationships>
</file>

<file path=xl/drawings/_rels/drawing4.xml.rels><?xml version="1.0" encoding="UTF-8" standalone="yes"?>
<Relationships xmlns="http://schemas.openxmlformats.org/package/2006/relationships"><Relationship Id="rId3" Type="http://schemas.openxmlformats.org/officeDocument/2006/relationships/hyperlink" Target="#'Introducci&#243;n a las funciones'!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MIN y MAX'!A1"/></Relationships>
</file>

<file path=xl/drawings/_rels/drawing5.xml.rels><?xml version="1.0" encoding="UTF-8" standalone="yes"?>
<Relationships xmlns="http://schemas.openxmlformats.org/package/2006/relationships"><Relationship Id="rId3" Type="http://schemas.openxmlformats.org/officeDocument/2006/relationships/hyperlink" Target="#PROMEDIO!A1"/><Relationship Id="rId2" Type="http://schemas.openxmlformats.org/officeDocument/2006/relationships/image" Target="../media/image9.svg"/><Relationship Id="rId1" Type="http://schemas.openxmlformats.org/officeDocument/2006/relationships/image" Target="../media/image8.png"/><Relationship Id="rId4"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3" Type="http://schemas.openxmlformats.org/officeDocument/2006/relationships/hyperlink" Target="#'MIN y MAX'!A1"/><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14.svg"/><Relationship Id="rId5" Type="http://schemas.openxmlformats.org/officeDocument/2006/relationships/image" Target="../media/image13.png"/><Relationship Id="rId4" Type="http://schemas.openxmlformats.org/officeDocument/2006/relationships/hyperlink" Target="#'Unir texto y n&#250;meros'!A1"/></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6.png"/><Relationship Id="rId5" Type="http://schemas.openxmlformats.org/officeDocument/2006/relationships/hyperlink" Target="#'Unir texto y n&#250;meros'!A60"/><Relationship Id="rId4" Type="http://schemas.openxmlformats.org/officeDocument/2006/relationships/image" Target="../media/image18.svg"/></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14.svg"/><Relationship Id="rId7" Type="http://schemas.openxmlformats.org/officeDocument/2006/relationships/image" Target="../media/image8.png"/><Relationship Id="rId2" Type="http://schemas.openxmlformats.org/officeDocument/2006/relationships/image" Target="../media/image13.png"/><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image" Target="../media/image21.png"/><Relationship Id="rId5" Type="http://schemas.openxmlformats.org/officeDocument/2006/relationships/image" Target="../media/image20.svg"/><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s>
</file>

<file path=xl/drawings/_rels/drawing9.xml.rels><?xml version="1.0" encoding="UTF-8" standalone="yes"?>
<Relationships xmlns="http://schemas.openxmlformats.org/package/2006/relationships"><Relationship Id="rId3" Type="http://schemas.openxmlformats.org/officeDocument/2006/relationships/hyperlink" Target="#'Instrucciones SI'!A1"/><Relationship Id="rId7" Type="http://schemas.openxmlformats.org/officeDocument/2006/relationships/image" Target="../media/image23.svg"/><Relationship Id="rId2" Type="http://schemas.openxmlformats.org/officeDocument/2006/relationships/hyperlink" Target="#BUSCARV!A62"/><Relationship Id="rId1" Type="http://schemas.openxmlformats.org/officeDocument/2006/relationships/hyperlink" Target="#'Funciones condicionales'!A1"/><Relationship Id="rId6" Type="http://schemas.openxmlformats.org/officeDocument/2006/relationships/image" Target="../media/image22.png"/><Relationship Id="rId5" Type="http://schemas.openxmlformats.org/officeDocument/2006/relationships/image" Target="../media/image14.sv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absoluteAnchor>
    <xdr:pos x="13612587" y="4916034"/>
    <xdr:ext cx="1837182" cy="514350"/>
    <xdr:sp macro="" textlink="">
      <xdr:nvSpPr>
        <xdr:cNvPr id="3" name="Botón Siguiente" descr="Forma de botón con un hipervínculo para ir al siguiente paso">
          <a:hlinkClick xmlns:r="http://schemas.openxmlformats.org/officeDocument/2006/relationships" r:id="rId1" tooltip="Seleccione esta opción para iniciar el recorrido"/>
          <a:extLst>
            <a:ext uri="{FF2B5EF4-FFF2-40B4-BE49-F238E27FC236}">
              <a16:creationId xmlns:a16="http://schemas.microsoft.com/office/drawing/2014/main" id="{A16C62F8-5DAF-4A85-B660-EDB91A61244F}"/>
            </a:ext>
          </a:extLst>
        </xdr:cNvPr>
        <xdr:cNvSpPr/>
      </xdr:nvSpPr>
      <xdr:spPr>
        <a:xfrm>
          <a:off x="13612587" y="4916034"/>
          <a:ext cx="1837182" cy="514350"/>
        </a:xfrm>
        <a:prstGeom prst="rect">
          <a:avLst/>
        </a:prstGeom>
        <a:solidFill>
          <a:schemeClr val="bg1"/>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ysClr val="windowText" lastClr="000000"/>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ysClr val="windowText" lastClr="000000"/>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oneCell">
    <xdr:from>
      <xdr:col>0</xdr:col>
      <xdr:colOff>408215</xdr:colOff>
      <xdr:row>3</xdr:row>
      <xdr:rowOff>2013857</xdr:rowOff>
    </xdr:from>
    <xdr:to>
      <xdr:col>0</xdr:col>
      <xdr:colOff>1971842</xdr:colOff>
      <xdr:row>4</xdr:row>
      <xdr:rowOff>230127</xdr:rowOff>
    </xdr:to>
    <xdr:pic>
      <xdr:nvPicPr>
        <xdr:cNvPr id="4" name="Imagen 3">
          <a:extLst>
            <a:ext uri="{FF2B5EF4-FFF2-40B4-BE49-F238E27FC236}">
              <a16:creationId xmlns:a16="http://schemas.microsoft.com/office/drawing/2014/main" id="{E6B67312-B87D-4AFF-8624-BA1E166D53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8215" y="4177393"/>
          <a:ext cx="1563627" cy="15636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581900"/>
          <a:ext cx="5733288" cy="266700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322394"/>
          <a:ext cx="3761944" cy="35907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697460"/>
          <a:ext cx="2895169" cy="36438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490378"/>
          <a:ext cx="3104719" cy="36438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9077836"/>
          <a:ext cx="3514293" cy="36438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933450</xdr:colOff>
      <xdr:row>19</xdr:row>
      <xdr:rowOff>0</xdr:rowOff>
    </xdr:from>
    <xdr:to>
      <xdr:col>6</xdr:col>
      <xdr:colOff>57150</xdr:colOff>
      <xdr:row>21</xdr:row>
      <xdr:rowOff>85725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1C9834DD-DA4E-431C-87EB-74790A895E63}"/>
            </a:ext>
          </a:extLst>
        </xdr:cNvPr>
        <xdr:cNvSpPr/>
      </xdr:nvSpPr>
      <xdr:spPr>
        <a:xfrm>
          <a:off x="5476875" y="4648200"/>
          <a:ext cx="2190750" cy="466725"/>
        </a:xfrm>
        <a:prstGeom prst="roundRect">
          <a:avLst/>
        </a:prstGeom>
        <a:solidFill>
          <a:schemeClr val="tx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a:latin typeface="Lato" panose="020F0502020204030203" pitchFamily="34" charset="0"/>
            </a:rPr>
            <a:t>Ver</a:t>
          </a:r>
          <a:r>
            <a:rPr lang="es-PE" sz="1800" baseline="0">
              <a:latin typeface="Lato" panose="020F0502020204030203" pitchFamily="34" charset="0"/>
            </a:rPr>
            <a:t> todo el curso</a:t>
          </a:r>
          <a:endParaRPr lang="es-PE" sz="1800">
            <a:latin typeface="Lato" panose="020F0502020204030203" pitchFamily="34" charset="0"/>
          </a:endParaRPr>
        </a:p>
      </xdr:txBody>
    </xdr:sp>
    <xdr:clientData/>
  </xdr:twoCellAnchor>
  <xdr:twoCellAnchor editAs="oneCell">
    <xdr:from>
      <xdr:col>1</xdr:col>
      <xdr:colOff>142875</xdr:colOff>
      <xdr:row>5</xdr:row>
      <xdr:rowOff>9525</xdr:rowOff>
    </xdr:from>
    <xdr:to>
      <xdr:col>3</xdr:col>
      <xdr:colOff>182502</xdr:colOff>
      <xdr:row>8</xdr:row>
      <xdr:rowOff>220602</xdr:rowOff>
    </xdr:to>
    <xdr:pic>
      <xdr:nvPicPr>
        <xdr:cNvPr id="4" name="Imagen 3">
          <a:extLst>
            <a:ext uri="{FF2B5EF4-FFF2-40B4-BE49-F238E27FC236}">
              <a16:creationId xmlns:a16="http://schemas.microsoft.com/office/drawing/2014/main" id="{2CA1EDB9-DA75-421F-A6D8-A0F7E28562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4875" y="962025"/>
          <a:ext cx="1563627" cy="15636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933950"/>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470206" y="1895474"/>
          <a:ext cx="2940870" cy="1162050"/>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849099"/>
          <a:ext cx="5733288" cy="2771775"/>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189095</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447770"/>
          <a:ext cx="2769922" cy="377773"/>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833800"/>
          <a:ext cx="3530899" cy="38336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3233598"/>
          <a:ext cx="3159424" cy="377773"/>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626457"/>
          <a:ext cx="3290116" cy="383360"/>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4007457"/>
          <a:ext cx="3337741" cy="383360"/>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98625"/>
          <a:ext cx="2368589" cy="2001799"/>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05550" y="10293345"/>
          <a:ext cx="3562349"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6" y="6978650"/>
          <a:ext cx="3812105"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5172080"/>
          <a:ext cx="5733288"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43722" y="9001126"/>
          <a:ext cx="3182372"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91164" y="11563351"/>
          <a:ext cx="3290361"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752976"/>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10"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3076573"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4"/>
          <a:ext cx="5676900" cy="3381375"/>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43041"/>
          <a:ext cx="5217862" cy="56444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61980" y="1981214"/>
          <a:ext cx="5238745"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6953250" y="3581400"/>
          <a:ext cx="32099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5</xdr:col>
      <xdr:colOff>333362</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43637" y="3084846"/>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000500"/>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448175"/>
          <a:ext cx="5734050" cy="85534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4</xdr:col>
      <xdr:colOff>381000</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191250" y="9973228"/>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3</xdr:col>
      <xdr:colOff>974558</xdr:colOff>
      <xdr:row>6</xdr:row>
      <xdr:rowOff>120354</xdr:rowOff>
    </xdr:from>
    <xdr:to>
      <xdr:col>11</xdr:col>
      <xdr:colOff>104775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8966033" y="2082504"/>
          <a:ext cx="4407067" cy="1390944"/>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162550"/>
          <a:ext cx="5734050" cy="4867275"/>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4"/>
          <a:ext cx="5734050" cy="4743451"/>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5"/>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458200" y="6924675"/>
          <a:ext cx="3724275" cy="119062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6792318" y="3221239"/>
          <a:ext cx="3656618" cy="1769862"/>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24600" y="8610599"/>
          <a:ext cx="4381499" cy="1114425"/>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0687051" y="6633874"/>
          <a:ext cx="3476623" cy="1740055"/>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3"/>
          <a:ext cx="5734050" cy="6286501"/>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481488"/>
          <a:ext cx="5239168" cy="70963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195863"/>
          <a:ext cx="5229626" cy="596207"/>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2"/>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781773"/>
          <a:ext cx="5734050"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477126" y="8839207"/>
          <a:ext cx="3848100"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47744" y="1924030"/>
          <a:ext cx="4052881" cy="2523716"/>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heme/theme1.xml><?xml version="1.0" encoding="utf-8"?>
<a:theme xmlns:a="http://schemas.openxmlformats.org/drawingml/2006/main" name="Tema de Office">
  <a:themeElements>
    <a:clrScheme name="Lucho en la Oficina">
      <a:dk1>
        <a:sysClr val="windowText" lastClr="000000"/>
      </a:dk1>
      <a:lt1>
        <a:sysClr val="window" lastClr="FFFFFF"/>
      </a:lt1>
      <a:dk2>
        <a:srgbClr val="5C25E5"/>
      </a:dk2>
      <a:lt2>
        <a:srgbClr val="C7C8C8"/>
      </a:lt2>
      <a:accent1>
        <a:srgbClr val="2B5799"/>
      </a:accent1>
      <a:accent2>
        <a:srgbClr val="FFC000"/>
      </a:accent2>
      <a:accent3>
        <a:srgbClr val="49DF8E"/>
      </a:accent3>
      <a:accent4>
        <a:srgbClr val="FF3300"/>
      </a:accent4>
      <a:accent5>
        <a:srgbClr val="5B9BD5"/>
      </a:accent5>
      <a:accent6>
        <a:srgbClr val="70AD47"/>
      </a:accent6>
      <a:hlink>
        <a:srgbClr val="0563C1"/>
      </a:hlink>
      <a:folHlink>
        <a:srgbClr val="FF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eltiotech.com/" TargetMode="External"/><Relationship Id="rId2" Type="http://schemas.openxmlformats.org/officeDocument/2006/relationships/hyperlink" Target="https://eltiotech.com/capitulo-9-formulas-y-funciones-de-excel/" TargetMode="External"/><Relationship Id="rId1" Type="http://schemas.openxmlformats.org/officeDocument/2006/relationships/hyperlink" Target="https://www.youtube.com/eltiotech" TargetMode="Externa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249977111117893"/>
    <pageSetUpPr autoPageBreaks="0"/>
  </sheetPr>
  <dimension ref="A1:A6"/>
  <sheetViews>
    <sheetView showGridLines="0" topLeftCell="A4" zoomScale="70" zoomScaleNormal="70" workbookViewId="0">
      <selection activeCell="A29" sqref="A29"/>
    </sheetView>
  </sheetViews>
  <sheetFormatPr baseColWidth="10" defaultColWidth="11.140625" defaultRowHeight="20.25" customHeight="1" x14ac:dyDescent="0.25"/>
  <cols>
    <col min="1" max="1" width="239.85546875" style="1" customWidth="1"/>
    <col min="2" max="2" width="3.5703125" style="1" customWidth="1"/>
    <col min="3" max="16384" width="11.140625" style="1"/>
  </cols>
  <sheetData>
    <row r="1" spans="1:1" ht="47.25" customHeight="1" x14ac:dyDescent="0.8">
      <c r="A1" s="106"/>
    </row>
    <row r="2" spans="1:1" ht="102" customHeight="1" x14ac:dyDescent="0.8">
      <c r="A2" s="106" t="s">
        <v>244</v>
      </c>
    </row>
    <row r="3" spans="1:1" ht="21.75" x14ac:dyDescent="0.3">
      <c r="A3" s="107" t="s">
        <v>0</v>
      </c>
    </row>
    <row r="4" spans="1:1" ht="264" customHeight="1" x14ac:dyDescent="0.25">
      <c r="A4" s="109" t="s">
        <v>1</v>
      </c>
    </row>
    <row r="5" spans="1:1" ht="20.25" customHeight="1" x14ac:dyDescent="0.3">
      <c r="A5" s="107"/>
    </row>
    <row r="6" spans="1:1" ht="20.25" customHeight="1" x14ac:dyDescent="0.25">
      <c r="A6" s="108"/>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34" workbookViewId="0">
      <selection activeCell="D10" sqref="D10"/>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17" t="s">
        <v>198</v>
      </c>
      <c r="C1" s="46"/>
      <c r="D1" s="58"/>
    </row>
    <row r="2" spans="1:4" x14ac:dyDescent="0.25">
      <c r="A2" s="17" t="s">
        <v>199</v>
      </c>
    </row>
    <row r="3" spans="1:4" ht="15" customHeight="1" x14ac:dyDescent="0.25">
      <c r="A3" s="19" t="s">
        <v>200</v>
      </c>
    </row>
    <row r="4" spans="1:4" ht="15" customHeight="1" x14ac:dyDescent="0.25">
      <c r="A4" s="19" t="s">
        <v>201</v>
      </c>
      <c r="C4" s="23" t="s">
        <v>54</v>
      </c>
      <c r="D4" s="21" t="s">
        <v>70</v>
      </c>
    </row>
    <row r="5" spans="1:4" ht="15" customHeight="1" x14ac:dyDescent="0.25">
      <c r="A5" s="19" t="s">
        <v>229</v>
      </c>
      <c r="C5" s="27" t="s">
        <v>55</v>
      </c>
      <c r="D5" s="28">
        <v>50</v>
      </c>
    </row>
    <row r="6" spans="1:4" x14ac:dyDescent="0.25">
      <c r="A6" s="17" t="s">
        <v>202</v>
      </c>
      <c r="C6" s="27" t="s">
        <v>56</v>
      </c>
      <c r="D6" s="28">
        <v>20</v>
      </c>
    </row>
    <row r="7" spans="1:4" ht="15" customHeight="1" x14ac:dyDescent="0.25">
      <c r="A7" s="19" t="s">
        <v>203</v>
      </c>
      <c r="C7" s="27" t="s">
        <v>57</v>
      </c>
      <c r="D7" s="28">
        <v>60</v>
      </c>
    </row>
    <row r="8" spans="1:4" ht="15" customHeight="1" x14ac:dyDescent="0.25">
      <c r="A8" s="17" t="s">
        <v>20</v>
      </c>
      <c r="C8" s="27" t="s">
        <v>58</v>
      </c>
      <c r="D8" s="28">
        <v>40</v>
      </c>
    </row>
    <row r="9" spans="1:4" ht="15" customHeight="1" thickBot="1" x14ac:dyDescent="0.3">
      <c r="A9" s="17" t="s">
        <v>21</v>
      </c>
      <c r="C9" s="25"/>
      <c r="D9" s="25"/>
    </row>
    <row r="10" spans="1:4" ht="16.5" thickTop="1" thickBot="1" x14ac:dyDescent="0.3">
      <c r="A10" s="17" t="s">
        <v>22</v>
      </c>
      <c r="C10" s="32" t="s">
        <v>55</v>
      </c>
      <c r="D10" s="29">
        <f>VLOOKUP(C10,C5:D8,2,FALSE)</f>
        <v>50</v>
      </c>
    </row>
    <row r="11" spans="1:4" ht="15.75" thickTop="1" x14ac:dyDescent="0.25">
      <c r="A11" s="17" t="s">
        <v>24</v>
      </c>
    </row>
    <row r="12" spans="1:4" x14ac:dyDescent="0.25">
      <c r="A12" s="17" t="s">
        <v>204</v>
      </c>
    </row>
    <row r="13" spans="1:4" x14ac:dyDescent="0.25">
      <c r="A13" s="17" t="s">
        <v>205</v>
      </c>
    </row>
    <row r="14" spans="1:4" x14ac:dyDescent="0.25">
      <c r="A14" s="17" t="s">
        <v>27</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1EF7F-99BF-4364-88CC-30F09B4A3A11}">
  <sheetPr>
    <tabColor theme="3" tint="-0.249977111117893"/>
  </sheetPr>
  <dimension ref="D7:H17"/>
  <sheetViews>
    <sheetView showGridLines="0" tabSelected="1" topLeftCell="A22" workbookViewId="0">
      <selection activeCell="D35" sqref="D35"/>
    </sheetView>
  </sheetViews>
  <sheetFormatPr baseColWidth="10" defaultRowHeight="15" x14ac:dyDescent="0.25"/>
  <cols>
    <col min="4" max="4" width="33.85546875" customWidth="1"/>
    <col min="5" max="8" width="23" customWidth="1"/>
  </cols>
  <sheetData>
    <row r="7" spans="4:8" ht="59.25" x14ac:dyDescent="0.25">
      <c r="D7" s="117" t="s">
        <v>235</v>
      </c>
      <c r="E7" s="117"/>
      <c r="F7" s="117"/>
      <c r="G7" s="117"/>
      <c r="H7" s="117"/>
    </row>
    <row r="8" spans="4:8" ht="32.25" x14ac:dyDescent="0.4">
      <c r="D8" s="118" t="s">
        <v>242</v>
      </c>
      <c r="E8" s="118"/>
      <c r="F8" s="118"/>
      <c r="G8" s="118"/>
      <c r="H8" s="118"/>
    </row>
    <row r="9" spans="4:8" ht="34.5" x14ac:dyDescent="0.45">
      <c r="D9" s="105"/>
    </row>
    <row r="10" spans="4:8" x14ac:dyDescent="0.25">
      <c r="D10" t="s">
        <v>236</v>
      </c>
      <c r="E10" s="38" t="s">
        <v>243</v>
      </c>
    </row>
    <row r="11" spans="4:8" x14ac:dyDescent="0.25">
      <c r="D11" t="s">
        <v>237</v>
      </c>
      <c r="E11" s="38" t="s">
        <v>238</v>
      </c>
    </row>
    <row r="12" spans="4:8" x14ac:dyDescent="0.25">
      <c r="D12" t="s">
        <v>239</v>
      </c>
      <c r="E12" s="38" t="s">
        <v>240</v>
      </c>
    </row>
    <row r="16" spans="4:8" x14ac:dyDescent="0.25">
      <c r="D16" s="119" t="s">
        <v>241</v>
      </c>
      <c r="E16" s="119"/>
      <c r="F16" s="119"/>
      <c r="G16" s="119"/>
      <c r="H16" s="119"/>
    </row>
    <row r="17" spans="4:8" x14ac:dyDescent="0.25">
      <c r="D17" s="119"/>
      <c r="E17" s="119"/>
      <c r="F17" s="119"/>
      <c r="G17" s="119"/>
      <c r="H17" s="119"/>
    </row>
  </sheetData>
  <mergeCells count="3">
    <mergeCell ref="D7:H7"/>
    <mergeCell ref="D8:H8"/>
    <mergeCell ref="D16:H17"/>
  </mergeCells>
  <hyperlinks>
    <hyperlink ref="E11" r:id="rId1" xr:uid="{4AD6A3B7-CDCD-4401-8BBB-23E2EE9014C1}"/>
    <hyperlink ref="E10" r:id="rId2" xr:uid="{83BA3564-BF9F-4A79-B681-411C7544E461}"/>
    <hyperlink ref="E12" r:id="rId3" xr:uid="{FD34C0DF-639E-4CFD-A001-592A2EA8DF48}"/>
  </hyperlinks>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C43" zoomScaleNormal="100" workbookViewId="0">
      <selection activeCell="A16" sqref="A16"/>
    </sheetView>
  </sheetViews>
  <sheetFormatPr baseColWidth="10" defaultColWidth="9.140625" defaultRowHeight="15" x14ac:dyDescent="0.25"/>
  <cols>
    <col min="1" max="1" width="12.7109375" style="17" customWidth="1"/>
    <col min="2" max="2" width="82.85546875" style="14" customWidth="1"/>
    <col min="3" max="3" width="18.28515625" style="14" bestFit="1" customWidth="1"/>
    <col min="4" max="4" width="2.28515625" style="14" customWidth="1"/>
    <col min="5" max="5" width="18" style="14" bestFit="1" customWidth="1"/>
    <col min="6" max="6" width="15.7109375" style="14" customWidth="1"/>
    <col min="7" max="7" width="13.28515625" style="14" customWidth="1"/>
    <col min="8" max="10" width="9.140625" style="14"/>
    <col min="11" max="11" width="9.140625" style="14" customWidth="1"/>
    <col min="12" max="16384" width="9.140625" style="14"/>
  </cols>
  <sheetData>
    <row r="1" spans="1:7" ht="60" customHeight="1" x14ac:dyDescent="0.25">
      <c r="A1" s="17" t="s">
        <v>2</v>
      </c>
      <c r="C1" s="42"/>
      <c r="D1" s="43"/>
      <c r="E1" s="43"/>
      <c r="F1" s="43"/>
    </row>
    <row r="2" spans="1:7" ht="15.75" thickBot="1" x14ac:dyDescent="0.3">
      <c r="A2" s="17" t="s">
        <v>3</v>
      </c>
      <c r="C2" s="44" t="s">
        <v>28</v>
      </c>
      <c r="E2" s="4" t="s">
        <v>29</v>
      </c>
      <c r="F2" s="5" t="s">
        <v>35</v>
      </c>
      <c r="G2" s="5" t="s">
        <v>36</v>
      </c>
    </row>
    <row r="3" spans="1:7" ht="16.5" thickTop="1" thickBot="1" x14ac:dyDescent="0.3">
      <c r="A3" s="17" t="s">
        <v>4</v>
      </c>
      <c r="C3" s="60">
        <v>1</v>
      </c>
      <c r="E3" s="71" t="s">
        <v>30</v>
      </c>
      <c r="F3" s="70"/>
      <c r="G3" s="72">
        <f>C3+C4</f>
        <v>3</v>
      </c>
    </row>
    <row r="4" spans="1:7" ht="16.5" thickTop="1" thickBot="1" x14ac:dyDescent="0.3">
      <c r="A4" s="17" t="s">
        <v>5</v>
      </c>
      <c r="C4" s="60">
        <v>2</v>
      </c>
      <c r="E4" s="71" t="s">
        <v>31</v>
      </c>
      <c r="F4" s="70"/>
      <c r="G4" s="72">
        <f>C3-C4</f>
        <v>-1</v>
      </c>
    </row>
    <row r="5" spans="1:7" ht="15.75" thickTop="1" x14ac:dyDescent="0.25">
      <c r="A5" s="17" t="s">
        <v>6</v>
      </c>
      <c r="E5" s="71" t="s">
        <v>32</v>
      </c>
      <c r="F5" s="70"/>
      <c r="G5" s="72">
        <f>C3*C4</f>
        <v>2</v>
      </c>
    </row>
    <row r="6" spans="1:7" ht="15.75" thickBot="1" x14ac:dyDescent="0.3">
      <c r="A6" s="17" t="s">
        <v>7</v>
      </c>
      <c r="E6" s="71" t="s">
        <v>33</v>
      </c>
      <c r="F6" s="70"/>
      <c r="G6" s="72">
        <f>C3/C4</f>
        <v>0.5</v>
      </c>
    </row>
    <row r="7" spans="1:7" ht="15" customHeight="1" thickTop="1" thickBot="1" x14ac:dyDescent="0.3">
      <c r="A7" s="17" t="s">
        <v>8</v>
      </c>
      <c r="E7" s="71" t="s">
        <v>34</v>
      </c>
      <c r="F7" s="73"/>
      <c r="G7" s="72">
        <f>C3^C4</f>
        <v>1</v>
      </c>
    </row>
    <row r="8" spans="1:7" ht="15.75" thickTop="1" x14ac:dyDescent="0.25">
      <c r="A8" s="17" t="s">
        <v>206</v>
      </c>
    </row>
    <row r="9" spans="1:7" x14ac:dyDescent="0.25">
      <c r="A9" s="17" t="s">
        <v>9</v>
      </c>
    </row>
    <row r="10" spans="1:7" x14ac:dyDescent="0.25">
      <c r="A10" s="17" t="s">
        <v>10</v>
      </c>
    </row>
    <row r="11" spans="1:7" x14ac:dyDescent="0.25">
      <c r="A11" s="17" t="s">
        <v>11</v>
      </c>
    </row>
    <row r="12" spans="1:7" x14ac:dyDescent="0.25">
      <c r="A12" s="17" t="s">
        <v>12</v>
      </c>
    </row>
    <row r="13" spans="1:7" ht="15" customHeight="1" x14ac:dyDescent="0.25">
      <c r="A13" s="19" t="s">
        <v>13</v>
      </c>
    </row>
    <row r="14" spans="1:7" x14ac:dyDescent="0.25">
      <c r="A14" s="17" t="s">
        <v>14</v>
      </c>
    </row>
    <row r="15" spans="1:7" x14ac:dyDescent="0.25">
      <c r="A15" s="17" t="s">
        <v>15</v>
      </c>
    </row>
    <row r="16" spans="1:7" x14ac:dyDescent="0.25">
      <c r="A16" s="17" t="s">
        <v>16</v>
      </c>
    </row>
    <row r="17" spans="1:7" x14ac:dyDescent="0.25">
      <c r="A17" s="17" t="s">
        <v>17</v>
      </c>
    </row>
    <row r="18" spans="1:7" x14ac:dyDescent="0.25">
      <c r="A18" s="18" t="s">
        <v>230</v>
      </c>
    </row>
    <row r="19" spans="1:7" x14ac:dyDescent="0.25">
      <c r="A19" s="17" t="s">
        <v>18</v>
      </c>
    </row>
    <row r="20" spans="1:7" x14ac:dyDescent="0.25">
      <c r="A20" s="18" t="s">
        <v>208</v>
      </c>
    </row>
    <row r="21" spans="1:7" ht="15" customHeight="1" x14ac:dyDescent="0.25">
      <c r="A21" s="19" t="s">
        <v>19</v>
      </c>
    </row>
    <row r="22" spans="1:7" x14ac:dyDescent="0.25">
      <c r="A22" s="17" t="s">
        <v>20</v>
      </c>
    </row>
    <row r="23" spans="1:7" x14ac:dyDescent="0.25">
      <c r="A23" s="17" t="s">
        <v>21</v>
      </c>
    </row>
    <row r="24" spans="1:7" x14ac:dyDescent="0.25">
      <c r="A24" s="17" t="s">
        <v>22</v>
      </c>
    </row>
    <row r="25" spans="1:7" ht="33" x14ac:dyDescent="0.25">
      <c r="A25" s="17" t="s">
        <v>23</v>
      </c>
      <c r="C25" s="42"/>
      <c r="D25" s="43"/>
      <c r="E25" s="43"/>
      <c r="F25" s="43"/>
      <c r="G25" s="43"/>
    </row>
    <row r="26" spans="1:7" x14ac:dyDescent="0.25">
      <c r="A26" s="17" t="s">
        <v>24</v>
      </c>
    </row>
    <row r="27" spans="1:7" x14ac:dyDescent="0.25">
      <c r="A27" s="17" t="s">
        <v>25</v>
      </c>
    </row>
    <row r="28" spans="1:7" ht="26.25" x14ac:dyDescent="0.4">
      <c r="A28" s="17" t="s">
        <v>26</v>
      </c>
      <c r="E28" s="36"/>
    </row>
    <row r="29" spans="1:7" x14ac:dyDescent="0.25">
      <c r="A29" s="17" t="s">
        <v>27</v>
      </c>
    </row>
    <row r="40" spans="10:14" x14ac:dyDescent="0.25">
      <c r="J40" s="5" t="s">
        <v>37</v>
      </c>
    </row>
    <row r="41" spans="10:14" x14ac:dyDescent="0.25">
      <c r="J41" s="37">
        <v>4</v>
      </c>
    </row>
    <row r="42" spans="10:14" x14ac:dyDescent="0.25">
      <c r="J42" s="37">
        <v>8</v>
      </c>
    </row>
    <row r="43" spans="10:14" x14ac:dyDescent="0.25">
      <c r="J43" s="35">
        <f>SUM(J41:J42)</f>
        <v>12</v>
      </c>
      <c r="N43"/>
    </row>
    <row r="46" spans="10:14" x14ac:dyDescent="0.25">
      <c r="L46"/>
      <c r="M46"/>
    </row>
    <row r="64" spans="7:7" x14ac:dyDescent="0.25">
      <c r="G64" s="38"/>
    </row>
    <row r="65" spans="7:7" x14ac:dyDescent="0.25">
      <c r="G65" s="38"/>
    </row>
    <row r="66" spans="7:7" x14ac:dyDescent="0.25">
      <c r="G66" s="38"/>
    </row>
    <row r="67" spans="7:7" x14ac:dyDescent="0.25">
      <c r="G67" s="38"/>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topLeftCell="A10" zoomScaleNormal="100" zoomScalePageLayoutView="125" workbookViewId="0">
      <selection activeCell="C21" sqref="C20:C21"/>
    </sheetView>
  </sheetViews>
  <sheetFormatPr baseColWidth="10" defaultColWidth="8.85546875" defaultRowHeight="15" customHeight="1" x14ac:dyDescent="0.25"/>
  <cols>
    <col min="1" max="1" width="12.7109375" style="90" customWidth="1"/>
    <col min="2" max="2" width="82.85546875" style="48" customWidth="1"/>
    <col min="3" max="4" width="13.28515625" style="48" customWidth="1"/>
    <col min="5" max="5" width="2.28515625" style="48" customWidth="1"/>
    <col min="6" max="6" width="16" style="48" bestFit="1" customWidth="1"/>
    <col min="7" max="7" width="13.28515625" style="48" customWidth="1"/>
    <col min="8" max="16384" width="8.85546875" style="48"/>
  </cols>
  <sheetData>
    <row r="1" spans="1:13" ht="60" customHeight="1" x14ac:dyDescent="0.5">
      <c r="A1" s="90" t="s">
        <v>38</v>
      </c>
      <c r="B1" s="45"/>
      <c r="C1" s="46"/>
      <c r="D1" s="47"/>
      <c r="E1" s="47"/>
      <c r="F1" s="47"/>
      <c r="G1" s="47"/>
    </row>
    <row r="2" spans="1:13" ht="15" customHeight="1" x14ac:dyDescent="0.25">
      <c r="A2" s="90" t="s">
        <v>39</v>
      </c>
      <c r="C2" s="49" t="s">
        <v>54</v>
      </c>
      <c r="D2" s="50" t="s">
        <v>70</v>
      </c>
      <c r="F2" s="49" t="s">
        <v>72</v>
      </c>
      <c r="G2" s="50" t="s">
        <v>70</v>
      </c>
    </row>
    <row r="3" spans="1:13" ht="15" customHeight="1" x14ac:dyDescent="0.25">
      <c r="A3" s="89" t="s">
        <v>40</v>
      </c>
      <c r="B3" s="51"/>
      <c r="C3" s="75" t="s">
        <v>55</v>
      </c>
      <c r="D3" s="75">
        <v>50</v>
      </c>
      <c r="F3" s="75" t="s">
        <v>73</v>
      </c>
      <c r="G3" s="75">
        <v>50</v>
      </c>
    </row>
    <row r="4" spans="1:13" ht="15" customHeight="1" x14ac:dyDescent="0.25">
      <c r="A4" s="90" t="s">
        <v>41</v>
      </c>
      <c r="C4" s="75" t="s">
        <v>56</v>
      </c>
      <c r="D4" s="75">
        <v>20</v>
      </c>
      <c r="E4" s="52"/>
      <c r="F4" s="75" t="s">
        <v>74</v>
      </c>
      <c r="G4" s="75">
        <v>30</v>
      </c>
    </row>
    <row r="5" spans="1:13" s="52" customFormat="1" ht="15" customHeight="1" x14ac:dyDescent="0.25">
      <c r="A5" s="90" t="s">
        <v>42</v>
      </c>
      <c r="C5" s="75" t="s">
        <v>57</v>
      </c>
      <c r="D5" s="75">
        <v>60</v>
      </c>
      <c r="F5" s="75" t="s">
        <v>75</v>
      </c>
      <c r="G5" s="75">
        <v>10</v>
      </c>
    </row>
    <row r="6" spans="1:13" s="52" customFormat="1" ht="15" customHeight="1" x14ac:dyDescent="0.25">
      <c r="A6" s="90" t="s">
        <v>9</v>
      </c>
      <c r="B6" s="53"/>
      <c r="C6" s="75" t="s">
        <v>58</v>
      </c>
      <c r="D6" s="76">
        <v>40</v>
      </c>
      <c r="F6" s="75" t="s">
        <v>76</v>
      </c>
      <c r="G6" s="76">
        <v>50</v>
      </c>
    </row>
    <row r="7" spans="1:13" s="52" customFormat="1" ht="15" customHeight="1" x14ac:dyDescent="0.25">
      <c r="A7" s="90" t="s">
        <v>43</v>
      </c>
      <c r="C7" s="86" t="s">
        <v>59</v>
      </c>
      <c r="D7" s="77">
        <f>SUM(D3:D6)</f>
        <v>170</v>
      </c>
      <c r="F7" s="86" t="s">
        <v>59</v>
      </c>
      <c r="G7" s="77">
        <f>+SUM(G3:G6)</f>
        <v>140</v>
      </c>
      <c r="M7" s="54"/>
    </row>
    <row r="8" spans="1:13" s="52" customFormat="1" ht="15" customHeight="1" x14ac:dyDescent="0.25">
      <c r="A8" s="90" t="s">
        <v>10</v>
      </c>
      <c r="M8" s="54"/>
    </row>
    <row r="9" spans="1:13" s="52" customFormat="1" ht="15" customHeight="1" x14ac:dyDescent="0.25">
      <c r="A9" s="90" t="s">
        <v>44</v>
      </c>
      <c r="C9" s="49" t="s">
        <v>60</v>
      </c>
      <c r="D9" s="50" t="s">
        <v>70</v>
      </c>
      <c r="F9" s="49" t="s">
        <v>60</v>
      </c>
      <c r="G9" s="50" t="s">
        <v>70</v>
      </c>
      <c r="M9" s="54"/>
    </row>
    <row r="10" spans="1:13" s="52" customFormat="1" ht="15" customHeight="1" x14ac:dyDescent="0.25">
      <c r="A10" s="91" t="s">
        <v>45</v>
      </c>
      <c r="C10" s="75" t="s">
        <v>61</v>
      </c>
      <c r="D10" s="75">
        <v>50</v>
      </c>
      <c r="F10" s="75" t="s">
        <v>61</v>
      </c>
      <c r="G10" s="75">
        <v>50</v>
      </c>
      <c r="M10" s="54"/>
    </row>
    <row r="11" spans="1:13" s="52" customFormat="1" ht="15" customHeight="1" x14ac:dyDescent="0.25">
      <c r="A11" s="89" t="s">
        <v>46</v>
      </c>
      <c r="C11" s="75" t="s">
        <v>62</v>
      </c>
      <c r="D11" s="75">
        <v>100</v>
      </c>
      <c r="F11" s="75" t="s">
        <v>62</v>
      </c>
      <c r="G11" s="75">
        <v>100</v>
      </c>
      <c r="M11" s="54"/>
    </row>
    <row r="12" spans="1:13" s="52" customFormat="1" ht="15" customHeight="1" x14ac:dyDescent="0.25">
      <c r="A12" s="90" t="s">
        <v>47</v>
      </c>
      <c r="C12" s="75" t="s">
        <v>63</v>
      </c>
      <c r="D12" s="75">
        <v>40</v>
      </c>
      <c r="F12" s="75" t="s">
        <v>63</v>
      </c>
      <c r="G12" s="75">
        <v>40</v>
      </c>
      <c r="M12" s="54"/>
    </row>
    <row r="13" spans="1:13" s="52" customFormat="1" ht="15" customHeight="1" x14ac:dyDescent="0.25">
      <c r="A13" s="90" t="s">
        <v>48</v>
      </c>
      <c r="C13" s="75" t="s">
        <v>64</v>
      </c>
      <c r="D13" s="75">
        <v>50</v>
      </c>
      <c r="F13" s="75" t="s">
        <v>64</v>
      </c>
      <c r="G13" s="75">
        <v>50</v>
      </c>
      <c r="M13" s="54"/>
    </row>
    <row r="14" spans="1:13" s="52" customFormat="1" ht="15" customHeight="1" thickBot="1" x14ac:dyDescent="0.3">
      <c r="A14" s="88" t="s">
        <v>49</v>
      </c>
      <c r="C14" s="75" t="s">
        <v>65</v>
      </c>
      <c r="D14" s="75">
        <v>20</v>
      </c>
      <c r="F14" s="75" t="s">
        <v>65</v>
      </c>
      <c r="G14" s="75">
        <v>20</v>
      </c>
      <c r="M14" s="54"/>
    </row>
    <row r="15" spans="1:13" s="52" customFormat="1" ht="15" customHeight="1" thickTop="1" thickBot="1" x14ac:dyDescent="0.3">
      <c r="A15" s="90" t="s">
        <v>22</v>
      </c>
      <c r="C15" s="86" t="s">
        <v>59</v>
      </c>
      <c r="D15" s="110"/>
      <c r="F15" s="86" t="s">
        <v>77</v>
      </c>
      <c r="G15" s="55">
        <f>SUM(G10:G14)</f>
        <v>260</v>
      </c>
      <c r="M15" s="54"/>
    </row>
    <row r="16" spans="1:13" s="52" customFormat="1" ht="15" customHeight="1" thickTop="1" x14ac:dyDescent="0.25">
      <c r="A16" s="90" t="s">
        <v>50</v>
      </c>
      <c r="M16" s="54"/>
    </row>
    <row r="17" spans="1:13" s="52" customFormat="1" ht="15" customHeight="1" x14ac:dyDescent="0.25">
      <c r="A17" s="90" t="s">
        <v>51</v>
      </c>
      <c r="M17" s="54"/>
    </row>
    <row r="18" spans="1:13" s="52" customFormat="1" ht="15" customHeight="1" x14ac:dyDescent="0.25">
      <c r="A18" s="90" t="s">
        <v>52</v>
      </c>
      <c r="M18" s="54"/>
    </row>
    <row r="19" spans="1:13" s="52" customFormat="1" ht="15" customHeight="1" x14ac:dyDescent="0.25">
      <c r="A19" s="90" t="s">
        <v>27</v>
      </c>
      <c r="C19" s="54"/>
      <c r="M19" s="54"/>
    </row>
    <row r="20" spans="1:13" s="52" customFormat="1" ht="15" customHeight="1" x14ac:dyDescent="0.25">
      <c r="A20" s="90" t="s">
        <v>53</v>
      </c>
      <c r="M20" s="54"/>
    </row>
    <row r="21" spans="1:13" s="52" customFormat="1" ht="15" customHeight="1" x14ac:dyDescent="0.25">
      <c r="A21" s="90" t="s">
        <v>10</v>
      </c>
      <c r="M21" s="54"/>
    </row>
    <row r="22" spans="1:13" s="52" customFormat="1" ht="15" customHeight="1" x14ac:dyDescent="0.25">
      <c r="A22" s="90"/>
      <c r="M22" s="54"/>
    </row>
    <row r="23" spans="1:13" s="52" customFormat="1" ht="15" customHeight="1" x14ac:dyDescent="0.25">
      <c r="A23" s="90"/>
    </row>
    <row r="26" spans="1:13" ht="15" customHeight="1" x14ac:dyDescent="0.25">
      <c r="H26" s="54"/>
    </row>
    <row r="34" spans="3:7" ht="15" customHeight="1" x14ac:dyDescent="0.25">
      <c r="C34" s="49" t="s">
        <v>54</v>
      </c>
      <c r="D34" s="50" t="s">
        <v>70</v>
      </c>
    </row>
    <row r="35" spans="3:7" ht="15" customHeight="1" x14ac:dyDescent="0.25">
      <c r="C35" s="75" t="s">
        <v>55</v>
      </c>
      <c r="D35" s="75">
        <v>50</v>
      </c>
      <c r="E35" s="52"/>
    </row>
    <row r="36" spans="3:7" ht="15" customHeight="1" x14ac:dyDescent="0.25">
      <c r="C36" s="75" t="s">
        <v>56</v>
      </c>
      <c r="D36" s="75">
        <v>20</v>
      </c>
      <c r="E36" s="52"/>
    </row>
    <row r="37" spans="3:7" ht="15" customHeight="1" x14ac:dyDescent="0.25">
      <c r="C37" s="75" t="s">
        <v>57</v>
      </c>
      <c r="D37" s="75">
        <v>60</v>
      </c>
      <c r="E37" s="52"/>
    </row>
    <row r="38" spans="3:7" ht="15" customHeight="1" x14ac:dyDescent="0.25">
      <c r="C38" s="75" t="s">
        <v>58</v>
      </c>
      <c r="D38" s="75">
        <v>40</v>
      </c>
      <c r="E38" s="52"/>
    </row>
    <row r="39" spans="3:7" ht="15" customHeight="1" x14ac:dyDescent="0.25">
      <c r="C39" s="86" t="s">
        <v>59</v>
      </c>
      <c r="D39" s="74">
        <f>SUM(D35:D38)</f>
        <v>170</v>
      </c>
      <c r="E39" s="52"/>
      <c r="F39" s="52"/>
      <c r="G39" s="52"/>
    </row>
    <row r="44" spans="3:7" ht="15" customHeight="1" x14ac:dyDescent="0.25">
      <c r="C44" s="49" t="s">
        <v>60</v>
      </c>
      <c r="D44" s="50" t="s">
        <v>70</v>
      </c>
      <c r="E44" s="52"/>
    </row>
    <row r="45" spans="3:7" ht="15" customHeight="1" x14ac:dyDescent="0.25">
      <c r="C45" s="75" t="s">
        <v>66</v>
      </c>
      <c r="D45" s="75">
        <v>20</v>
      </c>
      <c r="E45" s="52"/>
    </row>
    <row r="46" spans="3:7" ht="15" customHeight="1" x14ac:dyDescent="0.25">
      <c r="C46" s="75" t="s">
        <v>67</v>
      </c>
      <c r="D46" s="75">
        <v>10</v>
      </c>
      <c r="E46" s="52"/>
    </row>
    <row r="47" spans="3:7" ht="15" customHeight="1" x14ac:dyDescent="0.25">
      <c r="C47" s="75" t="s">
        <v>68</v>
      </c>
      <c r="D47" s="75">
        <v>10</v>
      </c>
      <c r="E47" s="52"/>
    </row>
    <row r="48" spans="3:7" ht="15" customHeight="1" x14ac:dyDescent="0.25">
      <c r="C48" s="75" t="s">
        <v>69</v>
      </c>
      <c r="D48" s="75">
        <v>40</v>
      </c>
      <c r="E48" s="52"/>
    </row>
    <row r="50" spans="4:7" ht="15" customHeight="1" x14ac:dyDescent="0.25">
      <c r="D50" s="50" t="s">
        <v>71</v>
      </c>
      <c r="F50" s="50" t="s">
        <v>78</v>
      </c>
      <c r="G50" s="50" t="s">
        <v>79</v>
      </c>
    </row>
    <row r="51" spans="4:7" ht="15" customHeight="1" x14ac:dyDescent="0.25">
      <c r="D51" s="56">
        <f>SUM(D45:D48,100)</f>
        <v>180</v>
      </c>
      <c r="F51" s="87">
        <v>100</v>
      </c>
      <c r="G51" s="87">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18" sqref="D18"/>
    </sheetView>
  </sheetViews>
  <sheetFormatPr baseColWidth="10" defaultColWidth="8.85546875" defaultRowHeight="15" x14ac:dyDescent="0.25"/>
  <cols>
    <col min="1" max="1" width="12.7109375" style="17" customWidth="1"/>
    <col min="2" max="2" width="82.85546875" style="1" customWidth="1"/>
    <col min="3" max="3" width="13.28515625" style="6" customWidth="1"/>
    <col min="4" max="4" width="13.28515625" style="1" customWidth="1"/>
    <col min="5" max="5" width="2.28515625" style="1" customWidth="1"/>
    <col min="6" max="6" width="13.28515625" style="2" customWidth="1"/>
    <col min="7" max="7" width="13.28515625" style="1" customWidth="1"/>
    <col min="8" max="16384" width="8.85546875" style="1"/>
  </cols>
  <sheetData>
    <row r="1" spans="1:10" ht="60" customHeight="1" x14ac:dyDescent="0.25">
      <c r="A1" s="17" t="s">
        <v>80</v>
      </c>
      <c r="B1" s="24"/>
      <c r="C1" s="46"/>
      <c r="D1" s="57"/>
      <c r="E1" s="57"/>
      <c r="F1" s="57"/>
      <c r="G1" s="57"/>
      <c r="H1" s="24"/>
      <c r="I1" s="24"/>
      <c r="J1" s="24"/>
    </row>
    <row r="2" spans="1:10" ht="15" customHeight="1" x14ac:dyDescent="0.25">
      <c r="A2" s="17" t="s">
        <v>81</v>
      </c>
      <c r="B2" s="24"/>
      <c r="C2" s="4" t="s">
        <v>54</v>
      </c>
      <c r="D2" s="5" t="s">
        <v>70</v>
      </c>
      <c r="E2" s="26"/>
      <c r="F2" s="8" t="s">
        <v>72</v>
      </c>
      <c r="G2" s="5" t="s">
        <v>70</v>
      </c>
      <c r="H2" s="24"/>
      <c r="I2" s="24"/>
      <c r="J2" s="3"/>
    </row>
    <row r="3" spans="1:10" ht="15" customHeight="1" x14ac:dyDescent="0.25">
      <c r="A3" s="17" t="s">
        <v>82</v>
      </c>
      <c r="B3" s="24"/>
      <c r="C3" s="81" t="s">
        <v>55</v>
      </c>
      <c r="D3" s="80">
        <v>50</v>
      </c>
      <c r="E3" s="26"/>
      <c r="F3" s="81" t="s">
        <v>73</v>
      </c>
      <c r="G3" s="80">
        <v>50</v>
      </c>
      <c r="H3" s="24"/>
      <c r="I3" s="24"/>
      <c r="J3" s="3"/>
    </row>
    <row r="4" spans="1:10" ht="15" customHeight="1" x14ac:dyDescent="0.25">
      <c r="A4" s="17" t="s">
        <v>233</v>
      </c>
      <c r="B4" s="24"/>
      <c r="C4" s="81" t="s">
        <v>56</v>
      </c>
      <c r="D4" s="80">
        <v>20</v>
      </c>
      <c r="E4" s="26"/>
      <c r="F4" s="81" t="s">
        <v>74</v>
      </c>
      <c r="G4" s="80">
        <v>30</v>
      </c>
      <c r="H4" s="24"/>
      <c r="I4" s="24"/>
      <c r="J4" s="3"/>
    </row>
    <row r="5" spans="1:10" s="2" customFormat="1" ht="15" customHeight="1" x14ac:dyDescent="0.25">
      <c r="A5" s="17" t="s">
        <v>232</v>
      </c>
      <c r="B5" s="25"/>
      <c r="C5" s="81" t="s">
        <v>57</v>
      </c>
      <c r="D5" s="80">
        <v>60</v>
      </c>
      <c r="E5" s="26"/>
      <c r="F5" s="81" t="s">
        <v>75</v>
      </c>
      <c r="G5" s="80">
        <v>10</v>
      </c>
      <c r="H5" s="25"/>
      <c r="I5" s="25"/>
      <c r="J5" s="3"/>
    </row>
    <row r="6" spans="1:10" s="2" customFormat="1" ht="15" customHeight="1" x14ac:dyDescent="0.25">
      <c r="A6" s="17" t="s">
        <v>83</v>
      </c>
      <c r="B6" s="25"/>
      <c r="C6" s="81" t="s">
        <v>58</v>
      </c>
      <c r="D6" s="80">
        <v>40</v>
      </c>
      <c r="E6" s="26"/>
      <c r="F6" s="81" t="s">
        <v>76</v>
      </c>
      <c r="G6" s="80">
        <v>50</v>
      </c>
      <c r="H6" s="25"/>
      <c r="I6" s="25"/>
      <c r="J6" s="3"/>
    </row>
    <row r="7" spans="1:10" s="2" customFormat="1" ht="15" customHeight="1" x14ac:dyDescent="0.25">
      <c r="A7" s="17" t="s">
        <v>84</v>
      </c>
      <c r="B7" s="25"/>
      <c r="C7" s="7" t="s">
        <v>92</v>
      </c>
      <c r="D7" s="111">
        <f>SUM(D3:D6)/4</f>
        <v>42.5</v>
      </c>
      <c r="E7" s="26"/>
      <c r="F7" s="7" t="s">
        <v>92</v>
      </c>
      <c r="G7" s="78">
        <f>AVERAGE(G3:G6)</f>
        <v>35</v>
      </c>
      <c r="H7" s="25"/>
      <c r="I7" s="25"/>
      <c r="J7" s="3"/>
    </row>
    <row r="8" spans="1:10" s="2" customFormat="1" ht="15" customHeight="1" x14ac:dyDescent="0.25">
      <c r="A8" s="17" t="s">
        <v>85</v>
      </c>
      <c r="B8" s="25"/>
      <c r="C8" s="25"/>
      <c r="D8" s="26"/>
      <c r="E8" s="26"/>
      <c r="F8" s="25"/>
      <c r="G8" s="26"/>
      <c r="H8" s="25"/>
      <c r="I8" s="25"/>
      <c r="J8" s="3"/>
    </row>
    <row r="9" spans="1:10" s="2" customFormat="1" ht="15" customHeight="1" x14ac:dyDescent="0.25">
      <c r="A9" s="17" t="s">
        <v>86</v>
      </c>
      <c r="B9" s="25"/>
      <c r="C9" s="4" t="s">
        <v>60</v>
      </c>
      <c r="D9" s="5" t="s">
        <v>70</v>
      </c>
      <c r="E9" s="26"/>
      <c r="F9" s="8" t="s">
        <v>60</v>
      </c>
      <c r="G9" s="5" t="s">
        <v>70</v>
      </c>
      <c r="H9" s="25"/>
      <c r="I9" s="25"/>
      <c r="J9" s="3"/>
    </row>
    <row r="10" spans="1:10" s="2" customFormat="1" ht="15" customHeight="1" x14ac:dyDescent="0.25">
      <c r="A10" s="17" t="s">
        <v>87</v>
      </c>
      <c r="B10" s="25"/>
      <c r="C10" s="81" t="s">
        <v>61</v>
      </c>
      <c r="D10" s="80">
        <v>50</v>
      </c>
      <c r="E10" s="26"/>
      <c r="F10" s="81" t="s">
        <v>61</v>
      </c>
      <c r="G10" s="80">
        <v>50</v>
      </c>
      <c r="H10" s="25"/>
      <c r="I10" s="25"/>
      <c r="J10" s="3"/>
    </row>
    <row r="11" spans="1:10" s="2" customFormat="1" ht="15" customHeight="1" x14ac:dyDescent="0.25">
      <c r="A11" s="17" t="s">
        <v>88</v>
      </c>
      <c r="B11" s="25"/>
      <c r="C11" s="81" t="s">
        <v>62</v>
      </c>
      <c r="D11" s="80">
        <v>100</v>
      </c>
      <c r="E11" s="26"/>
      <c r="F11" s="81" t="s">
        <v>62</v>
      </c>
      <c r="G11" s="80">
        <v>100</v>
      </c>
      <c r="H11" s="25"/>
      <c r="I11" s="25"/>
      <c r="J11" s="3"/>
    </row>
    <row r="12" spans="1:10" s="2" customFormat="1" ht="15" customHeight="1" x14ac:dyDescent="0.25">
      <c r="A12" s="17" t="s">
        <v>89</v>
      </c>
      <c r="B12" s="25"/>
      <c r="C12" s="81" t="s">
        <v>63</v>
      </c>
      <c r="D12" s="80">
        <v>40</v>
      </c>
      <c r="E12" s="26"/>
      <c r="F12" s="81" t="s">
        <v>63</v>
      </c>
      <c r="G12" s="80">
        <v>40</v>
      </c>
      <c r="H12" s="25"/>
      <c r="I12" s="25"/>
      <c r="J12" s="3"/>
    </row>
    <row r="13" spans="1:10" s="2" customFormat="1" ht="15" customHeight="1" x14ac:dyDescent="0.25">
      <c r="A13" s="17" t="s">
        <v>90</v>
      </c>
      <c r="B13" s="25"/>
      <c r="C13" s="81" t="s">
        <v>64</v>
      </c>
      <c r="D13" s="80">
        <v>50</v>
      </c>
      <c r="E13" s="26"/>
      <c r="F13" s="81" t="s">
        <v>64</v>
      </c>
      <c r="G13" s="80">
        <v>50</v>
      </c>
      <c r="H13" s="25"/>
      <c r="I13" s="25"/>
      <c r="J13" s="3"/>
    </row>
    <row r="14" spans="1:10" s="2" customFormat="1" ht="15" customHeight="1" thickBot="1" x14ac:dyDescent="0.3">
      <c r="A14" s="17" t="s">
        <v>91</v>
      </c>
      <c r="B14" s="25"/>
      <c r="C14" s="81" t="s">
        <v>65</v>
      </c>
      <c r="D14" s="80">
        <v>20</v>
      </c>
      <c r="E14" s="26"/>
      <c r="F14" s="81" t="s">
        <v>65</v>
      </c>
      <c r="G14" s="80">
        <v>20</v>
      </c>
      <c r="H14" s="25"/>
      <c r="I14" s="25"/>
      <c r="J14" s="25"/>
    </row>
    <row r="15" spans="1:10" s="2" customFormat="1" ht="15" customHeight="1" thickTop="1" thickBot="1" x14ac:dyDescent="0.3">
      <c r="A15" s="17"/>
      <c r="B15" s="25"/>
      <c r="C15" s="7" t="s">
        <v>92</v>
      </c>
      <c r="D15" s="78">
        <f>+(D10+D11+D13+D12)/4</f>
        <v>60</v>
      </c>
      <c r="E15" s="26"/>
      <c r="F15" s="25"/>
      <c r="G15" s="60">
        <f>SUM(G10:G13)/4</f>
        <v>60</v>
      </c>
      <c r="H15" s="25"/>
      <c r="I15" s="25"/>
      <c r="J15" s="25"/>
    </row>
    <row r="16" spans="1:10" s="2" customFormat="1" ht="15" customHeight="1" thickTop="1" x14ac:dyDescent="0.25">
      <c r="A16" s="17"/>
      <c r="B16" s="25"/>
      <c r="C16" s="25"/>
      <c r="D16" s="25"/>
      <c r="E16" s="25"/>
      <c r="F16" s="25"/>
      <c r="G16" s="25"/>
      <c r="H16" s="25"/>
      <c r="I16" s="25"/>
      <c r="J16" s="25"/>
    </row>
    <row r="17" spans="1:3" s="2" customFormat="1" ht="15" customHeight="1" x14ac:dyDescent="0.25">
      <c r="A17" s="17"/>
      <c r="B17" s="25"/>
      <c r="C17" s="6"/>
    </row>
    <row r="18" spans="1:3" s="2" customFormat="1" ht="15" customHeight="1" x14ac:dyDescent="0.25">
      <c r="A18" s="17"/>
      <c r="B18" s="25"/>
      <c r="C18" s="6"/>
    </row>
    <row r="19" spans="1:3" s="2" customFormat="1" ht="15" customHeight="1" x14ac:dyDescent="0.25">
      <c r="A19" s="17"/>
      <c r="B19" s="25"/>
      <c r="C19" s="6"/>
    </row>
    <row r="20" spans="1:3" s="2" customFormat="1" ht="15" customHeight="1" x14ac:dyDescent="0.25">
      <c r="A20" s="17"/>
      <c r="B20" s="25"/>
      <c r="C20" s="6"/>
    </row>
    <row r="21" spans="1:3" s="2" customFormat="1" ht="15" customHeight="1" x14ac:dyDescent="0.25">
      <c r="A21" s="17"/>
      <c r="B21" s="25"/>
      <c r="C21" s="6"/>
    </row>
    <row r="22" spans="1:3" s="2" customFormat="1" ht="15" customHeight="1" x14ac:dyDescent="0.25">
      <c r="A22" s="17"/>
      <c r="B22" s="25"/>
      <c r="C22" s="6"/>
    </row>
    <row r="23" spans="1:3" s="2" customFormat="1" ht="15" customHeight="1" x14ac:dyDescent="0.25">
      <c r="A23" s="17"/>
      <c r="B23" s="25"/>
      <c r="C23" s="6"/>
    </row>
    <row r="24" spans="1:3" s="2" customFormat="1" ht="15" customHeight="1" x14ac:dyDescent="0.25">
      <c r="A24" s="17"/>
      <c r="B24" s="25"/>
      <c r="C24" s="6"/>
    </row>
    <row r="25" spans="1:3" s="2" customFormat="1" ht="15" customHeight="1" x14ac:dyDescent="0.25">
      <c r="A25" s="17"/>
      <c r="B25" s="25"/>
      <c r="C25" s="6"/>
    </row>
    <row r="26" spans="1:3" s="2" customFormat="1" ht="15" customHeight="1" x14ac:dyDescent="0.25">
      <c r="A26" s="17"/>
      <c r="B26" s="25"/>
      <c r="C26" s="6"/>
    </row>
    <row r="27" spans="1:3" x14ac:dyDescent="0.25">
      <c r="B27" s="24"/>
    </row>
    <row r="28" spans="1:3" x14ac:dyDescent="0.25">
      <c r="B28" s="24"/>
    </row>
    <row r="29" spans="1:3" ht="15" customHeight="1" x14ac:dyDescent="0.25">
      <c r="B29" s="24"/>
    </row>
    <row r="30" spans="1:3" ht="15" customHeight="1" x14ac:dyDescent="0.25">
      <c r="B30" s="24"/>
    </row>
    <row r="31" spans="1:3" ht="15" customHeight="1" x14ac:dyDescent="0.25">
      <c r="B31" s="24"/>
    </row>
    <row r="32" spans="1:3" ht="15" customHeight="1" x14ac:dyDescent="0.25">
      <c r="B32" s="24"/>
    </row>
    <row r="33" spans="2:9" ht="15" customHeight="1" x14ac:dyDescent="0.25">
      <c r="B33" s="24"/>
      <c r="D33" s="24"/>
      <c r="E33" s="24"/>
      <c r="F33" s="25"/>
      <c r="G33" s="24"/>
      <c r="H33" s="24"/>
      <c r="I33" s="24"/>
    </row>
    <row r="34" spans="2:9" ht="15" customHeight="1" x14ac:dyDescent="0.25">
      <c r="B34" s="24"/>
      <c r="D34" s="24"/>
      <c r="E34" s="24"/>
      <c r="F34" s="25"/>
      <c r="G34" s="24"/>
      <c r="H34" s="24"/>
      <c r="I34" s="24"/>
    </row>
    <row r="35" spans="2:9" ht="15" customHeight="1" x14ac:dyDescent="0.25">
      <c r="B35" s="24"/>
      <c r="D35" s="24"/>
      <c r="E35" s="24"/>
      <c r="F35" s="25"/>
      <c r="G35" s="24"/>
      <c r="H35" s="24"/>
      <c r="I35" s="24"/>
    </row>
    <row r="36" spans="2:9" x14ac:dyDescent="0.25">
      <c r="B36" s="24"/>
      <c r="D36" s="24"/>
      <c r="E36" s="24"/>
      <c r="F36" s="25"/>
      <c r="G36" s="24"/>
      <c r="H36" s="24"/>
      <c r="I36" s="24"/>
    </row>
    <row r="41" spans="2:9" ht="15" customHeight="1" x14ac:dyDescent="0.25">
      <c r="B41" s="24"/>
      <c r="D41" s="24"/>
      <c r="E41" s="24"/>
      <c r="F41" s="25"/>
      <c r="G41" s="24"/>
      <c r="H41" s="24"/>
      <c r="I41" s="24"/>
    </row>
    <row r="42" spans="2:9" ht="15" customHeight="1" x14ac:dyDescent="0.25">
      <c r="B42" s="24"/>
      <c r="D42" s="24"/>
      <c r="E42" s="24"/>
      <c r="F42" s="25"/>
      <c r="G42" s="24"/>
      <c r="H42" s="24"/>
      <c r="I42" s="24"/>
    </row>
    <row r="43" spans="2:9" ht="15" customHeight="1" x14ac:dyDescent="0.25">
      <c r="B43" s="24"/>
      <c r="D43" s="24"/>
      <c r="E43" s="24"/>
      <c r="F43" s="25"/>
      <c r="G43" s="24"/>
      <c r="H43" s="24"/>
      <c r="I43" s="24"/>
    </row>
    <row r="44" spans="2:9" ht="15" customHeight="1" x14ac:dyDescent="0.25">
      <c r="B44" s="24"/>
      <c r="D44" s="24"/>
      <c r="E44" s="24"/>
      <c r="F44" s="25"/>
      <c r="G44" s="24"/>
      <c r="H44" s="24"/>
      <c r="I44" s="24"/>
    </row>
    <row r="45" spans="2:9" ht="15" customHeight="1" x14ac:dyDescent="0.25">
      <c r="B45" s="24"/>
      <c r="D45" s="24"/>
      <c r="E45" s="24"/>
      <c r="F45" s="25"/>
      <c r="G45" s="24"/>
      <c r="H45" s="24"/>
      <c r="I45" s="24"/>
    </row>
    <row r="46" spans="2:9" ht="15" customHeight="1" x14ac:dyDescent="0.25">
      <c r="B46" s="24"/>
      <c r="D46" s="24"/>
      <c r="E46" s="24"/>
      <c r="F46" s="25"/>
      <c r="G46" s="24"/>
      <c r="H46" s="24"/>
      <c r="I46" s="2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I16" sqref="I16"/>
    </sheetView>
  </sheetViews>
  <sheetFormatPr baseColWidth="10" defaultColWidth="8.85546875" defaultRowHeight="15" x14ac:dyDescent="0.25"/>
  <cols>
    <col min="1" max="1" width="12.7109375" style="12"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8" ht="60" customHeight="1" x14ac:dyDescent="0.25">
      <c r="A1" s="12" t="s">
        <v>94</v>
      </c>
      <c r="B1" s="24"/>
      <c r="C1" s="46"/>
      <c r="D1" s="57"/>
      <c r="E1" s="57"/>
      <c r="F1" s="57"/>
      <c r="G1" s="57"/>
      <c r="H1" s="24"/>
    </row>
    <row r="2" spans="1:8" ht="15" customHeight="1" x14ac:dyDescent="0.25">
      <c r="A2" s="10" t="s">
        <v>95</v>
      </c>
      <c r="B2" s="24"/>
      <c r="C2" s="4" t="s">
        <v>54</v>
      </c>
      <c r="D2" s="5" t="s">
        <v>70</v>
      </c>
      <c r="E2" s="26"/>
      <c r="F2" s="8" t="s">
        <v>72</v>
      </c>
      <c r="G2" s="5" t="s">
        <v>70</v>
      </c>
      <c r="H2" s="3"/>
    </row>
    <row r="3" spans="1:8" ht="15" customHeight="1" x14ac:dyDescent="0.25">
      <c r="A3" s="10" t="s">
        <v>96</v>
      </c>
      <c r="B3" s="24"/>
      <c r="C3" s="79" t="s">
        <v>55</v>
      </c>
      <c r="D3" s="80">
        <v>50</v>
      </c>
      <c r="E3" s="26"/>
      <c r="F3" s="81" t="s">
        <v>73</v>
      </c>
      <c r="G3" s="80">
        <v>50</v>
      </c>
      <c r="H3" s="3"/>
    </row>
    <row r="4" spans="1:8" ht="15" customHeight="1" x14ac:dyDescent="0.25">
      <c r="A4" s="63" t="s">
        <v>97</v>
      </c>
      <c r="B4" s="24"/>
      <c r="C4" s="79" t="s">
        <v>56</v>
      </c>
      <c r="D4" s="80">
        <v>20</v>
      </c>
      <c r="E4" s="26"/>
      <c r="F4" s="81" t="s">
        <v>74</v>
      </c>
      <c r="G4" s="80">
        <v>30</v>
      </c>
      <c r="H4" s="3"/>
    </row>
    <row r="5" spans="1:8" s="2" customFormat="1" ht="15" customHeight="1" x14ac:dyDescent="0.25">
      <c r="A5" s="63" t="s">
        <v>231</v>
      </c>
      <c r="B5" s="25"/>
      <c r="C5" s="79" t="s">
        <v>57</v>
      </c>
      <c r="D5" s="80">
        <v>60</v>
      </c>
      <c r="E5" s="26"/>
      <c r="F5" s="81" t="s">
        <v>75</v>
      </c>
      <c r="G5" s="80">
        <v>10</v>
      </c>
      <c r="H5" s="3"/>
    </row>
    <row r="6" spans="1:8" s="2" customFormat="1" ht="15" customHeight="1" x14ac:dyDescent="0.25">
      <c r="A6" s="63" t="s">
        <v>98</v>
      </c>
      <c r="B6" s="25"/>
      <c r="C6" s="79" t="s">
        <v>58</v>
      </c>
      <c r="D6" s="80">
        <v>40</v>
      </c>
      <c r="E6" s="26"/>
      <c r="F6" s="81" t="s">
        <v>76</v>
      </c>
      <c r="G6" s="80">
        <v>50</v>
      </c>
      <c r="H6" s="3"/>
    </row>
    <row r="7" spans="1:8" s="2" customFormat="1" ht="15" customHeight="1" x14ac:dyDescent="0.25">
      <c r="A7" s="64" t="s">
        <v>99</v>
      </c>
      <c r="B7" s="25"/>
      <c r="C7" s="7" t="s">
        <v>102</v>
      </c>
      <c r="D7" s="78">
        <f>+MIN(D3:D6)</f>
        <v>20</v>
      </c>
      <c r="E7" s="26"/>
      <c r="F7" s="7" t="s">
        <v>104</v>
      </c>
      <c r="G7" s="78">
        <f>+MAX(G3:G6)</f>
        <v>50</v>
      </c>
      <c r="H7" s="3"/>
    </row>
    <row r="8" spans="1:8" s="2" customFormat="1" ht="15" customHeight="1" x14ac:dyDescent="0.25">
      <c r="A8" s="11" t="s">
        <v>100</v>
      </c>
      <c r="B8" s="25"/>
      <c r="C8" s="25"/>
      <c r="D8" s="26"/>
      <c r="E8" s="26"/>
      <c r="F8" s="25"/>
      <c r="G8" s="26"/>
      <c r="H8" s="3"/>
    </row>
    <row r="9" spans="1:8" s="2" customFormat="1" ht="15" customHeight="1" x14ac:dyDescent="0.25">
      <c r="A9" s="11" t="s">
        <v>101</v>
      </c>
      <c r="B9" s="25"/>
      <c r="C9" s="4" t="s">
        <v>60</v>
      </c>
      <c r="D9" s="5" t="s">
        <v>70</v>
      </c>
      <c r="E9" s="26"/>
      <c r="F9" s="8" t="s">
        <v>60</v>
      </c>
      <c r="G9" s="5" t="s">
        <v>70</v>
      </c>
      <c r="H9" s="3"/>
    </row>
    <row r="10" spans="1:8" s="2" customFormat="1" ht="15" customHeight="1" x14ac:dyDescent="0.25">
      <c r="A10" s="10" t="s">
        <v>27</v>
      </c>
      <c r="B10" s="25"/>
      <c r="C10" s="79" t="s">
        <v>61</v>
      </c>
      <c r="D10" s="80">
        <v>50</v>
      </c>
      <c r="E10" s="26"/>
      <c r="F10" s="81" t="s">
        <v>61</v>
      </c>
      <c r="G10" s="80">
        <v>50</v>
      </c>
      <c r="H10" s="3"/>
    </row>
    <row r="11" spans="1:8" s="2" customFormat="1" ht="15" customHeight="1" x14ac:dyDescent="0.25">
      <c r="A11" s="64" t="s">
        <v>209</v>
      </c>
      <c r="B11" s="25"/>
      <c r="C11" s="79" t="s">
        <v>62</v>
      </c>
      <c r="D11" s="80">
        <v>100</v>
      </c>
      <c r="E11" s="26"/>
      <c r="F11" s="81" t="s">
        <v>62</v>
      </c>
      <c r="G11" s="80">
        <v>100</v>
      </c>
      <c r="H11" s="3"/>
    </row>
    <row r="12" spans="1:8" s="2" customFormat="1" ht="15" customHeight="1" x14ac:dyDescent="0.25">
      <c r="A12" s="11"/>
      <c r="B12" s="25"/>
      <c r="C12" s="79" t="s">
        <v>63</v>
      </c>
      <c r="D12" s="80">
        <v>40</v>
      </c>
      <c r="E12" s="26"/>
      <c r="F12" s="81" t="s">
        <v>63</v>
      </c>
      <c r="G12" s="80">
        <v>40</v>
      </c>
      <c r="H12" s="3"/>
    </row>
    <row r="13" spans="1:8" s="2" customFormat="1" ht="15" customHeight="1" x14ac:dyDescent="0.25">
      <c r="A13" s="11"/>
      <c r="B13" s="25"/>
      <c r="C13" s="79" t="s">
        <v>64</v>
      </c>
      <c r="D13" s="80">
        <v>50</v>
      </c>
      <c r="E13" s="26"/>
      <c r="F13" s="81" t="s">
        <v>64</v>
      </c>
      <c r="G13" s="80">
        <v>50</v>
      </c>
      <c r="H13" s="3"/>
    </row>
    <row r="14" spans="1:8" s="2" customFormat="1" ht="15" customHeight="1" x14ac:dyDescent="0.25">
      <c r="A14" s="11"/>
      <c r="B14" s="25"/>
      <c r="C14" s="79" t="s">
        <v>65</v>
      </c>
      <c r="D14" s="80">
        <v>20</v>
      </c>
      <c r="E14" s="26"/>
      <c r="F14" s="81" t="s">
        <v>65</v>
      </c>
      <c r="G14" s="80">
        <v>20</v>
      </c>
      <c r="H14" s="25"/>
    </row>
    <row r="15" spans="1:8" s="2" customFormat="1" ht="15" customHeight="1" x14ac:dyDescent="0.25">
      <c r="A15" s="12"/>
      <c r="B15" s="25"/>
      <c r="C15" s="7" t="s">
        <v>103</v>
      </c>
      <c r="D15" s="78">
        <f>+MIN(D10:D14)</f>
        <v>20</v>
      </c>
      <c r="E15" s="26"/>
      <c r="F15" s="7"/>
      <c r="G15" s="78">
        <f>MIN(G10:G14,10)</f>
        <v>10</v>
      </c>
      <c r="H15" s="25"/>
    </row>
    <row r="16" spans="1:8" s="2" customFormat="1" ht="15" customHeight="1" x14ac:dyDescent="0.25">
      <c r="A16" s="12"/>
      <c r="B16" s="25"/>
      <c r="C16" s="25"/>
      <c r="D16" s="25"/>
      <c r="E16" s="25"/>
      <c r="F16" s="25"/>
      <c r="G16" s="25"/>
      <c r="H16" s="25"/>
    </row>
    <row r="17" spans="1:1" s="2" customFormat="1" ht="15" customHeight="1" x14ac:dyDescent="0.25">
      <c r="A17" s="12"/>
    </row>
    <row r="18" spans="1:1" s="2" customFormat="1" ht="15" customHeight="1" x14ac:dyDescent="0.25">
      <c r="A18" s="13"/>
    </row>
    <row r="19" spans="1:1" s="2" customFormat="1" ht="15" customHeight="1" x14ac:dyDescent="0.25">
      <c r="A19" s="10"/>
    </row>
    <row r="20" spans="1:1" s="2" customFormat="1" ht="15" customHeight="1" x14ac:dyDescent="0.25">
      <c r="A20" s="12"/>
    </row>
    <row r="21" spans="1:1" s="2" customFormat="1" ht="15" customHeight="1" x14ac:dyDescent="0.25">
      <c r="A21" s="10"/>
    </row>
    <row r="22" spans="1:1" s="2" customFormat="1" ht="15" customHeight="1" x14ac:dyDescent="0.25">
      <c r="A22" s="10"/>
    </row>
    <row r="23" spans="1:1" s="2" customFormat="1" ht="15" customHeight="1" x14ac:dyDescent="0.25">
      <c r="A23" s="10"/>
    </row>
    <row r="24" spans="1:1" s="2" customFormat="1" ht="15" customHeight="1" x14ac:dyDescent="0.25">
      <c r="A24" s="10"/>
    </row>
    <row r="25" spans="1:1" s="2" customFormat="1" ht="15" customHeight="1" x14ac:dyDescent="0.25">
      <c r="A25" s="10"/>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24"/>
      <c r="D33" s="25"/>
      <c r="E33" s="24"/>
      <c r="F33" s="24"/>
      <c r="G33" s="24"/>
    </row>
    <row r="39" spans="3:7" ht="15" customHeight="1" x14ac:dyDescent="0.25">
      <c r="C39" s="24"/>
      <c r="D39" s="25"/>
      <c r="E39" s="24"/>
      <c r="F39" s="24"/>
      <c r="G39" s="24"/>
    </row>
    <row r="40" spans="3:7" ht="15" customHeight="1" x14ac:dyDescent="0.25">
      <c r="C40" s="24"/>
      <c r="D40" s="25"/>
      <c r="E40" s="24"/>
      <c r="F40" s="24"/>
      <c r="G40" s="24"/>
    </row>
    <row r="41" spans="3:7" ht="15" customHeight="1" x14ac:dyDescent="0.25">
      <c r="C41" s="24"/>
      <c r="D41" s="25"/>
      <c r="E41" s="24"/>
      <c r="F41" s="24"/>
      <c r="G41" s="24"/>
    </row>
    <row r="42" spans="3:7" ht="15" customHeight="1" x14ac:dyDescent="0.25">
      <c r="C42" s="24"/>
      <c r="D42" s="25"/>
      <c r="E42" s="24"/>
      <c r="F42" s="24"/>
      <c r="G42" s="24"/>
    </row>
    <row r="43" spans="3:7" ht="15" customHeight="1" x14ac:dyDescent="0.25">
      <c r="C43" s="24"/>
      <c r="D43" s="25"/>
      <c r="E43" s="24"/>
      <c r="F43" s="24"/>
      <c r="G43" s="24"/>
    </row>
    <row r="44" spans="3:7" ht="15" customHeight="1" x14ac:dyDescent="0.25">
      <c r="C44" s="24"/>
      <c r="D44" s="25"/>
      <c r="E44" s="24"/>
      <c r="F44" s="24"/>
      <c r="G44" s="2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B22" workbookViewId="0">
      <selection activeCell="E40" sqref="E40"/>
    </sheetView>
  </sheetViews>
  <sheetFormatPr baseColWidth="10" defaultColWidth="9.140625" defaultRowHeight="15" x14ac:dyDescent="0.25"/>
  <cols>
    <col min="1" max="1" width="12.7109375" customWidth="1"/>
    <col min="2" max="2" width="82.85546875" customWidth="1"/>
    <col min="3" max="3" width="24.28515625" bestFit="1" customWidth="1"/>
    <col min="4" max="4" width="15.140625" customWidth="1"/>
  </cols>
  <sheetData>
    <row r="1" spans="1:6" ht="60" customHeight="1" x14ac:dyDescent="0.25">
      <c r="A1" s="17" t="s">
        <v>105</v>
      </c>
    </row>
    <row r="2" spans="1:6" x14ac:dyDescent="0.25">
      <c r="A2" s="17" t="s">
        <v>106</v>
      </c>
    </row>
    <row r="3" spans="1:6" ht="33" x14ac:dyDescent="0.25">
      <c r="A3" s="17" t="s">
        <v>107</v>
      </c>
      <c r="C3" s="46"/>
      <c r="D3" s="58"/>
    </row>
    <row r="4" spans="1:6" ht="15" customHeight="1" x14ac:dyDescent="0.25">
      <c r="A4" s="19" t="s">
        <v>211</v>
      </c>
    </row>
    <row r="5" spans="1:6" x14ac:dyDescent="0.25">
      <c r="A5" s="17" t="s">
        <v>108</v>
      </c>
      <c r="C5" s="113" t="s">
        <v>105</v>
      </c>
      <c r="D5" s="113"/>
    </row>
    <row r="6" spans="1:6" ht="16.5" customHeight="1" x14ac:dyDescent="0.3">
      <c r="A6" s="19" t="s">
        <v>212</v>
      </c>
      <c r="C6" s="72" t="s">
        <v>117</v>
      </c>
      <c r="D6" s="92">
        <f ca="1">+TODAY()</f>
        <v>44917</v>
      </c>
      <c r="F6" s="65" t="str">
        <f ca="1">IF(D6=TODAY(),"¡Eso es!","")</f>
        <v>¡Eso es!</v>
      </c>
    </row>
    <row r="7" spans="1:6" ht="16.5" customHeight="1" thickBot="1" x14ac:dyDescent="0.3">
      <c r="A7" s="19" t="s">
        <v>210</v>
      </c>
      <c r="C7" s="72" t="s">
        <v>118</v>
      </c>
      <c r="D7" s="92">
        <v>44950</v>
      </c>
    </row>
    <row r="8" spans="1:6" ht="16.5" customHeight="1" thickTop="1" thickBot="1" x14ac:dyDescent="0.3">
      <c r="A8" s="17" t="s">
        <v>109</v>
      </c>
      <c r="C8" s="72" t="s">
        <v>119</v>
      </c>
      <c r="D8" s="112">
        <f ca="1">IF(D7="","",D7-D6)</f>
        <v>33</v>
      </c>
    </row>
    <row r="9" spans="1:6" ht="15.75" thickTop="1" x14ac:dyDescent="0.25">
      <c r="A9" s="17" t="s">
        <v>110</v>
      </c>
    </row>
    <row r="10" spans="1:6" ht="15" customHeight="1" thickBot="1" x14ac:dyDescent="0.3">
      <c r="A10" s="19" t="s">
        <v>111</v>
      </c>
      <c r="C10" s="72" t="s">
        <v>120</v>
      </c>
      <c r="D10" s="83">
        <v>5</v>
      </c>
    </row>
    <row r="11" spans="1:6" ht="15" customHeight="1" thickTop="1" thickBot="1" x14ac:dyDescent="0.3">
      <c r="A11" s="19" t="s">
        <v>112</v>
      </c>
      <c r="C11" s="72" t="s">
        <v>121</v>
      </c>
      <c r="D11" s="93">
        <f ca="1">D6+D10</f>
        <v>44922</v>
      </c>
    </row>
    <row r="12" spans="1:6" ht="15.75" thickTop="1" x14ac:dyDescent="0.25">
      <c r="A12" s="17" t="s">
        <v>113</v>
      </c>
    </row>
    <row r="13" spans="1:6" x14ac:dyDescent="0.25">
      <c r="A13" s="17" t="s">
        <v>20</v>
      </c>
    </row>
    <row r="14" spans="1:6" x14ac:dyDescent="0.25">
      <c r="A14" s="17" t="s">
        <v>21</v>
      </c>
    </row>
    <row r="15" spans="1:6" x14ac:dyDescent="0.25">
      <c r="A15" s="17" t="s">
        <v>22</v>
      </c>
    </row>
    <row r="16" spans="1:6" x14ac:dyDescent="0.25">
      <c r="A16" s="17" t="s">
        <v>114</v>
      </c>
    </row>
    <row r="17" spans="1:4" x14ac:dyDescent="0.25">
      <c r="A17" s="17" t="s">
        <v>115</v>
      </c>
    </row>
    <row r="18" spans="1:4" x14ac:dyDescent="0.25">
      <c r="A18" s="17" t="s">
        <v>116</v>
      </c>
    </row>
    <row r="19" spans="1:4" x14ac:dyDescent="0.25">
      <c r="A19" s="17" t="s">
        <v>27</v>
      </c>
    </row>
    <row r="25" spans="1:4" ht="15" customHeight="1" x14ac:dyDescent="0.25">
      <c r="C25" s="46"/>
      <c r="D25" s="58"/>
    </row>
    <row r="27" spans="1:4" x14ac:dyDescent="0.25">
      <c r="C27" s="113" t="s">
        <v>109</v>
      </c>
      <c r="D27" s="113"/>
    </row>
    <row r="28" spans="1:4" x14ac:dyDescent="0.25">
      <c r="C28" s="72" t="s">
        <v>122</v>
      </c>
      <c r="D28" s="95">
        <f ca="1">+NOW()</f>
        <v>44917.441198495369</v>
      </c>
    </row>
    <row r="31" spans="1:4" x14ac:dyDescent="0.25">
      <c r="C31" s="113" t="s">
        <v>123</v>
      </c>
      <c r="D31" s="113"/>
    </row>
    <row r="32" spans="1:4" x14ac:dyDescent="0.25">
      <c r="C32" s="72" t="s">
        <v>124</v>
      </c>
      <c r="D32" s="96">
        <v>0.33333333333333331</v>
      </c>
    </row>
    <row r="33" spans="3:4" x14ac:dyDescent="0.25">
      <c r="C33" s="104" t="s">
        <v>125</v>
      </c>
      <c r="D33" s="96">
        <v>0.5</v>
      </c>
    </row>
    <row r="34" spans="3:4" x14ac:dyDescent="0.25">
      <c r="C34" s="104" t="s">
        <v>126</v>
      </c>
      <c r="D34" s="96">
        <v>0.54166666666666663</v>
      </c>
    </row>
    <row r="35" spans="3:4" ht="15.75" thickBot="1" x14ac:dyDescent="0.3">
      <c r="C35" s="72" t="s">
        <v>127</v>
      </c>
      <c r="D35" s="96">
        <v>0.70833333333333337</v>
      </c>
    </row>
    <row r="36" spans="3:4" ht="16.5" thickTop="1" thickBot="1" x14ac:dyDescent="0.3">
      <c r="C36" s="72" t="s">
        <v>128</v>
      </c>
      <c r="D36" s="82">
        <f>((D35-D32)-(D34-D33))*24</f>
        <v>8.0000000000000018</v>
      </c>
    </row>
    <row r="37" spans="3:4" ht="15.75" thickTop="1" x14ac:dyDescent="0.25"/>
    <row r="45" spans="3:4" x14ac:dyDescent="0.25">
      <c r="C45" s="114" t="s">
        <v>129</v>
      </c>
      <c r="D45" s="114"/>
    </row>
    <row r="46" spans="3:4" x14ac:dyDescent="0.25">
      <c r="C46" s="84" t="s">
        <v>130</v>
      </c>
      <c r="D46" s="94">
        <v>43005</v>
      </c>
    </row>
    <row r="47" spans="3:4" x14ac:dyDescent="0.25">
      <c r="C47" s="84" t="s">
        <v>131</v>
      </c>
      <c r="D47" s="9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31" zoomScaleNormal="100" workbookViewId="0">
      <selection activeCell="C36" sqref="C36"/>
    </sheetView>
  </sheetViews>
  <sheetFormatPr baseColWidth="10" defaultColWidth="9.140625" defaultRowHeight="15" x14ac:dyDescent="0.25"/>
  <cols>
    <col min="1" max="1" width="12.7109375" style="17" customWidth="1"/>
    <col min="2" max="2" width="82.85546875" customWidth="1"/>
    <col min="3" max="3" width="15.42578125" customWidth="1"/>
    <col min="4" max="4" width="15" customWidth="1"/>
    <col min="5" max="5" width="21" bestFit="1" customWidth="1"/>
    <col min="6" max="6" width="18.28515625" customWidth="1"/>
  </cols>
  <sheetData>
    <row r="1" spans="1:6" ht="60" customHeight="1" x14ac:dyDescent="0.25">
      <c r="A1" s="17" t="s">
        <v>132</v>
      </c>
      <c r="C1" s="46"/>
      <c r="D1" s="58"/>
      <c r="E1" s="58"/>
      <c r="F1" s="58"/>
    </row>
    <row r="2" spans="1:6" x14ac:dyDescent="0.25">
      <c r="A2" s="17" t="s">
        <v>133</v>
      </c>
      <c r="C2" s="4" t="s">
        <v>141</v>
      </c>
      <c r="D2" s="4" t="s">
        <v>153</v>
      </c>
      <c r="E2" s="4" t="s">
        <v>162</v>
      </c>
      <c r="F2" s="4" t="s">
        <v>163</v>
      </c>
    </row>
    <row r="3" spans="1:6" x14ac:dyDescent="0.25">
      <c r="A3" s="17" t="s">
        <v>134</v>
      </c>
      <c r="C3" s="72" t="s">
        <v>142</v>
      </c>
      <c r="D3" s="72" t="s">
        <v>154</v>
      </c>
      <c r="E3" s="83" t="str">
        <f>D3&amp;", "&amp;C3</f>
        <v>Rodríguez, Marina</v>
      </c>
      <c r="F3" s="33" t="str">
        <f>C3&amp;" "&amp;D3</f>
        <v>Marina Rodríguez</v>
      </c>
    </row>
    <row r="4" spans="1:6" ht="15" customHeight="1" x14ac:dyDescent="0.25">
      <c r="A4" s="19" t="s">
        <v>213</v>
      </c>
      <c r="C4" s="72" t="s">
        <v>143</v>
      </c>
      <c r="D4" s="72" t="s">
        <v>155</v>
      </c>
      <c r="E4" s="83" t="str">
        <f>D4&amp;", "&amp;C4</f>
        <v>Espinosa, Carlos</v>
      </c>
      <c r="F4" s="33" t="str">
        <f>+C4&amp;" "&amp;D4</f>
        <v>Carlos Espinosa</v>
      </c>
    </row>
    <row r="5" spans="1:6" x14ac:dyDescent="0.25">
      <c r="A5" s="17" t="s">
        <v>135</v>
      </c>
      <c r="C5" s="72" t="s">
        <v>144</v>
      </c>
      <c r="D5" s="72" t="s">
        <v>156</v>
      </c>
      <c r="E5" s="83" t="str">
        <f t="shared" ref="E5:E10" si="0">D5&amp;", "&amp;C5</f>
        <v>Palacios, Ene</v>
      </c>
      <c r="F5" s="33" t="str">
        <f t="shared" ref="F5:F10" si="1">+C5&amp;" "&amp;D5</f>
        <v>Ene Palacios</v>
      </c>
    </row>
    <row r="6" spans="1:6" x14ac:dyDescent="0.25">
      <c r="A6" s="17" t="s">
        <v>9</v>
      </c>
      <c r="C6" s="72" t="s">
        <v>145</v>
      </c>
      <c r="D6" s="72" t="s">
        <v>157</v>
      </c>
      <c r="E6" s="83" t="str">
        <f t="shared" si="0"/>
        <v>Gómez, María</v>
      </c>
      <c r="F6" s="33" t="str">
        <f t="shared" si="1"/>
        <v>María Gómez</v>
      </c>
    </row>
    <row r="7" spans="1:6" x14ac:dyDescent="0.25">
      <c r="A7" s="17" t="s">
        <v>21</v>
      </c>
      <c r="C7" s="72" t="s">
        <v>146</v>
      </c>
      <c r="D7" s="72" t="s">
        <v>158</v>
      </c>
      <c r="E7" s="83" t="str">
        <f t="shared" si="0"/>
        <v>Torres, Esteban</v>
      </c>
      <c r="F7" s="33" t="str">
        <f t="shared" si="1"/>
        <v>Esteban Torres</v>
      </c>
    </row>
    <row r="8" spans="1:6" x14ac:dyDescent="0.25">
      <c r="A8" s="17" t="s">
        <v>136</v>
      </c>
      <c r="C8" s="72" t="s">
        <v>147</v>
      </c>
      <c r="D8" s="72" t="s">
        <v>159</v>
      </c>
      <c r="E8" s="83" t="str">
        <f t="shared" si="0"/>
        <v>Valentín, Óscar</v>
      </c>
      <c r="F8" s="33" t="str">
        <f t="shared" si="1"/>
        <v>Óscar Valentín</v>
      </c>
    </row>
    <row r="9" spans="1:6" x14ac:dyDescent="0.25">
      <c r="A9" s="17" t="s">
        <v>137</v>
      </c>
      <c r="C9" s="72" t="s">
        <v>148</v>
      </c>
      <c r="D9" s="72" t="s">
        <v>160</v>
      </c>
      <c r="E9" s="83" t="str">
        <f t="shared" si="0"/>
        <v>Valladares, Íker</v>
      </c>
      <c r="F9" s="33" t="str">
        <f t="shared" si="1"/>
        <v>Íker Valladares</v>
      </c>
    </row>
    <row r="10" spans="1:6" ht="15" customHeight="1" x14ac:dyDescent="0.25">
      <c r="A10" s="19" t="s">
        <v>214</v>
      </c>
      <c r="C10" s="72" t="s">
        <v>149</v>
      </c>
      <c r="D10" s="72" t="s">
        <v>161</v>
      </c>
      <c r="E10" s="83" t="str">
        <f t="shared" si="0"/>
        <v>Robledo, Irene</v>
      </c>
      <c r="F10" s="33" t="str">
        <f t="shared" si="1"/>
        <v>Irene Robledo</v>
      </c>
    </row>
    <row r="11" spans="1:6" ht="15" customHeight="1" x14ac:dyDescent="0.25">
      <c r="A11" s="19" t="s">
        <v>215</v>
      </c>
    </row>
    <row r="12" spans="1:6" ht="15" customHeight="1" x14ac:dyDescent="0.25">
      <c r="A12" s="19" t="s">
        <v>216</v>
      </c>
    </row>
    <row r="13" spans="1:6" ht="15" customHeight="1" x14ac:dyDescent="0.25">
      <c r="A13" s="19" t="s">
        <v>138</v>
      </c>
    </row>
    <row r="14" spans="1:6" x14ac:dyDescent="0.25">
      <c r="A14" s="17" t="s">
        <v>22</v>
      </c>
    </row>
    <row r="15" spans="1:6" x14ac:dyDescent="0.25">
      <c r="A15" s="17" t="s">
        <v>139</v>
      </c>
    </row>
    <row r="16" spans="1:6" x14ac:dyDescent="0.25">
      <c r="A16" s="17" t="s">
        <v>140</v>
      </c>
    </row>
    <row r="17" spans="1:4" x14ac:dyDescent="0.25">
      <c r="A17" s="17" t="s">
        <v>27</v>
      </c>
    </row>
    <row r="21" spans="1:4" x14ac:dyDescent="0.25">
      <c r="D21" s="9"/>
    </row>
    <row r="27" spans="1:4" x14ac:dyDescent="0.25">
      <c r="C27" s="113" t="s">
        <v>150</v>
      </c>
      <c r="D27" s="113"/>
    </row>
    <row r="28" spans="1:4" x14ac:dyDescent="0.25">
      <c r="C28" s="72" t="s">
        <v>117</v>
      </c>
      <c r="D28" s="92">
        <f ca="1">TODAY()</f>
        <v>44917</v>
      </c>
    </row>
    <row r="29" spans="1:4" x14ac:dyDescent="0.25">
      <c r="C29" s="72" t="s">
        <v>122</v>
      </c>
      <c r="D29" s="98">
        <f ca="1">NOW()</f>
        <v>44917.441198495369</v>
      </c>
    </row>
    <row r="31" spans="1:4" x14ac:dyDescent="0.25">
      <c r="C31" s="114" t="s">
        <v>151</v>
      </c>
      <c r="D31" s="114"/>
    </row>
    <row r="32" spans="1:4" x14ac:dyDescent="0.25">
      <c r="C32" s="72" t="str">
        <f ca="1">C28&amp;" "&amp;D28</f>
        <v>Fecha de hoy: 44917</v>
      </c>
      <c r="D32" s="72"/>
    </row>
    <row r="33" spans="3:4" x14ac:dyDescent="0.25">
      <c r="C33" s="72" t="str">
        <f ca="1">C29&amp;" "&amp;D29</f>
        <v>Hora actual: 44917,4411984954</v>
      </c>
      <c r="D33" s="72"/>
    </row>
    <row r="35" spans="3:4" x14ac:dyDescent="0.25">
      <c r="C35" s="115" t="s">
        <v>152</v>
      </c>
      <c r="D35" s="115"/>
    </row>
    <row r="36" spans="3:4" x14ac:dyDescent="0.25">
      <c r="C36" s="33" t="str">
        <f ca="1">C28 &amp;" "&amp; TEXT(D28,"DD-MM-AAAA")</f>
        <v>Fecha de hoy: 22-12-jueves</v>
      </c>
      <c r="D36" s="33"/>
    </row>
    <row r="37" spans="3:4" x14ac:dyDescent="0.25">
      <c r="C37" s="33" t="str">
        <f ca="1">C29&amp;" "&amp;TEXT(D29,"H:MM")</f>
        <v>Hora actual: 10:35</v>
      </c>
      <c r="D37" s="33"/>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40" workbookViewId="0">
      <selection activeCell="E35" sqref="E35"/>
    </sheetView>
  </sheetViews>
  <sheetFormatPr baseColWidth="10" defaultColWidth="9.140625" defaultRowHeight="15" x14ac:dyDescent="0.25"/>
  <cols>
    <col min="1" max="1" width="12.7109375" customWidth="1"/>
    <col min="2" max="2" width="82.85546875" customWidth="1"/>
    <col min="3" max="3" width="17.140625" customWidth="1"/>
    <col min="4" max="4" width="28.140625" customWidth="1"/>
  </cols>
  <sheetData>
    <row r="1" spans="1:6" ht="60" customHeight="1" x14ac:dyDescent="0.25">
      <c r="A1" s="17" t="s">
        <v>164</v>
      </c>
      <c r="D1" s="58"/>
    </row>
    <row r="2" spans="1:6" x14ac:dyDescent="0.25">
      <c r="A2" s="17" t="s">
        <v>165</v>
      </c>
      <c r="E2" s="22"/>
      <c r="F2" s="22"/>
    </row>
    <row r="3" spans="1:6" ht="15" customHeight="1" x14ac:dyDescent="0.25">
      <c r="A3" s="19" t="s">
        <v>217</v>
      </c>
      <c r="E3" s="22"/>
      <c r="F3" s="22"/>
    </row>
    <row r="4" spans="1:6" ht="15" customHeight="1" x14ac:dyDescent="0.25">
      <c r="A4" s="19" t="s">
        <v>166</v>
      </c>
      <c r="E4" s="22"/>
      <c r="F4" s="22"/>
    </row>
    <row r="5" spans="1:6" ht="15" customHeight="1" x14ac:dyDescent="0.25">
      <c r="A5" s="19" t="s">
        <v>218</v>
      </c>
      <c r="C5" s="66"/>
      <c r="E5" s="22"/>
      <c r="F5" s="22"/>
    </row>
    <row r="6" spans="1:6" ht="15" customHeight="1" x14ac:dyDescent="0.25">
      <c r="A6" s="19" t="s">
        <v>219</v>
      </c>
      <c r="E6" s="22"/>
      <c r="F6" s="22"/>
    </row>
    <row r="7" spans="1:6" x14ac:dyDescent="0.25">
      <c r="A7" s="17" t="s">
        <v>167</v>
      </c>
      <c r="C7" s="22"/>
      <c r="D7" s="22"/>
      <c r="E7" s="22"/>
      <c r="F7" s="22"/>
    </row>
    <row r="8" spans="1:6" x14ac:dyDescent="0.25">
      <c r="A8" s="17" t="s">
        <v>21</v>
      </c>
      <c r="C8" s="116" t="s">
        <v>164</v>
      </c>
      <c r="D8" s="116"/>
    </row>
    <row r="9" spans="1:6" x14ac:dyDescent="0.25">
      <c r="A9" s="17" t="s">
        <v>168</v>
      </c>
      <c r="C9" s="85" t="s">
        <v>175</v>
      </c>
      <c r="D9" s="30" t="b">
        <f>+IF(C9="Manzana",TRUE,FALSE)</f>
        <v>1</v>
      </c>
    </row>
    <row r="10" spans="1:6" x14ac:dyDescent="0.25">
      <c r="A10" s="17" t="s">
        <v>169</v>
      </c>
      <c r="C10" s="85" t="s">
        <v>176</v>
      </c>
      <c r="D10" s="30" t="b">
        <f>+IF(C10="Manzana",TRUE,FALSE)</f>
        <v>0</v>
      </c>
    </row>
    <row r="11" spans="1:6" ht="15" customHeight="1" thickBot="1" x14ac:dyDescent="0.3">
      <c r="A11" s="19" t="s">
        <v>220</v>
      </c>
      <c r="C11" s="22"/>
      <c r="D11" s="22"/>
    </row>
    <row r="12" spans="1:6" ht="15" customHeight="1" thickTop="1" thickBot="1" x14ac:dyDescent="0.3">
      <c r="A12" s="19" t="s">
        <v>221</v>
      </c>
      <c r="C12" s="31">
        <v>99</v>
      </c>
      <c r="D12" s="30" t="str">
        <f>IF(C12&lt;100,"Menor que 100","Mayor o igual a 100")</f>
        <v>Menor que 100</v>
      </c>
    </row>
    <row r="13" spans="1:6" ht="15" customHeight="1" thickTop="1" x14ac:dyDescent="0.25">
      <c r="A13" s="19" t="s">
        <v>207</v>
      </c>
    </row>
    <row r="14" spans="1:6" x14ac:dyDescent="0.25">
      <c r="A14" s="17" t="s">
        <v>170</v>
      </c>
    </row>
    <row r="15" spans="1:6" ht="15" customHeight="1" x14ac:dyDescent="0.25">
      <c r="A15" s="19" t="s">
        <v>171</v>
      </c>
    </row>
    <row r="16" spans="1:6" x14ac:dyDescent="0.25">
      <c r="A16" s="17" t="s">
        <v>20</v>
      </c>
    </row>
    <row r="17" spans="1:6" x14ac:dyDescent="0.25">
      <c r="A17" s="17" t="s">
        <v>21</v>
      </c>
    </row>
    <row r="18" spans="1:6" x14ac:dyDescent="0.25">
      <c r="A18" s="17" t="s">
        <v>22</v>
      </c>
      <c r="C18" s="9"/>
    </row>
    <row r="19" spans="1:6" x14ac:dyDescent="0.25">
      <c r="A19" s="17" t="s">
        <v>172</v>
      </c>
    </row>
    <row r="20" spans="1:6" x14ac:dyDescent="0.25">
      <c r="A20" s="17" t="s">
        <v>173</v>
      </c>
    </row>
    <row r="21" spans="1:6" x14ac:dyDescent="0.25">
      <c r="A21" s="17" t="s">
        <v>174</v>
      </c>
    </row>
    <row r="22" spans="1:6" x14ac:dyDescent="0.25">
      <c r="A22" s="17" t="s">
        <v>27</v>
      </c>
    </row>
    <row r="26" spans="1:6" ht="15.75" thickBot="1" x14ac:dyDescent="0.3"/>
    <row r="27" spans="1:6" ht="15.75" thickBot="1" x14ac:dyDescent="0.3">
      <c r="C27" s="39" t="s">
        <v>60</v>
      </c>
      <c r="D27" s="40" t="s">
        <v>179</v>
      </c>
      <c r="E27" s="40" t="s">
        <v>183</v>
      </c>
      <c r="F27" s="40" t="s">
        <v>182</v>
      </c>
    </row>
    <row r="28" spans="1:6" x14ac:dyDescent="0.25">
      <c r="C28" s="41" t="s">
        <v>177</v>
      </c>
      <c r="D28" s="41">
        <v>2</v>
      </c>
      <c r="E28" s="99">
        <v>9.7607115856835538</v>
      </c>
      <c r="F28" s="99">
        <f>'Instrucciones SI'!$E$28:$E$29*'Instrucciones SI'!$D$28:$D$29</f>
        <v>19.521423171367108</v>
      </c>
    </row>
    <row r="29" spans="1:6" ht="15.75" thickBot="1" x14ac:dyDescent="0.3">
      <c r="C29" s="34" t="s">
        <v>178</v>
      </c>
      <c r="D29" s="34">
        <v>3</v>
      </c>
      <c r="E29" s="100">
        <v>3.4189202461080024</v>
      </c>
      <c r="F29" s="100">
        <f>'Instrucciones SI'!$E$28:$E$29*'Instrucciones SI'!$D$28:$D$29</f>
        <v>10.256760738324008</v>
      </c>
    </row>
    <row r="30" spans="1:6" x14ac:dyDescent="0.25">
      <c r="C30" s="22"/>
      <c r="D30" s="22"/>
      <c r="E30" s="22"/>
      <c r="F30" s="22"/>
    </row>
    <row r="31" spans="1:6" x14ac:dyDescent="0.25">
      <c r="C31" s="22"/>
      <c r="D31" s="22" t="s">
        <v>180</v>
      </c>
      <c r="E31" s="101">
        <f>SUM('Instrucciones SI'!$E$28:$E$29)</f>
        <v>13.179631831791557</v>
      </c>
      <c r="F31" s="101">
        <f>SUM('Instrucciones SI'!F28:F29)</f>
        <v>29.778183909691116</v>
      </c>
    </row>
    <row r="32" spans="1:6" ht="15.75" thickBot="1" x14ac:dyDescent="0.3">
      <c r="C32" s="22"/>
      <c r="D32" s="22"/>
      <c r="E32" s="22"/>
      <c r="F32" s="22"/>
    </row>
    <row r="33" spans="3:6" ht="16.5" thickTop="1" thickBot="1" x14ac:dyDescent="0.3">
      <c r="C33" s="22"/>
      <c r="D33" s="22" t="s">
        <v>181</v>
      </c>
      <c r="E33" s="31" t="s">
        <v>184</v>
      </c>
      <c r="F33" s="102">
        <f>IF(E33="Sí",F31*Impuesto_sobre_las_ventas,0)</f>
        <v>2.456700172549517</v>
      </c>
    </row>
    <row r="34" spans="3:6" ht="16.5" thickTop="1" thickBot="1" x14ac:dyDescent="0.3">
      <c r="C34" s="22"/>
      <c r="D34" s="22"/>
      <c r="E34" s="22"/>
      <c r="F34" s="22"/>
    </row>
    <row r="35" spans="3:6" ht="16.5" thickTop="1" thickBot="1" x14ac:dyDescent="0.3">
      <c r="C35" s="22"/>
      <c r="D35" s="22" t="s">
        <v>234</v>
      </c>
      <c r="E35" s="31" t="s">
        <v>184</v>
      </c>
      <c r="F35" s="102">
        <f>IF(E35="Sí",SUM(D28:D29)*1.25,0)</f>
        <v>6.25</v>
      </c>
    </row>
    <row r="36" spans="3:6" ht="15.75" thickTop="1" x14ac:dyDescent="0.25"/>
    <row r="37" spans="3:6" x14ac:dyDescent="0.25">
      <c r="D37" s="22" t="s">
        <v>182</v>
      </c>
      <c r="E37" s="22"/>
      <c r="F37" s="101">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40" zoomScaleNormal="100" workbookViewId="0">
      <selection activeCell="K46" sqref="K46"/>
    </sheetView>
  </sheetViews>
  <sheetFormatPr baseColWidth="10" defaultColWidth="8.85546875" defaultRowHeight="15" customHeight="1" x14ac:dyDescent="0.25"/>
  <cols>
    <col min="1" max="1" width="12.7109375" style="6"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7" ht="60" customHeight="1" x14ac:dyDescent="0.25">
      <c r="A1" s="6" t="s">
        <v>185</v>
      </c>
      <c r="B1" s="24"/>
      <c r="D1" s="57"/>
      <c r="E1" s="57"/>
      <c r="F1" s="57"/>
      <c r="G1" s="57"/>
    </row>
    <row r="2" spans="1:7" ht="15" customHeight="1" x14ac:dyDescent="0.25">
      <c r="A2" s="6" t="s">
        <v>186</v>
      </c>
      <c r="B2" s="24"/>
    </row>
    <row r="3" spans="1:7" ht="15" customHeight="1" x14ac:dyDescent="0.25">
      <c r="A3" s="103" t="s">
        <v>222</v>
      </c>
      <c r="B3" s="24"/>
    </row>
    <row r="4" spans="1:7" ht="15" customHeight="1" x14ac:dyDescent="0.25">
      <c r="A4" s="6" t="s">
        <v>187</v>
      </c>
      <c r="B4" s="24"/>
    </row>
    <row r="5" spans="1:7" s="2" customFormat="1" ht="15" customHeight="1" x14ac:dyDescent="0.25">
      <c r="A5" s="16" t="s">
        <v>188</v>
      </c>
      <c r="B5" s="25"/>
    </row>
    <row r="6" spans="1:7" s="2" customFormat="1" ht="15" customHeight="1" x14ac:dyDescent="0.25">
      <c r="A6" s="16" t="s">
        <v>189</v>
      </c>
      <c r="B6" s="25"/>
    </row>
    <row r="7" spans="1:7" s="2" customFormat="1" ht="15" customHeight="1" x14ac:dyDescent="0.25">
      <c r="A7" s="16" t="s">
        <v>190</v>
      </c>
      <c r="B7" s="25"/>
    </row>
    <row r="8" spans="1:7" s="2" customFormat="1" ht="15" customHeight="1" x14ac:dyDescent="0.25">
      <c r="A8" s="62" t="s">
        <v>223</v>
      </c>
      <c r="B8" s="25"/>
    </row>
    <row r="9" spans="1:7" s="2" customFormat="1" ht="15" customHeight="1" x14ac:dyDescent="0.25">
      <c r="A9" s="62" t="s">
        <v>224</v>
      </c>
      <c r="B9" s="25"/>
    </row>
    <row r="10" spans="1:7" s="2" customFormat="1" ht="15" customHeight="1" x14ac:dyDescent="0.25">
      <c r="A10" s="16" t="s">
        <v>191</v>
      </c>
      <c r="B10" s="25"/>
    </row>
    <row r="11" spans="1:7" s="2" customFormat="1" ht="15" customHeight="1" x14ac:dyDescent="0.25">
      <c r="A11" s="16" t="s">
        <v>9</v>
      </c>
      <c r="B11" s="25"/>
    </row>
    <row r="12" spans="1:7" s="2" customFormat="1" ht="15" customHeight="1" x14ac:dyDescent="0.25">
      <c r="A12" s="16" t="s">
        <v>21</v>
      </c>
      <c r="B12" s="25"/>
    </row>
    <row r="13" spans="1:7" s="2" customFormat="1" ht="15" customHeight="1" x14ac:dyDescent="0.25">
      <c r="A13" s="16" t="s">
        <v>225</v>
      </c>
      <c r="B13" s="25"/>
      <c r="C13" s="66"/>
      <c r="D13" s="69"/>
      <c r="E13" s="69"/>
      <c r="F13" s="69"/>
      <c r="G13" s="69"/>
    </row>
    <row r="14" spans="1:7" s="2" customFormat="1" ht="15" customHeight="1" x14ac:dyDescent="0.25">
      <c r="A14" s="62" t="s">
        <v>226</v>
      </c>
      <c r="B14" s="25"/>
      <c r="C14" s="69"/>
      <c r="D14" s="69"/>
      <c r="E14" s="69"/>
      <c r="F14" s="69"/>
      <c r="G14" s="69"/>
    </row>
    <row r="15" spans="1:7" s="2" customFormat="1" ht="15" customHeight="1" x14ac:dyDescent="0.25">
      <c r="A15" s="62" t="s">
        <v>227</v>
      </c>
      <c r="B15" s="25"/>
    </row>
    <row r="16" spans="1:7" s="2" customFormat="1" ht="15" customHeight="1" x14ac:dyDescent="0.25">
      <c r="A16" s="19" t="s">
        <v>228</v>
      </c>
      <c r="B16" s="25"/>
      <c r="C16" s="23" t="s">
        <v>54</v>
      </c>
      <c r="D16" s="21" t="s">
        <v>70</v>
      </c>
      <c r="E16" s="15"/>
      <c r="F16" s="20" t="s">
        <v>72</v>
      </c>
      <c r="G16" s="21" t="s">
        <v>70</v>
      </c>
    </row>
    <row r="17" spans="1:12" s="2" customFormat="1" ht="15" customHeight="1" x14ac:dyDescent="0.25">
      <c r="A17" s="16" t="s">
        <v>192</v>
      </c>
      <c r="C17" s="81" t="s">
        <v>55</v>
      </c>
      <c r="D17" s="80">
        <v>50</v>
      </c>
      <c r="E17" s="26"/>
      <c r="F17" s="81" t="s">
        <v>73</v>
      </c>
      <c r="G17" s="80">
        <v>50</v>
      </c>
      <c r="H17" s="25"/>
      <c r="I17" s="25"/>
      <c r="J17" s="25"/>
      <c r="K17" s="25"/>
      <c r="L17" s="25"/>
    </row>
    <row r="18" spans="1:12" s="2" customFormat="1" ht="15" customHeight="1" x14ac:dyDescent="0.25">
      <c r="A18" s="16" t="s">
        <v>20</v>
      </c>
      <c r="C18" s="81" t="s">
        <v>56</v>
      </c>
      <c r="D18" s="80">
        <v>20</v>
      </c>
      <c r="E18" s="26"/>
      <c r="F18" s="81" t="s">
        <v>74</v>
      </c>
      <c r="G18" s="80">
        <v>30</v>
      </c>
      <c r="H18" s="25"/>
      <c r="I18" s="25"/>
      <c r="J18" s="25"/>
      <c r="K18" s="25"/>
      <c r="L18" s="25"/>
    </row>
    <row r="19" spans="1:12" s="2" customFormat="1" ht="15" customHeight="1" x14ac:dyDescent="0.25">
      <c r="A19" s="16" t="s">
        <v>21</v>
      </c>
      <c r="C19" s="81" t="s">
        <v>57</v>
      </c>
      <c r="D19" s="80">
        <v>60</v>
      </c>
      <c r="E19" s="26"/>
      <c r="F19" s="81" t="s">
        <v>75</v>
      </c>
      <c r="G19" s="80">
        <v>10</v>
      </c>
      <c r="H19" s="25"/>
      <c r="I19" s="25"/>
      <c r="J19" s="25"/>
      <c r="K19" s="25"/>
      <c r="L19" s="25"/>
    </row>
    <row r="20" spans="1:12" s="2" customFormat="1" ht="15" customHeight="1" x14ac:dyDescent="0.25">
      <c r="A20" s="16" t="s">
        <v>22</v>
      </c>
      <c r="C20" s="81" t="s">
        <v>58</v>
      </c>
      <c r="D20" s="80">
        <v>40</v>
      </c>
      <c r="E20" s="26"/>
      <c r="F20" s="81" t="s">
        <v>76</v>
      </c>
      <c r="G20" s="80">
        <v>50</v>
      </c>
      <c r="H20" s="25"/>
      <c r="I20" s="25"/>
      <c r="J20" s="25"/>
      <c r="K20" s="25"/>
      <c r="L20" s="25"/>
    </row>
    <row r="21" spans="1:12" s="2" customFormat="1" ht="15" customHeight="1" thickBot="1" x14ac:dyDescent="0.3">
      <c r="A21" s="16" t="s">
        <v>193</v>
      </c>
      <c r="C21" s="25"/>
      <c r="D21" s="25"/>
      <c r="E21" s="25"/>
      <c r="F21" s="25"/>
      <c r="G21" s="25"/>
      <c r="H21" s="25"/>
      <c r="I21" s="25"/>
      <c r="J21" s="25"/>
      <c r="K21" s="25"/>
      <c r="L21" s="25"/>
    </row>
    <row r="22" spans="1:12" s="2" customFormat="1" ht="15" customHeight="1" thickTop="1" thickBot="1" x14ac:dyDescent="0.3">
      <c r="A22" s="16" t="s">
        <v>194</v>
      </c>
      <c r="C22" s="32" t="s">
        <v>56</v>
      </c>
      <c r="D22" s="29">
        <f>+VLOOKUP(C22,C17:D20,2,FALSE)</f>
        <v>20</v>
      </c>
      <c r="E22" s="26"/>
      <c r="F22" s="120" t="s">
        <v>73</v>
      </c>
      <c r="G22" s="29">
        <f>+VLOOKUP(F22,F17:G20,2,)</f>
        <v>50</v>
      </c>
      <c r="H22" s="25"/>
      <c r="I22" s="25"/>
      <c r="J22" s="25"/>
      <c r="K22" s="25"/>
      <c r="L22" s="25"/>
    </row>
    <row r="23" spans="1:12" s="2" customFormat="1" ht="15" customHeight="1" thickTop="1" x14ac:dyDescent="0.25">
      <c r="A23" s="16" t="s">
        <v>195</v>
      </c>
      <c r="C23" s="25"/>
      <c r="D23" s="26"/>
      <c r="E23" s="26"/>
      <c r="F23" s="25"/>
      <c r="G23" s="26"/>
      <c r="H23" s="25"/>
      <c r="I23" s="25"/>
      <c r="J23" s="25"/>
      <c r="K23" s="25"/>
      <c r="L23" s="25"/>
    </row>
    <row r="24" spans="1:12" s="2" customFormat="1" ht="15" customHeight="1" x14ac:dyDescent="0.25">
      <c r="A24" s="16" t="s">
        <v>196</v>
      </c>
      <c r="H24" s="25"/>
      <c r="I24" s="25"/>
      <c r="J24" s="25"/>
      <c r="K24" s="25"/>
      <c r="L24" s="25"/>
    </row>
    <row r="25" spans="1:12" s="2" customFormat="1" ht="15" customHeight="1" x14ac:dyDescent="0.25">
      <c r="A25" s="16" t="s">
        <v>27</v>
      </c>
      <c r="H25" s="25"/>
      <c r="I25" s="25"/>
      <c r="J25" s="25"/>
      <c r="K25" s="25"/>
      <c r="L25" s="25"/>
    </row>
    <row r="26" spans="1:12" ht="15" customHeight="1" x14ac:dyDescent="0.25">
      <c r="C26" s="2"/>
      <c r="E26" s="2"/>
      <c r="F26" s="2"/>
      <c r="G26" s="2"/>
      <c r="H26" s="24"/>
      <c r="I26" s="25"/>
      <c r="J26" s="25"/>
      <c r="K26" s="25"/>
      <c r="L26" s="25"/>
    </row>
    <row r="27" spans="1:12" ht="15" customHeight="1" x14ac:dyDescent="0.25">
      <c r="C27" s="2"/>
      <c r="E27" s="2"/>
      <c r="F27" s="2"/>
      <c r="G27" s="2"/>
      <c r="H27" s="24"/>
      <c r="I27" s="24"/>
      <c r="J27" s="24"/>
      <c r="K27" s="24"/>
      <c r="L27" s="24"/>
    </row>
    <row r="28" spans="1:12" ht="15" customHeight="1" x14ac:dyDescent="0.25">
      <c r="C28" s="2"/>
      <c r="E28" s="2"/>
      <c r="F28" s="2"/>
      <c r="G28" s="2"/>
      <c r="H28" s="24"/>
      <c r="I28" s="24"/>
      <c r="J28" s="24"/>
      <c r="K28" s="24"/>
      <c r="L28" s="24"/>
    </row>
    <row r="29" spans="1:12" ht="15" customHeight="1" x14ac:dyDescent="0.25">
      <c r="H29" s="24"/>
      <c r="I29" s="24"/>
      <c r="J29" s="24"/>
      <c r="K29" s="24"/>
      <c r="L29" s="24"/>
    </row>
    <row r="30" spans="1:12" ht="15" customHeight="1" x14ac:dyDescent="0.25">
      <c r="D30" s="2" t="str">
        <f>+VLOOKUP(C17,C17:C20,1,FALSE)</f>
        <v>Manzanas</v>
      </c>
      <c r="H30" s="24"/>
      <c r="I30" s="24"/>
      <c r="J30" s="24"/>
      <c r="K30" s="24"/>
      <c r="L30" s="24"/>
    </row>
    <row r="31" spans="1:12" ht="15" customHeight="1" x14ac:dyDescent="0.25">
      <c r="H31" s="24"/>
      <c r="I31" s="24"/>
      <c r="J31" s="24"/>
      <c r="K31" s="24"/>
      <c r="L31" s="24"/>
    </row>
    <row r="32" spans="1:12" ht="15" customHeight="1" x14ac:dyDescent="0.25">
      <c r="H32" s="24"/>
      <c r="I32" s="24"/>
      <c r="J32" s="24"/>
      <c r="K32" s="24"/>
      <c r="L32" s="24"/>
    </row>
    <row r="33" spans="2:7" ht="15" customHeight="1" x14ac:dyDescent="0.25">
      <c r="B33" s="24"/>
      <c r="C33" s="67"/>
      <c r="D33" s="68"/>
      <c r="E33" s="68"/>
      <c r="F33" s="68"/>
      <c r="G33" s="68"/>
    </row>
    <row r="34" spans="2:7" ht="15" customHeight="1" x14ac:dyDescent="0.25">
      <c r="B34" s="24"/>
      <c r="C34" s="68"/>
      <c r="D34" s="68"/>
      <c r="E34" s="68"/>
      <c r="F34" s="68"/>
      <c r="G34" s="68"/>
    </row>
    <row r="35" spans="2:7" ht="15" customHeight="1" x14ac:dyDescent="0.25">
      <c r="B35" s="24"/>
      <c r="C35" s="59" t="s">
        <v>93</v>
      </c>
      <c r="D35" s="57"/>
      <c r="E35" s="57"/>
      <c r="F35" s="57"/>
      <c r="G35" s="57"/>
    </row>
    <row r="36" spans="2:7" ht="15" customHeight="1" x14ac:dyDescent="0.25">
      <c r="B36" s="24"/>
      <c r="C36" s="23" t="s">
        <v>60</v>
      </c>
      <c r="D36" s="21" t="s">
        <v>70</v>
      </c>
      <c r="E36" s="15"/>
      <c r="F36" s="20" t="s">
        <v>60</v>
      </c>
      <c r="G36" s="21" t="s">
        <v>70</v>
      </c>
    </row>
    <row r="37" spans="2:7" ht="15" customHeight="1" x14ac:dyDescent="0.25">
      <c r="B37" s="24"/>
      <c r="C37" s="81" t="s">
        <v>61</v>
      </c>
      <c r="D37" s="80">
        <v>50</v>
      </c>
      <c r="E37" s="26"/>
      <c r="F37" s="81" t="s">
        <v>61</v>
      </c>
      <c r="G37" s="80">
        <v>50</v>
      </c>
    </row>
    <row r="38" spans="2:7" ht="15" customHeight="1" x14ac:dyDescent="0.25">
      <c r="B38" s="24"/>
      <c r="C38" s="81" t="s">
        <v>62</v>
      </c>
      <c r="D38" s="80">
        <v>100</v>
      </c>
      <c r="E38" s="26"/>
      <c r="F38" s="81" t="s">
        <v>62</v>
      </c>
      <c r="G38" s="80">
        <v>100</v>
      </c>
    </row>
    <row r="39" spans="2:7" ht="15" customHeight="1" x14ac:dyDescent="0.25">
      <c r="B39" s="24"/>
      <c r="C39" s="81" t="s">
        <v>63</v>
      </c>
      <c r="D39" s="80">
        <v>40</v>
      </c>
      <c r="E39" s="26"/>
      <c r="F39" s="81" t="s">
        <v>63</v>
      </c>
      <c r="G39" s="80">
        <v>40</v>
      </c>
    </row>
    <row r="40" spans="2:7" ht="15" customHeight="1" x14ac:dyDescent="0.25">
      <c r="C40" s="81" t="s">
        <v>64</v>
      </c>
      <c r="D40" s="80">
        <v>50</v>
      </c>
      <c r="E40" s="26"/>
      <c r="F40" s="81" t="s">
        <v>64</v>
      </c>
      <c r="G40" s="80">
        <v>50</v>
      </c>
    </row>
    <row r="41" spans="2:7" ht="15" customHeight="1" x14ac:dyDescent="0.25">
      <c r="C41" s="81" t="s">
        <v>65</v>
      </c>
      <c r="D41" s="80">
        <v>20</v>
      </c>
      <c r="E41" s="26"/>
      <c r="F41" s="81" t="s">
        <v>65</v>
      </c>
      <c r="G41" s="80">
        <v>20</v>
      </c>
    </row>
    <row r="42" spans="2:7" ht="15" customHeight="1" thickBot="1" x14ac:dyDescent="0.3">
      <c r="C42" s="25"/>
      <c r="D42" s="25"/>
      <c r="E42" s="25"/>
      <c r="F42" s="25"/>
      <c r="G42" s="25"/>
    </row>
    <row r="43" spans="2:7" ht="15" customHeight="1" thickTop="1" thickBot="1" x14ac:dyDescent="0.3">
      <c r="B43" s="24"/>
      <c r="C43" s="32"/>
      <c r="D43" s="29" t="e">
        <f>VLOOKUP(C43,C37:D41,2,FALSE)</f>
        <v>#N/A</v>
      </c>
      <c r="E43" s="26"/>
      <c r="F43" s="61" t="s">
        <v>197</v>
      </c>
      <c r="G43" s="29" t="str">
        <f>IFERROR(VLOOKUP(F43,F37:G41,2,FALSE),"")</f>
        <v/>
      </c>
    </row>
    <row r="44" spans="2:7" ht="15" customHeight="1" thickTop="1" x14ac:dyDescent="0.25">
      <c r="B44" s="24"/>
      <c r="C44" s="24"/>
      <c r="D44" s="25"/>
      <c r="E44" s="24"/>
      <c r="F44" s="24"/>
      <c r="G44" s="24"/>
    </row>
    <row r="45" spans="2:7" ht="15" customHeight="1" x14ac:dyDescent="0.25">
      <c r="B45" s="24"/>
      <c r="C45" s="24"/>
      <c r="D45" s="25"/>
      <c r="E45" s="24"/>
      <c r="F45" s="24"/>
      <c r="G45" s="24"/>
    </row>
    <row r="46" spans="2:7" ht="15" customHeight="1" x14ac:dyDescent="0.25">
      <c r="B46" s="24"/>
      <c r="C46" s="24"/>
      <c r="D46" s="25"/>
      <c r="E46" s="24"/>
      <c r="F46" s="24"/>
      <c r="G46" s="24"/>
    </row>
    <row r="47" spans="2:7" ht="15" customHeight="1" x14ac:dyDescent="0.25">
      <c r="B47" s="24"/>
      <c r="C47" s="24"/>
      <c r="D47" s="25"/>
      <c r="E47" s="24"/>
      <c r="F47" s="24"/>
      <c r="G47" s="24"/>
    </row>
    <row r="48" spans="2:7" ht="15" customHeight="1" x14ac:dyDescent="0.25">
      <c r="B48" s="24"/>
      <c r="C48" s="24"/>
      <c r="D48" s="25"/>
      <c r="E48" s="24"/>
      <c r="F48" s="24"/>
      <c r="G48" s="24"/>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8</vt:i4>
      </vt:variant>
    </vt:vector>
  </HeadingPairs>
  <TitlesOfParts>
    <vt:vector size="19"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Asistente para funciones</vt:lpstr>
      <vt:lpstr>El Tío Tech</vt:lpstr>
      <vt:lpstr>'Introducción a las funciones'!Carnicería</vt:lpstr>
      <vt:lpstr>'Introducción a las funciones'!Elementos</vt:lpstr>
      <vt:lpstr>'Introducción a las funciones'!ExtraCredit</vt:lpstr>
      <vt:lpstr>'Introducción a las funciones'!Fruta</vt:lpstr>
      <vt:lpstr>'Introducción a las funciones'!MoreFruit</vt:lpstr>
      <vt:lpstr>'Introducción a las funciones'!MoreItems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2022-12-22T15:36:31Z</dcterms:modified>
  <cp:category/>
  <cp:contentStatus/>
</cp:coreProperties>
</file>