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osec\OneDrive\Escritorio\"/>
    </mc:Choice>
  </mc:AlternateContent>
  <xr:revisionPtr revIDLastSave="0" documentId="13_ncr:1_{660326E8-BF03-426A-9EE4-B57F3CA35D47}" xr6:coauthVersionLast="47" xr6:coauthVersionMax="47" xr10:uidLastSave="{00000000-0000-0000-0000-000000000000}"/>
  <bookViews>
    <workbookView xWindow="-120" yWindow="-120" windowWidth="20730" windowHeight="11160" firstSheet="4" activeTab="8" xr2:uid="{00000000-000D-0000-FFFF-FFFF00000000}"/>
  </bookViews>
  <sheets>
    <sheet name="Intro" sheetId="4" r:id="rId1"/>
    <sheet name="Hoja2" sheetId="5" r:id="rId2"/>
    <sheet name="Ejemplo" sheetId="10" r:id="rId3"/>
    <sheet name="Ejercicio N° 1 (2 Criterios)" sheetId="11" r:id="rId4"/>
    <sheet name="Ejercicio N°2 (3 Criterios)" sheetId="12" r:id="rId5"/>
    <sheet name="EJERCICIO Nº3" sheetId="1" r:id="rId6"/>
    <sheet name="EJERCICIO Nº4" sheetId="2" r:id="rId7"/>
    <sheet name="Clientes" sheetId="8" r:id="rId8"/>
    <sheet name="Ventas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4" i="8"/>
  <c r="I21" i="2"/>
  <c r="I20" i="2"/>
  <c r="I19" i="2"/>
  <c r="I18" i="2"/>
  <c r="G20" i="1"/>
  <c r="G19" i="1"/>
  <c r="G18" i="1"/>
  <c r="G17" i="1"/>
  <c r="F13" i="12"/>
  <c r="F7" i="12"/>
  <c r="F5" i="11"/>
  <c r="F4" i="11"/>
  <c r="C12" i="10"/>
  <c r="I6" i="2" l="1"/>
  <c r="I7" i="2"/>
  <c r="I8" i="2"/>
  <c r="I9" i="2"/>
  <c r="I10" i="2"/>
  <c r="I11" i="2"/>
  <c r="I12" i="2"/>
  <c r="I13" i="2"/>
  <c r="I14" i="2"/>
  <c r="I5" i="2"/>
  <c r="G5" i="1"/>
  <c r="G7" i="1"/>
  <c r="G8" i="1"/>
  <c r="G9" i="1"/>
  <c r="G10" i="1"/>
  <c r="G11" i="1"/>
  <c r="G12" i="1"/>
  <c r="G13" i="1"/>
  <c r="G4" i="1"/>
</calcChain>
</file>

<file path=xl/sharedStrings.xml><?xml version="1.0" encoding="utf-8"?>
<sst xmlns="http://schemas.openxmlformats.org/spreadsheetml/2006/main" count="253" uniqueCount="106">
  <si>
    <t>Nº</t>
  </si>
  <si>
    <t>APELLIDOS Y NOMBRES</t>
  </si>
  <si>
    <t>PROMEDIO</t>
  </si>
  <si>
    <t>REGISTRO DE NOTAS</t>
  </si>
  <si>
    <t>¿Cuánto es la suma de los aprobados en el promedio?</t>
  </si>
  <si>
    <t>OPERACIONES CON LA FUNCION SUMAR.SI</t>
  </si>
  <si>
    <t>RESULTADO</t>
  </si>
  <si>
    <t>AÑOS DE SERVICIO</t>
  </si>
  <si>
    <t>HABER BASICO</t>
  </si>
  <si>
    <t>HIJOS</t>
  </si>
  <si>
    <t>AFP</t>
  </si>
  <si>
    <t>NETO A PAGAR</t>
  </si>
  <si>
    <t>DIAZ CAMONES, Luis</t>
  </si>
  <si>
    <t>EGUIA SALDARRIAGA, Mishelle</t>
  </si>
  <si>
    <t>PLANILLA DE REMUNERACIONES</t>
  </si>
  <si>
    <t>SEGURO SOCIAL</t>
  </si>
  <si>
    <t>INTEGRA</t>
  </si>
  <si>
    <t>HORIZONTE</t>
  </si>
  <si>
    <t>SANCHEZ LAPA, Klisman</t>
  </si>
  <si>
    <t>PALOMAR CRISPÍN, Martín</t>
  </si>
  <si>
    <t>IBERICO BELTRAN, Hector</t>
  </si>
  <si>
    <t>PEREIRA RUCANA, Miriam Iris</t>
  </si>
  <si>
    <t>GIMENES BEDOYA, Estefania</t>
  </si>
  <si>
    <t>MANCHALITO MIÑANO, Alexander</t>
  </si>
  <si>
    <t>PINTO CALDERON, Virginia</t>
  </si>
  <si>
    <t>PELAES ORTIZ, Patricia</t>
  </si>
  <si>
    <t>VENTURA RIVEROS, Henrry</t>
  </si>
  <si>
    <t>MATEMÁTICA</t>
  </si>
  <si>
    <t>LENGUAJE</t>
  </si>
  <si>
    <t>HISTORIA</t>
  </si>
  <si>
    <t>¿Cuánto es la suma  de todas las notas que tienen  6 en el curso de Matemática?</t>
  </si>
  <si>
    <t>¿Cuánto es la suma de todas las notas mayores a 8 en el curso de Lenguaje?</t>
  </si>
  <si>
    <t>¿Cuánto es la suma de todas las notas menores que 15 en Historia?</t>
  </si>
  <si>
    <t>TERRONES GUTIERREZ, Bherta</t>
  </si>
  <si>
    <t>CARGO</t>
  </si>
  <si>
    <t>CONTADOR</t>
  </si>
  <si>
    <t>INFORMATICA</t>
  </si>
  <si>
    <t>ADMINISTRADOR</t>
  </si>
  <si>
    <t>SECRETARIA</t>
  </si>
  <si>
    <t>Resultado</t>
  </si>
  <si>
    <t>Cuanto suman los netos de los administradores con mas de un hijo</t>
  </si>
  <si>
    <t>Cuanto suman los netos de los contadores que ganan mas de 1500 y tienen mas de 1 hijo</t>
  </si>
  <si>
    <t>CASTRO POZO, José</t>
  </si>
  <si>
    <t>LULAPI MATTA, Yordan</t>
  </si>
  <si>
    <t>SANDOVAL VARA, Esmit</t>
  </si>
  <si>
    <t>CERDA VIDAL, Josselyn</t>
  </si>
  <si>
    <t>VELA DE LA CRUZ, Jack</t>
  </si>
  <si>
    <t>IBERICO HERRERA, Hector</t>
  </si>
  <si>
    <t>SANCHEZ AGUIRRE, Roland</t>
  </si>
  <si>
    <r>
      <t>SUMAR.SI</t>
    </r>
    <r>
      <rPr>
        <sz val="33"/>
        <color rgb="FFFF0000"/>
        <rFont val="Arial"/>
        <family val="2"/>
      </rPr>
      <t>(</t>
    </r>
    <r>
      <rPr>
        <sz val="33"/>
        <color theme="8" tint="-0.249977111117893"/>
        <rFont val="Arial"/>
        <family val="2"/>
      </rPr>
      <t>rango;criterio;Rango Suma</t>
    </r>
    <r>
      <rPr>
        <sz val="33"/>
        <color rgb="FFFF0000"/>
        <rFont val="Arial"/>
        <family val="2"/>
      </rPr>
      <t>)</t>
    </r>
  </si>
  <si>
    <t>SUMAR.SI</t>
  </si>
  <si>
    <t xml:space="preserve"> SUMAR.SI.CONJUNTO</t>
  </si>
  <si>
    <t>Codigo Cli</t>
  </si>
  <si>
    <t>Cliente</t>
  </si>
  <si>
    <t>Cli_1</t>
  </si>
  <si>
    <t>Cli_2</t>
  </si>
  <si>
    <t>Cli_3</t>
  </si>
  <si>
    <t>Cli_4</t>
  </si>
  <si>
    <t>Cli_5</t>
  </si>
  <si>
    <t>Cli_6</t>
  </si>
  <si>
    <t>Cli_7</t>
  </si>
  <si>
    <t>Cli_8</t>
  </si>
  <si>
    <t>Cli_9</t>
  </si>
  <si>
    <t>Cli_10</t>
  </si>
  <si>
    <t>Juan Iberico</t>
  </si>
  <si>
    <t>Manuel Sanchez</t>
  </si>
  <si>
    <t>Ricardo Montalvan</t>
  </si>
  <si>
    <t>Mario Gimenez</t>
  </si>
  <si>
    <t>Cesar Torres</t>
  </si>
  <si>
    <t>Marcia Toledo</t>
  </si>
  <si>
    <t>Juaquin Cárdenas</t>
  </si>
  <si>
    <t>Cesar Peres</t>
  </si>
  <si>
    <t>Carlos Borbor</t>
  </si>
  <si>
    <t>Manuel Aguilar</t>
  </si>
  <si>
    <t>Producto</t>
  </si>
  <si>
    <t>Cod Cliente</t>
  </si>
  <si>
    <t>Leche Gloria</t>
  </si>
  <si>
    <t>Panetón Donofrio</t>
  </si>
  <si>
    <t xml:space="preserve">Mantequilla </t>
  </si>
  <si>
    <t>Café</t>
  </si>
  <si>
    <t>Ventas</t>
  </si>
  <si>
    <t>Mes</t>
  </si>
  <si>
    <t>Suma</t>
  </si>
  <si>
    <t>Cuanto es la suma del neto a pagar de los apellidos que comienzan con S</t>
  </si>
  <si>
    <t>Ejercicios Sumar.si con mas de 1 criterio</t>
  </si>
  <si>
    <t>Cuanto es la suma del neto a pagar de los apellidos que comienzan con S y C</t>
  </si>
  <si>
    <t>PERES SUSTINIANO, Carlos</t>
  </si>
  <si>
    <r>
      <t>SUMAR.SI.CONJUNTO</t>
    </r>
    <r>
      <rPr>
        <sz val="26"/>
        <color rgb="FFFF0000"/>
        <rFont val="Arial"/>
        <family val="2"/>
      </rPr>
      <t>(Rango Suma;</t>
    </r>
    <r>
      <rPr>
        <sz val="26"/>
        <color theme="8" tint="-0.249977111117893"/>
        <rFont val="Arial"/>
        <family val="2"/>
      </rPr>
      <t>Rango1;Criterio1;Rango2;Criterio2</t>
    </r>
    <r>
      <rPr>
        <sz val="26"/>
        <color rgb="FFFF0000"/>
        <rFont val="Arial"/>
        <family val="2"/>
      </rPr>
      <t>)</t>
    </r>
  </si>
  <si>
    <t>Área</t>
  </si>
  <si>
    <t>Almacenes</t>
  </si>
  <si>
    <t>A</t>
  </si>
  <si>
    <t>B</t>
  </si>
  <si>
    <t>C</t>
  </si>
  <si>
    <t>SUMAR TODAS LAS VENTAS DEL ALMACEN "A"</t>
  </si>
  <si>
    <t>Vendedor</t>
  </si>
  <si>
    <t>Venta</t>
  </si>
  <si>
    <t>Cuaderno</t>
  </si>
  <si>
    <t>Juan Sanchez</t>
  </si>
  <si>
    <t>Sistemas</t>
  </si>
  <si>
    <t>Recursos Humanos</t>
  </si>
  <si>
    <t>Mochila</t>
  </si>
  <si>
    <t>Pablo López</t>
  </si>
  <si>
    <t>Miguel Urquia</t>
  </si>
  <si>
    <t>Calculadora</t>
  </si>
  <si>
    <t>Se quiere saber cual fue la suma de las ventas de Juan Sanchez, en el área de Sistemas.</t>
  </si>
  <si>
    <r>
      <t xml:space="preserve">Se quiere saber cual fue la suma de las ventas de </t>
    </r>
    <r>
      <rPr>
        <b/>
        <sz val="16"/>
        <color rgb="FFFFFF00"/>
        <rFont val="Arial"/>
        <family val="2"/>
      </rPr>
      <t>Juan Sanchez</t>
    </r>
    <r>
      <rPr>
        <b/>
        <sz val="16"/>
        <rFont val="Arial"/>
        <family val="2"/>
      </rPr>
      <t xml:space="preserve"> en el </t>
    </r>
    <r>
      <rPr>
        <b/>
        <sz val="16"/>
        <color rgb="FFFFFF00"/>
        <rFont val="Arial"/>
        <family val="2"/>
      </rPr>
      <t>área de Sistemas</t>
    </r>
    <r>
      <rPr>
        <b/>
        <sz val="16"/>
        <rFont val="Arial"/>
        <family val="2"/>
      </rPr>
      <t xml:space="preserve"> y que superaron los </t>
    </r>
    <r>
      <rPr>
        <b/>
        <sz val="16"/>
        <color rgb="FFFFFF00"/>
        <rFont val="Arial"/>
        <family val="2"/>
      </rPr>
      <t>400 soles.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</si>
</sst>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"/>
    <numFmt numFmtId="165" formatCode="00.0"/>
    <numFmt numFmtId="166" formatCode="&quot;S/.&quot;#,##0.00"/>
    <numFmt numFmtId="167" formatCode="&quot;S/&quot;#,##0.00"/>
  </numFmts>
  <fonts count="27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color theme="1" tint="4.9989318521683403E-2"/>
      <name val="Arial"/>
      <family val="2"/>
    </font>
    <font>
      <sz val="10"/>
      <name val="Arial"/>
      <family val="2"/>
    </font>
    <font>
      <b/>
      <sz val="72"/>
      <name val="Arial"/>
      <family val="2"/>
    </font>
    <font>
      <sz val="11"/>
      <name val="Arial"/>
      <family val="2"/>
    </font>
    <font>
      <sz val="10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0"/>
      <color theme="0"/>
      <name val="Arial"/>
      <family val="2"/>
    </font>
    <font>
      <sz val="26"/>
      <name val="Arial"/>
      <family val="2"/>
    </font>
    <font>
      <sz val="36"/>
      <name val="Arial"/>
      <family val="2"/>
    </font>
    <font>
      <sz val="33"/>
      <name val="Arial"/>
      <family val="2"/>
    </font>
    <font>
      <sz val="33"/>
      <color rgb="FFFF0000"/>
      <name val="Arial"/>
      <family val="2"/>
    </font>
    <font>
      <sz val="33"/>
      <color theme="8" tint="-0.249977111117893"/>
      <name val="Arial"/>
      <family val="2"/>
    </font>
    <font>
      <sz val="26"/>
      <color rgb="FFFF0000"/>
      <name val="Arial"/>
      <family val="2"/>
    </font>
    <font>
      <sz val="26"/>
      <color theme="8" tint="-0.249977111117893"/>
      <name val="Arial"/>
      <family val="2"/>
    </font>
    <font>
      <b/>
      <sz val="22"/>
      <color theme="0"/>
      <name val="Arial"/>
      <family val="2"/>
    </font>
    <font>
      <b/>
      <sz val="120"/>
      <color theme="1" tint="4.9989318521683403E-2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2"/>
      <name val="Arial"/>
      <family val="2"/>
    </font>
    <font>
      <b/>
      <sz val="16"/>
      <color rgb="FFFFFF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9"/>
      </left>
      <right/>
      <top style="medium">
        <color indexed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9"/>
      </right>
      <top/>
      <bottom style="thin">
        <color indexed="64"/>
      </bottom>
      <diagonal/>
    </border>
    <border>
      <left style="medium">
        <color indexed="9"/>
      </left>
      <right style="medium">
        <color indexed="9"/>
      </right>
      <top/>
      <bottom style="thin">
        <color indexed="64"/>
      </bottom>
      <diagonal/>
    </border>
    <border>
      <left style="medium">
        <color indexed="9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9"/>
      </left>
      <right style="medium">
        <color indexed="64"/>
      </right>
      <top style="medium">
        <color indexed="9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9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5" fillId="0" borderId="0" xfId="0" applyFont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164" fontId="7" fillId="0" borderId="10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shrinkToFit="1"/>
    </xf>
    <xf numFmtId="164" fontId="7" fillId="0" borderId="2" xfId="0" applyNumberFormat="1" applyFont="1" applyFill="1" applyBorder="1" applyAlignment="1">
      <alignment horizontal="center" vertical="center"/>
    </xf>
    <xf numFmtId="164" fontId="7" fillId="0" borderId="11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left" vertical="center" shrinkToFit="1"/>
    </xf>
    <xf numFmtId="164" fontId="7" fillId="0" borderId="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5" borderId="0" xfId="0" applyFill="1"/>
    <xf numFmtId="0" fontId="7" fillId="0" borderId="0" xfId="0" applyFont="1"/>
    <xf numFmtId="164" fontId="7" fillId="0" borderId="10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left" vertical="center" shrinkToFit="1"/>
    </xf>
    <xf numFmtId="0" fontId="7" fillId="0" borderId="2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164" fontId="7" fillId="0" borderId="11" xfId="0" applyNumberFormat="1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11" fillId="6" borderId="6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4" fillId="5" borderId="0" xfId="0" applyFont="1" applyFill="1"/>
    <xf numFmtId="0" fontId="0" fillId="0" borderId="2" xfId="0" applyBorder="1"/>
    <xf numFmtId="0" fontId="0" fillId="0" borderId="2" xfId="0" applyFill="1" applyBorder="1" applyAlignment="1">
      <alignment horizontal="left"/>
    </xf>
    <xf numFmtId="0" fontId="7" fillId="0" borderId="2" xfId="0" applyFont="1" applyBorder="1"/>
    <xf numFmtId="0" fontId="9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164" fontId="0" fillId="0" borderId="0" xfId="0" applyNumberFormat="1"/>
    <xf numFmtId="165" fontId="7" fillId="0" borderId="9" xfId="0" applyNumberFormat="1" applyFont="1" applyFill="1" applyBorder="1" applyAlignment="1">
      <alignment horizontal="center" vertical="center"/>
    </xf>
    <xf numFmtId="165" fontId="7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14" fillId="0" borderId="0" xfId="0" applyFont="1" applyFill="1"/>
    <xf numFmtId="0" fontId="0" fillId="0" borderId="0" xfId="0" applyFill="1"/>
    <xf numFmtId="0" fontId="1" fillId="8" borderId="2" xfId="0" applyFont="1" applyFill="1" applyBorder="1" applyAlignment="1">
      <alignment horizontal="center" vertical="center"/>
    </xf>
    <xf numFmtId="0" fontId="0" fillId="2" borderId="2" xfId="0" applyFill="1" applyBorder="1"/>
    <xf numFmtId="166" fontId="0" fillId="0" borderId="2" xfId="0" applyNumberFormat="1" applyBorder="1"/>
    <xf numFmtId="0" fontId="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3" fillId="9" borderId="2" xfId="0" applyFont="1" applyFill="1" applyBorder="1" applyAlignment="1">
      <alignment horizontal="center" vertical="center"/>
    </xf>
    <xf numFmtId="0" fontId="0" fillId="6" borderId="2" xfId="0" applyFill="1" applyBorder="1"/>
    <xf numFmtId="166" fontId="0" fillId="6" borderId="2" xfId="0" applyNumberFormat="1" applyFill="1" applyBorder="1"/>
    <xf numFmtId="0" fontId="0" fillId="0" borderId="0" xfId="0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167" fontId="0" fillId="0" borderId="2" xfId="0" applyNumberForma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167" fontId="0" fillId="0" borderId="2" xfId="0" applyNumberForma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20" fillId="5" borderId="0" xfId="0" applyFont="1" applyFill="1" applyAlignment="1">
      <alignment horizontal="center" vertical="center"/>
    </xf>
    <xf numFmtId="0" fontId="25" fillId="9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horizontal="center" vertical="center" wrapText="1"/>
    </xf>
    <xf numFmtId="0" fontId="24" fillId="7" borderId="0" xfId="0" applyFont="1" applyFill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left" vertical="center"/>
    </xf>
    <xf numFmtId="0" fontId="9" fillId="0" borderId="19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left" vertical="center"/>
    </xf>
    <xf numFmtId="0" fontId="1" fillId="0" borderId="21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12" fillId="5" borderId="23" xfId="0" applyNumberFormat="1" applyFont="1" applyFill="1" applyBorder="1" applyAlignment="1">
      <alignment horizontal="center" vertical="center"/>
    </xf>
    <xf numFmtId="0" fontId="12" fillId="5" borderId="24" xfId="0" applyNumberFormat="1" applyFont="1" applyFill="1" applyBorder="1" applyAlignment="1">
      <alignment horizontal="center" vertical="center"/>
    </xf>
    <xf numFmtId="0" fontId="12" fillId="5" borderId="25" xfId="0" applyNumberFormat="1" applyFont="1" applyFill="1" applyBorder="1" applyAlignment="1">
      <alignment horizontal="center" vertical="center"/>
    </xf>
    <xf numFmtId="0" fontId="12" fillId="5" borderId="26" xfId="0" applyNumberFormat="1" applyFont="1" applyFill="1" applyBorder="1" applyAlignment="1">
      <alignment horizontal="center" vertical="center"/>
    </xf>
    <xf numFmtId="0" fontId="12" fillId="5" borderId="27" xfId="0" applyNumberFormat="1" applyFont="1" applyFill="1" applyBorder="1" applyAlignment="1">
      <alignment horizontal="center" vertical="center"/>
    </xf>
    <xf numFmtId="0" fontId="12" fillId="5" borderId="28" xfId="0" applyNumberFormat="1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left" vertical="center"/>
    </xf>
    <xf numFmtId="167" fontId="0" fillId="10" borderId="2" xfId="0" applyNumberFormat="1" applyFill="1" applyBorder="1" applyAlignment="1">
      <alignment horizontal="center" vertical="center"/>
    </xf>
    <xf numFmtId="167" fontId="0" fillId="0" borderId="0" xfId="0" applyNumberFormat="1"/>
    <xf numFmtId="2" fontId="9" fillId="0" borderId="2" xfId="0" applyNumberFormat="1" applyFont="1" applyFill="1" applyBorder="1" applyAlignment="1">
      <alignment horizontal="left" vertical="center"/>
    </xf>
    <xf numFmtId="0" fontId="7" fillId="10" borderId="2" xfId="0" applyFont="1" applyFill="1" applyBorder="1" applyAlignment="1">
      <alignment horizontal="left" vertical="center" shrinkToFit="1"/>
    </xf>
    <xf numFmtId="0" fontId="7" fillId="10" borderId="2" xfId="0" applyFont="1" applyFill="1" applyBorder="1" applyAlignment="1">
      <alignment horizontal="center"/>
    </xf>
    <xf numFmtId="0" fontId="10" fillId="10" borderId="2" xfId="0" applyFont="1" applyFill="1" applyBorder="1" applyAlignment="1">
      <alignment horizontal="center"/>
    </xf>
    <xf numFmtId="0" fontId="7" fillId="10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138546</xdr:colOff>
      <xdr:row>10</xdr:row>
      <xdr:rowOff>69273</xdr:rowOff>
    </xdr:from>
    <xdr:to>
      <xdr:col>5</xdr:col>
      <xdr:colOff>675410</xdr:colOff>
      <xdr:row>17</xdr:row>
      <xdr:rowOff>4330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46" y="1714500"/>
          <a:ext cx="4346864" cy="1086716"/>
        </a:xfrm>
        <a:prstGeom prst="rect">
          <a:avLst/>
        </a:prstGeom>
      </xdr:spPr>
    </xdr:pic>
    <xdr:clientData/>
  </xdr:twoCellAnchor>
  <xdr:twoCellAnchor editAs="oneCell">
    <xdr:from>
      <xdr:col>16</xdr:col>
      <xdr:colOff>701386</xdr:colOff>
      <xdr:row>3</xdr:row>
      <xdr:rowOff>138546</xdr:rowOff>
    </xdr:from>
    <xdr:to>
      <xdr:col>19</xdr:col>
      <xdr:colOff>632113</xdr:colOff>
      <xdr:row>17</xdr:row>
      <xdr:rowOff>51955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36DB2C5-28BA-43DD-B5CE-F0F338E74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93386" y="632114"/>
          <a:ext cx="2216727" cy="22167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"/>
  <sheetViews>
    <sheetView showGridLines="0" topLeftCell="A7" zoomScale="85" zoomScaleNormal="85" workbookViewId="0">
      <selection activeCell="A12" sqref="A12:W30"/>
    </sheetView>
  </sheetViews>
  <sheetFormatPr baseColWidth="10" defaultRowHeight="12.75" x14ac:dyDescent="0.2"/>
  <sheetData>
    <row r="1" spans="1:23" x14ac:dyDescent="0.2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3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1:23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1:23" x14ac:dyDescent="0.2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</row>
    <row r="5" spans="1:23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</row>
    <row r="6" spans="1:23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</row>
    <row r="7" spans="1:23" x14ac:dyDescent="0.2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</row>
    <row r="8" spans="1:23" x14ac:dyDescent="0.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spans="1:23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3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spans="1:23" x14ac:dyDescent="0.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3" x14ac:dyDescent="0.2">
      <c r="A12" s="62" t="s">
        <v>50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</row>
    <row r="13" spans="1:23" x14ac:dyDescent="0.2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</row>
    <row r="14" spans="1:23" x14ac:dyDescent="0.2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</row>
    <row r="15" spans="1:23" x14ac:dyDescent="0.2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</row>
    <row r="16" spans="1:23" x14ac:dyDescent="0.2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</row>
    <row r="17" spans="1:23" x14ac:dyDescent="0.2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</row>
    <row r="18" spans="1:23" x14ac:dyDescent="0.2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</row>
    <row r="19" spans="1:23" x14ac:dyDescent="0.2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</row>
    <row r="20" spans="1:23" x14ac:dyDescent="0.2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</row>
    <row r="21" spans="1:23" x14ac:dyDescent="0.2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</row>
    <row r="22" spans="1:23" x14ac:dyDescent="0.2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</row>
    <row r="23" spans="1:23" x14ac:dyDescent="0.2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</row>
    <row r="24" spans="1:23" x14ac:dyDescent="0.2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</row>
    <row r="25" spans="1:23" x14ac:dyDescent="0.2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</row>
    <row r="26" spans="1:23" x14ac:dyDescent="0.2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</row>
    <row r="27" spans="1:23" x14ac:dyDescent="0.2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</row>
    <row r="28" spans="1:23" x14ac:dyDescent="0.2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</row>
    <row r="29" spans="1:23" x14ac:dyDescent="0.2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</row>
    <row r="30" spans="1:23" x14ac:dyDescent="0.2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</row>
    <row r="31" spans="1:23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3" x14ac:dyDescent="0.2">
      <c r="A32" s="13"/>
      <c r="B32" s="13"/>
      <c r="C32" s="13"/>
      <c r="D32" s="13"/>
      <c r="E32" s="13"/>
      <c r="F32" s="64" t="s">
        <v>51</v>
      </c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13"/>
      <c r="U32" s="13"/>
      <c r="V32" s="13"/>
    </row>
    <row r="33" spans="1:22" x14ac:dyDescent="0.2">
      <c r="A33" s="13"/>
      <c r="B33" s="13"/>
      <c r="C33" s="13"/>
      <c r="D33" s="13"/>
      <c r="E33" s="13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13"/>
      <c r="U33" s="13"/>
      <c r="V33" s="13"/>
    </row>
    <row r="34" spans="1:22" x14ac:dyDescent="0.2">
      <c r="A34" s="13"/>
      <c r="B34" s="13"/>
      <c r="C34" s="13"/>
      <c r="D34" s="13"/>
      <c r="E34" s="13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13"/>
      <c r="U34" s="13"/>
      <c r="V34" s="13"/>
    </row>
    <row r="35" spans="1:22" x14ac:dyDescent="0.2">
      <c r="A35" s="13"/>
      <c r="B35" s="13"/>
      <c r="C35" s="13"/>
      <c r="D35" s="13"/>
      <c r="E35" s="13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13"/>
      <c r="U35" s="13"/>
      <c r="V35" s="13"/>
    </row>
    <row r="36" spans="1:22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:22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:22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2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2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2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</sheetData>
  <mergeCells count="2">
    <mergeCell ref="A12:W30"/>
    <mergeCell ref="F32:S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"/>
  <sheetViews>
    <sheetView showGridLines="0" zoomScale="110" zoomScaleNormal="110" workbookViewId="0">
      <selection activeCell="K5" sqref="K5"/>
    </sheetView>
  </sheetViews>
  <sheetFormatPr baseColWidth="10" defaultRowHeight="12.75" x14ac:dyDescent="0.2"/>
  <cols>
    <col min="1" max="1" width="3.42578125" customWidth="1"/>
  </cols>
  <sheetData>
    <row r="1" spans="1:29" x14ac:dyDescent="0.2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9" ht="44.25" x14ac:dyDescent="0.55000000000000004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13"/>
      <c r="M2" s="13"/>
      <c r="N2" s="13"/>
      <c r="O2" s="13"/>
    </row>
    <row r="3" spans="1:29" ht="44.25" x14ac:dyDescent="0.55000000000000004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</row>
    <row r="4" spans="1:29" ht="44.25" x14ac:dyDescent="0.55000000000000004">
      <c r="A4" s="28"/>
      <c r="B4" s="29" t="s">
        <v>49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ht="44.25" x14ac:dyDescent="0.55000000000000004">
      <c r="A5" s="28"/>
      <c r="B5" s="27" t="s">
        <v>87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ht="44.25" x14ac:dyDescent="0.55000000000000004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3"/>
      <c r="M6" s="43"/>
      <c r="N6" s="43"/>
      <c r="O6" s="43"/>
    </row>
    <row r="7" spans="1:29" x14ac:dyDescent="0.2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</row>
    <row r="8" spans="1:29" x14ac:dyDescent="0.2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</row>
    <row r="9" spans="1:29" x14ac:dyDescent="0.2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3B14C-0B70-4AB5-B87A-80D2F2EC3940}">
  <dimension ref="B3:G12"/>
  <sheetViews>
    <sheetView topLeftCell="A4" zoomScale="205" zoomScaleNormal="205" workbookViewId="0">
      <selection activeCell="C13" sqref="C13"/>
    </sheetView>
  </sheetViews>
  <sheetFormatPr baseColWidth="10" defaultRowHeight="12.75" x14ac:dyDescent="0.2"/>
  <cols>
    <col min="3" max="3" width="13.5703125" customWidth="1"/>
  </cols>
  <sheetData>
    <row r="3" spans="2:7" ht="32.25" customHeight="1" x14ac:dyDescent="0.2">
      <c r="B3" s="49" t="s">
        <v>89</v>
      </c>
      <c r="C3" s="49" t="s">
        <v>80</v>
      </c>
      <c r="E3" s="65" t="s">
        <v>93</v>
      </c>
      <c r="F3" s="65"/>
      <c r="G3" s="65"/>
    </row>
    <row r="4" spans="2:7" x14ac:dyDescent="0.2">
      <c r="B4" s="50" t="s">
        <v>90</v>
      </c>
      <c r="C4" s="51">
        <v>500</v>
      </c>
      <c r="E4" s="65"/>
      <c r="F4" s="65"/>
      <c r="G4" s="65"/>
    </row>
    <row r="5" spans="2:7" x14ac:dyDescent="0.2">
      <c r="B5" s="47" t="s">
        <v>91</v>
      </c>
      <c r="C5" s="48">
        <v>458</v>
      </c>
      <c r="E5" s="65"/>
      <c r="F5" s="65"/>
      <c r="G5" s="65"/>
    </row>
    <row r="6" spans="2:7" x14ac:dyDescent="0.2">
      <c r="B6" s="50" t="s">
        <v>90</v>
      </c>
      <c r="C6" s="51">
        <v>500</v>
      </c>
      <c r="E6" s="65"/>
      <c r="F6" s="65"/>
      <c r="G6" s="65"/>
    </row>
    <row r="7" spans="2:7" x14ac:dyDescent="0.2">
      <c r="B7" s="47" t="s">
        <v>91</v>
      </c>
      <c r="C7" s="48">
        <v>950</v>
      </c>
      <c r="E7" s="65"/>
      <c r="F7" s="65"/>
      <c r="G7" s="65"/>
    </row>
    <row r="8" spans="2:7" x14ac:dyDescent="0.2">
      <c r="B8" s="47" t="s">
        <v>92</v>
      </c>
      <c r="C8" s="48">
        <v>1000</v>
      </c>
      <c r="E8" s="65"/>
      <c r="F8" s="65"/>
      <c r="G8" s="65"/>
    </row>
    <row r="9" spans="2:7" x14ac:dyDescent="0.2">
      <c r="B9" s="47" t="s">
        <v>92</v>
      </c>
      <c r="C9" s="48">
        <v>1500</v>
      </c>
      <c r="E9" s="65"/>
      <c r="F9" s="65"/>
      <c r="G9" s="65"/>
    </row>
    <row r="10" spans="2:7" x14ac:dyDescent="0.2">
      <c r="B10" s="47" t="s">
        <v>92</v>
      </c>
      <c r="C10" s="48">
        <v>1400</v>
      </c>
      <c r="E10" s="65"/>
      <c r="F10" s="65"/>
      <c r="G10" s="65"/>
    </row>
    <row r="11" spans="2:7" x14ac:dyDescent="0.2">
      <c r="B11" s="50" t="s">
        <v>90</v>
      </c>
      <c r="C11" s="51">
        <v>500</v>
      </c>
      <c r="E11" s="65"/>
      <c r="F11" s="65"/>
      <c r="G11" s="65"/>
    </row>
    <row r="12" spans="2:7" ht="26.25" customHeight="1" x14ac:dyDescent="0.2">
      <c r="C12" s="52">
        <f>SUMIF(B4:B11,"A",C4:C11)</f>
        <v>1500</v>
      </c>
      <c r="E12" s="65"/>
      <c r="F12" s="65"/>
      <c r="G12" s="65"/>
    </row>
  </sheetData>
  <mergeCells count="1">
    <mergeCell ref="E3:G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D95C8-27D0-4396-A73E-A39ADD1BD8F3}">
  <dimension ref="B3:K18"/>
  <sheetViews>
    <sheetView topLeftCell="B4" zoomScale="170" zoomScaleNormal="170" workbookViewId="0">
      <selection activeCell="F6" sqref="F6"/>
    </sheetView>
  </sheetViews>
  <sheetFormatPr baseColWidth="10" defaultRowHeight="12.75" x14ac:dyDescent="0.2"/>
  <cols>
    <col min="2" max="2" width="11.42578125" style="55"/>
    <col min="3" max="3" width="22" style="55" customWidth="1"/>
    <col min="4" max="4" width="23" style="55" customWidth="1"/>
    <col min="5" max="5" width="11.42578125" style="55"/>
  </cols>
  <sheetData>
    <row r="3" spans="2:11" ht="47.25" customHeight="1" x14ac:dyDescent="0.2">
      <c r="B3" s="57" t="s">
        <v>74</v>
      </c>
      <c r="C3" s="57" t="s">
        <v>94</v>
      </c>
      <c r="D3" s="57" t="s">
        <v>88</v>
      </c>
      <c r="E3" s="57" t="s">
        <v>95</v>
      </c>
      <c r="G3" s="66" t="s">
        <v>104</v>
      </c>
      <c r="H3" s="66"/>
      <c r="I3" s="66"/>
      <c r="J3" s="66"/>
      <c r="K3" s="66"/>
    </row>
    <row r="4" spans="2:11" x14ac:dyDescent="0.2">
      <c r="B4" s="87" t="s">
        <v>96</v>
      </c>
      <c r="C4" s="87" t="s">
        <v>97</v>
      </c>
      <c r="D4" s="87" t="s">
        <v>98</v>
      </c>
      <c r="E4" s="88">
        <v>400</v>
      </c>
      <c r="F4">
        <f>+SUMIFS(E4:E17,C4:C17,"=Juan Sanchez",D4:D17,"=Sistemas")</f>
        <v>2000</v>
      </c>
      <c r="G4" s="66"/>
      <c r="H4" s="66"/>
      <c r="I4" s="66"/>
      <c r="J4" s="66"/>
      <c r="K4" s="66"/>
    </row>
    <row r="5" spans="2:11" x14ac:dyDescent="0.2">
      <c r="B5" s="60" t="s">
        <v>100</v>
      </c>
      <c r="C5" s="60" t="s">
        <v>97</v>
      </c>
      <c r="D5" s="60" t="s">
        <v>99</v>
      </c>
      <c r="E5" s="61">
        <v>500</v>
      </c>
      <c r="F5" s="89">
        <f>+SUM(E4+E8+E13+E17)</f>
        <v>2000</v>
      </c>
      <c r="G5" s="66"/>
      <c r="H5" s="66"/>
      <c r="I5" s="66"/>
      <c r="J5" s="66"/>
      <c r="K5" s="66"/>
    </row>
    <row r="6" spans="2:11" x14ac:dyDescent="0.2">
      <c r="B6" s="60" t="s">
        <v>100</v>
      </c>
      <c r="C6" s="60" t="s">
        <v>101</v>
      </c>
      <c r="D6" s="60" t="s">
        <v>99</v>
      </c>
      <c r="E6" s="61">
        <v>300</v>
      </c>
      <c r="G6" s="66"/>
      <c r="H6" s="66"/>
      <c r="I6" s="66"/>
      <c r="J6" s="66"/>
      <c r="K6" s="66"/>
    </row>
    <row r="7" spans="2:11" x14ac:dyDescent="0.2">
      <c r="B7" s="60" t="s">
        <v>103</v>
      </c>
      <c r="C7" s="60" t="s">
        <v>102</v>
      </c>
      <c r="D7" s="60" t="s">
        <v>98</v>
      </c>
      <c r="E7" s="61">
        <v>450</v>
      </c>
      <c r="G7" s="66"/>
      <c r="H7" s="66"/>
      <c r="I7" s="66"/>
      <c r="J7" s="66"/>
      <c r="K7" s="66"/>
    </row>
    <row r="8" spans="2:11" x14ac:dyDescent="0.2">
      <c r="B8" s="87" t="s">
        <v>96</v>
      </c>
      <c r="C8" s="87" t="s">
        <v>97</v>
      </c>
      <c r="D8" s="87" t="s">
        <v>98</v>
      </c>
      <c r="E8" s="88">
        <v>350</v>
      </c>
      <c r="G8" s="66"/>
      <c r="H8" s="66"/>
      <c r="I8" s="66"/>
      <c r="J8" s="66"/>
      <c r="K8" s="66"/>
    </row>
    <row r="9" spans="2:11" x14ac:dyDescent="0.2">
      <c r="B9" s="60" t="s">
        <v>100</v>
      </c>
      <c r="C9" s="60" t="s">
        <v>102</v>
      </c>
      <c r="D9" s="60" t="s">
        <v>99</v>
      </c>
      <c r="E9" s="61">
        <v>254</v>
      </c>
      <c r="G9" s="66"/>
      <c r="H9" s="66"/>
      <c r="I9" s="66"/>
      <c r="J9" s="66"/>
      <c r="K9" s="66"/>
    </row>
    <row r="10" spans="2:11" x14ac:dyDescent="0.2">
      <c r="B10" s="60" t="s">
        <v>103</v>
      </c>
      <c r="C10" s="60" t="s">
        <v>101</v>
      </c>
      <c r="D10" s="60" t="s">
        <v>98</v>
      </c>
      <c r="E10" s="61">
        <v>500</v>
      </c>
      <c r="G10" s="66"/>
      <c r="H10" s="66"/>
      <c r="I10" s="66"/>
      <c r="J10" s="66"/>
      <c r="K10" s="66"/>
    </row>
    <row r="11" spans="2:11" x14ac:dyDescent="0.2">
      <c r="B11" s="60" t="s">
        <v>100</v>
      </c>
      <c r="C11" s="60" t="s">
        <v>102</v>
      </c>
      <c r="D11" s="60" t="s">
        <v>99</v>
      </c>
      <c r="E11" s="61">
        <v>400</v>
      </c>
      <c r="G11" s="66"/>
      <c r="H11" s="66"/>
      <c r="I11" s="66"/>
      <c r="J11" s="66"/>
      <c r="K11" s="66"/>
    </row>
    <row r="12" spans="2:11" x14ac:dyDescent="0.2">
      <c r="B12" s="60" t="s">
        <v>103</v>
      </c>
      <c r="C12" s="60" t="s">
        <v>101</v>
      </c>
      <c r="D12" s="60" t="s">
        <v>98</v>
      </c>
      <c r="E12" s="61">
        <v>555</v>
      </c>
      <c r="G12" s="66"/>
      <c r="H12" s="66"/>
      <c r="I12" s="66"/>
      <c r="J12" s="66"/>
      <c r="K12" s="66"/>
    </row>
    <row r="13" spans="2:11" x14ac:dyDescent="0.2">
      <c r="B13" s="87" t="s">
        <v>96</v>
      </c>
      <c r="C13" s="87" t="s">
        <v>97</v>
      </c>
      <c r="D13" s="87" t="s">
        <v>98</v>
      </c>
      <c r="E13" s="88">
        <v>850</v>
      </c>
      <c r="G13" s="66"/>
      <c r="H13" s="66"/>
      <c r="I13" s="66"/>
      <c r="J13" s="66"/>
      <c r="K13" s="66"/>
    </row>
    <row r="14" spans="2:11" x14ac:dyDescent="0.2">
      <c r="B14" s="60" t="s">
        <v>100</v>
      </c>
      <c r="C14" s="60" t="s">
        <v>97</v>
      </c>
      <c r="D14" s="60" t="s">
        <v>99</v>
      </c>
      <c r="E14" s="61">
        <v>900</v>
      </c>
      <c r="G14" s="66"/>
      <c r="H14" s="66"/>
      <c r="I14" s="66"/>
      <c r="J14" s="66"/>
      <c r="K14" s="66"/>
    </row>
    <row r="15" spans="2:11" x14ac:dyDescent="0.2">
      <c r="B15" s="60" t="s">
        <v>100</v>
      </c>
      <c r="C15" s="60" t="s">
        <v>102</v>
      </c>
      <c r="D15" s="60" t="s">
        <v>99</v>
      </c>
      <c r="E15" s="61">
        <v>900</v>
      </c>
      <c r="G15" s="66"/>
      <c r="H15" s="66"/>
      <c r="I15" s="66"/>
      <c r="J15" s="66"/>
      <c r="K15" s="66"/>
    </row>
    <row r="16" spans="2:11" x14ac:dyDescent="0.2">
      <c r="B16" s="60" t="s">
        <v>103</v>
      </c>
      <c r="C16" s="60" t="s">
        <v>101</v>
      </c>
      <c r="D16" s="60" t="s">
        <v>98</v>
      </c>
      <c r="E16" s="61">
        <v>470</v>
      </c>
      <c r="G16" s="66"/>
      <c r="H16" s="66"/>
      <c r="I16" s="66"/>
      <c r="J16" s="66"/>
      <c r="K16" s="66"/>
    </row>
    <row r="17" spans="2:11" x14ac:dyDescent="0.2">
      <c r="B17" s="87" t="s">
        <v>96</v>
      </c>
      <c r="C17" s="87" t="s">
        <v>97</v>
      </c>
      <c r="D17" s="87" t="s">
        <v>98</v>
      </c>
      <c r="E17" s="88">
        <v>400</v>
      </c>
      <c r="G17" s="66"/>
      <c r="H17" s="66"/>
      <c r="I17" s="66"/>
      <c r="J17" s="66"/>
      <c r="K17" s="66"/>
    </row>
    <row r="18" spans="2:11" ht="31.5" customHeight="1" x14ac:dyDescent="0.2">
      <c r="E18" s="59"/>
    </row>
  </sheetData>
  <mergeCells count="1">
    <mergeCell ref="G3:K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0D13C-5455-4383-89AC-10D72DA22499}">
  <dimension ref="B3:J17"/>
  <sheetViews>
    <sheetView topLeftCell="B1" zoomScale="145" zoomScaleNormal="145" workbookViewId="0">
      <selection activeCell="F14" sqref="F14"/>
    </sheetView>
  </sheetViews>
  <sheetFormatPr baseColWidth="10" defaultRowHeight="12.75" x14ac:dyDescent="0.2"/>
  <cols>
    <col min="1" max="1" width="5.5703125" customWidth="1"/>
    <col min="3" max="3" width="22.42578125" customWidth="1"/>
    <col min="4" max="4" width="18.85546875" customWidth="1"/>
    <col min="5" max="5" width="16.42578125" customWidth="1"/>
  </cols>
  <sheetData>
    <row r="3" spans="2:10" x14ac:dyDescent="0.2">
      <c r="B3" s="57" t="s">
        <v>74</v>
      </c>
      <c r="C3" s="57" t="s">
        <v>94</v>
      </c>
      <c r="D3" s="57" t="s">
        <v>88</v>
      </c>
      <c r="E3" s="57" t="s">
        <v>95</v>
      </c>
      <c r="G3" s="67" t="s">
        <v>105</v>
      </c>
      <c r="H3" s="67"/>
      <c r="I3" s="67"/>
      <c r="J3" s="67"/>
    </row>
    <row r="4" spans="2:10" x14ac:dyDescent="0.2">
      <c r="B4" s="56" t="s">
        <v>96</v>
      </c>
      <c r="C4" s="56" t="s">
        <v>97</v>
      </c>
      <c r="D4" s="56" t="s">
        <v>98</v>
      </c>
      <c r="E4" s="58">
        <v>400</v>
      </c>
      <c r="G4" s="67"/>
      <c r="H4" s="67"/>
      <c r="I4" s="67"/>
      <c r="J4" s="67"/>
    </row>
    <row r="5" spans="2:10" x14ac:dyDescent="0.2">
      <c r="B5" s="56" t="s">
        <v>100</v>
      </c>
      <c r="C5" s="56" t="s">
        <v>97</v>
      </c>
      <c r="D5" s="56" t="s">
        <v>99</v>
      </c>
      <c r="E5" s="58">
        <v>500</v>
      </c>
      <c r="G5" s="67"/>
      <c r="H5" s="67"/>
      <c r="I5" s="67"/>
      <c r="J5" s="67"/>
    </row>
    <row r="6" spans="2:10" x14ac:dyDescent="0.2">
      <c r="B6" s="56" t="s">
        <v>100</v>
      </c>
      <c r="C6" s="56" t="s">
        <v>101</v>
      </c>
      <c r="D6" s="56" t="s">
        <v>99</v>
      </c>
      <c r="E6" s="58">
        <v>300</v>
      </c>
      <c r="G6" s="67"/>
      <c r="H6" s="67"/>
      <c r="I6" s="67"/>
      <c r="J6" s="67"/>
    </row>
    <row r="7" spans="2:10" x14ac:dyDescent="0.2">
      <c r="B7" s="56" t="s">
        <v>103</v>
      </c>
      <c r="C7" s="56" t="s">
        <v>102</v>
      </c>
      <c r="D7" s="56" t="s">
        <v>98</v>
      </c>
      <c r="E7" s="58">
        <v>450</v>
      </c>
      <c r="F7">
        <f>+SUMIFS(E4:E17,C4:C17,"Juan Sanchez",D4:D17,"Sistemas",E4:E17,"&gt;400")</f>
        <v>1390</v>
      </c>
      <c r="G7" s="67"/>
      <c r="H7" s="67"/>
      <c r="I7" s="67"/>
      <c r="J7" s="67"/>
    </row>
    <row r="8" spans="2:10" x14ac:dyDescent="0.2">
      <c r="B8" s="87" t="s">
        <v>96</v>
      </c>
      <c r="C8" s="87" t="s">
        <v>97</v>
      </c>
      <c r="D8" s="87" t="s">
        <v>98</v>
      </c>
      <c r="E8" s="88">
        <v>540</v>
      </c>
      <c r="G8" s="67"/>
      <c r="H8" s="67"/>
      <c r="I8" s="67"/>
      <c r="J8" s="67"/>
    </row>
    <row r="9" spans="2:10" x14ac:dyDescent="0.2">
      <c r="B9" s="56" t="s">
        <v>100</v>
      </c>
      <c r="C9" s="56" t="s">
        <v>102</v>
      </c>
      <c r="D9" s="56" t="s">
        <v>99</v>
      </c>
      <c r="E9" s="58">
        <v>254</v>
      </c>
      <c r="G9" s="67"/>
      <c r="H9" s="67"/>
      <c r="I9" s="67"/>
      <c r="J9" s="67"/>
    </row>
    <row r="10" spans="2:10" x14ac:dyDescent="0.2">
      <c r="B10" s="56" t="s">
        <v>103</v>
      </c>
      <c r="C10" s="56" t="s">
        <v>101</v>
      </c>
      <c r="D10" s="56" t="s">
        <v>98</v>
      </c>
      <c r="E10" s="58">
        <v>500</v>
      </c>
      <c r="G10" s="67"/>
      <c r="H10" s="67"/>
      <c r="I10" s="67"/>
      <c r="J10" s="67"/>
    </row>
    <row r="11" spans="2:10" x14ac:dyDescent="0.2">
      <c r="B11" s="56" t="s">
        <v>100</v>
      </c>
      <c r="C11" s="56" t="s">
        <v>102</v>
      </c>
      <c r="D11" s="56" t="s">
        <v>99</v>
      </c>
      <c r="E11" s="58">
        <v>400</v>
      </c>
      <c r="G11" s="67"/>
      <c r="H11" s="67"/>
      <c r="I11" s="67"/>
      <c r="J11" s="67"/>
    </row>
    <row r="12" spans="2:10" x14ac:dyDescent="0.2">
      <c r="B12" s="56" t="s">
        <v>103</v>
      </c>
      <c r="C12" s="56" t="s">
        <v>101</v>
      </c>
      <c r="D12" s="56" t="s">
        <v>98</v>
      </c>
      <c r="E12" s="58">
        <v>555</v>
      </c>
      <c r="G12" s="67"/>
      <c r="H12" s="67"/>
      <c r="I12" s="67"/>
      <c r="J12" s="67"/>
    </row>
    <row r="13" spans="2:10" x14ac:dyDescent="0.2">
      <c r="B13" s="87" t="s">
        <v>96</v>
      </c>
      <c r="C13" s="87" t="s">
        <v>97</v>
      </c>
      <c r="D13" s="87" t="s">
        <v>98</v>
      </c>
      <c r="E13" s="88">
        <v>850</v>
      </c>
      <c r="F13" s="89">
        <f>+SUM(E8+E13)</f>
        <v>1390</v>
      </c>
      <c r="G13" s="67"/>
      <c r="H13" s="67"/>
      <c r="I13" s="67"/>
      <c r="J13" s="67"/>
    </row>
    <row r="14" spans="2:10" x14ac:dyDescent="0.2">
      <c r="B14" s="56" t="s">
        <v>100</v>
      </c>
      <c r="C14" s="56" t="s">
        <v>97</v>
      </c>
      <c r="D14" s="56" t="s">
        <v>99</v>
      </c>
      <c r="E14" s="58">
        <v>900</v>
      </c>
      <c r="G14" s="67"/>
      <c r="H14" s="67"/>
      <c r="I14" s="67"/>
      <c r="J14" s="67"/>
    </row>
    <row r="15" spans="2:10" x14ac:dyDescent="0.2">
      <c r="B15" s="56" t="s">
        <v>100</v>
      </c>
      <c r="C15" s="56" t="s">
        <v>102</v>
      </c>
      <c r="D15" s="56" t="s">
        <v>99</v>
      </c>
      <c r="E15" s="58">
        <v>900</v>
      </c>
      <c r="G15" s="67"/>
      <c r="H15" s="67"/>
      <c r="I15" s="67"/>
      <c r="J15" s="67"/>
    </row>
    <row r="16" spans="2:10" x14ac:dyDescent="0.2">
      <c r="B16" s="56" t="s">
        <v>103</v>
      </c>
      <c r="C16" s="56" t="s">
        <v>101</v>
      </c>
      <c r="D16" s="56" t="s">
        <v>98</v>
      </c>
      <c r="E16" s="58">
        <v>470</v>
      </c>
      <c r="G16" s="67"/>
      <c r="H16" s="67"/>
      <c r="I16" s="67"/>
      <c r="J16" s="67"/>
    </row>
    <row r="17" spans="2:10" x14ac:dyDescent="0.2">
      <c r="B17" s="56" t="s">
        <v>96</v>
      </c>
      <c r="C17" s="56" t="s">
        <v>97</v>
      </c>
      <c r="D17" s="56" t="s">
        <v>98</v>
      </c>
      <c r="E17" s="58">
        <v>400</v>
      </c>
      <c r="G17" s="67"/>
      <c r="H17" s="67"/>
      <c r="I17" s="67"/>
      <c r="J17" s="67"/>
    </row>
  </sheetData>
  <mergeCells count="1">
    <mergeCell ref="G3:J17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B1:H20"/>
  <sheetViews>
    <sheetView topLeftCell="A10" zoomScale="145" zoomScaleNormal="145" workbookViewId="0">
      <selection activeCell="G21" sqref="G21"/>
    </sheetView>
  </sheetViews>
  <sheetFormatPr baseColWidth="10" defaultRowHeight="12.75" x14ac:dyDescent="0.2"/>
  <cols>
    <col min="1" max="1" width="3" customWidth="1"/>
    <col min="2" max="2" width="3.42578125" customWidth="1"/>
    <col min="3" max="3" width="34.85546875" customWidth="1"/>
    <col min="4" max="4" width="21.5703125" customWidth="1"/>
    <col min="5" max="5" width="15" customWidth="1"/>
    <col min="6" max="6" width="14.42578125" customWidth="1"/>
    <col min="7" max="7" width="12.42578125" customWidth="1"/>
  </cols>
  <sheetData>
    <row r="1" spans="2:8" ht="12.75" customHeight="1" thickBot="1" x14ac:dyDescent="0.25"/>
    <row r="2" spans="2:8" ht="24" customHeight="1" thickBot="1" x14ac:dyDescent="0.25">
      <c r="B2" s="68" t="s">
        <v>3</v>
      </c>
      <c r="C2" s="69"/>
      <c r="D2" s="69"/>
      <c r="E2" s="69"/>
      <c r="F2" s="69"/>
      <c r="G2" s="70"/>
    </row>
    <row r="3" spans="2:8" ht="20.25" customHeight="1" x14ac:dyDescent="0.2">
      <c r="B3" s="2" t="s">
        <v>0</v>
      </c>
      <c r="C3" s="3" t="s">
        <v>1</v>
      </c>
      <c r="D3" s="3" t="s">
        <v>27</v>
      </c>
      <c r="E3" s="3" t="s">
        <v>28</v>
      </c>
      <c r="F3" s="3" t="s">
        <v>29</v>
      </c>
      <c r="G3" s="4" t="s">
        <v>2</v>
      </c>
    </row>
    <row r="4" spans="2:8" x14ac:dyDescent="0.2">
      <c r="B4" s="5">
        <v>1</v>
      </c>
      <c r="C4" s="6" t="s">
        <v>33</v>
      </c>
      <c r="D4" s="7">
        <v>14</v>
      </c>
      <c r="E4" s="7">
        <v>16</v>
      </c>
      <c r="F4" s="7">
        <v>14</v>
      </c>
      <c r="G4" s="37">
        <f>AVERAGE(D4:F4)</f>
        <v>14.666666666666666</v>
      </c>
    </row>
    <row r="5" spans="2:8" x14ac:dyDescent="0.2">
      <c r="B5" s="5">
        <v>2</v>
      </c>
      <c r="C5" s="6" t="s">
        <v>18</v>
      </c>
      <c r="D5" s="7">
        <v>5</v>
      </c>
      <c r="E5" s="7">
        <v>9</v>
      </c>
      <c r="F5" s="7">
        <v>8</v>
      </c>
      <c r="G5" s="37">
        <f t="shared" ref="G5:G13" si="0">AVERAGE(D5:F5)</f>
        <v>7.333333333333333</v>
      </c>
      <c r="H5" s="36"/>
    </row>
    <row r="6" spans="2:8" x14ac:dyDescent="0.2">
      <c r="B6" s="5">
        <v>3</v>
      </c>
      <c r="C6" s="6" t="s">
        <v>19</v>
      </c>
      <c r="D6" s="7">
        <v>5</v>
      </c>
      <c r="E6" s="7">
        <v>18</v>
      </c>
      <c r="F6" s="7">
        <v>17</v>
      </c>
      <c r="G6" s="37">
        <v>13</v>
      </c>
    </row>
    <row r="7" spans="2:8" x14ac:dyDescent="0.2">
      <c r="B7" s="5">
        <v>4</v>
      </c>
      <c r="C7" s="6" t="s">
        <v>20</v>
      </c>
      <c r="D7" s="7">
        <v>10</v>
      </c>
      <c r="E7" s="7">
        <v>5</v>
      </c>
      <c r="F7" s="7">
        <v>8</v>
      </c>
      <c r="G7" s="37">
        <f t="shared" si="0"/>
        <v>7.666666666666667</v>
      </c>
    </row>
    <row r="8" spans="2:8" x14ac:dyDescent="0.2">
      <c r="B8" s="5">
        <v>5</v>
      </c>
      <c r="C8" s="6" t="s">
        <v>21</v>
      </c>
      <c r="D8" s="7">
        <v>6</v>
      </c>
      <c r="E8" s="7">
        <v>16</v>
      </c>
      <c r="F8" s="7">
        <v>19</v>
      </c>
      <c r="G8" s="37">
        <f t="shared" si="0"/>
        <v>13.666666666666666</v>
      </c>
    </row>
    <row r="9" spans="2:8" x14ac:dyDescent="0.2">
      <c r="B9" s="5">
        <v>6</v>
      </c>
      <c r="C9" s="6" t="s">
        <v>22</v>
      </c>
      <c r="D9" s="7">
        <v>19</v>
      </c>
      <c r="E9" s="7">
        <v>16</v>
      </c>
      <c r="F9" s="7">
        <v>15</v>
      </c>
      <c r="G9" s="37">
        <f t="shared" si="0"/>
        <v>16.666666666666668</v>
      </c>
    </row>
    <row r="10" spans="2:8" x14ac:dyDescent="0.2">
      <c r="B10" s="5">
        <v>7</v>
      </c>
      <c r="C10" s="6" t="s">
        <v>23</v>
      </c>
      <c r="D10" s="7">
        <v>6</v>
      </c>
      <c r="E10" s="7">
        <v>18</v>
      </c>
      <c r="F10" s="7">
        <v>14</v>
      </c>
      <c r="G10" s="37">
        <f t="shared" si="0"/>
        <v>12.666666666666666</v>
      </c>
    </row>
    <row r="11" spans="2:8" x14ac:dyDescent="0.2">
      <c r="B11" s="5">
        <v>8</v>
      </c>
      <c r="C11" s="6" t="s">
        <v>24</v>
      </c>
      <c r="D11" s="7">
        <v>14</v>
      </c>
      <c r="E11" s="7">
        <v>17</v>
      </c>
      <c r="F11" s="7">
        <v>16</v>
      </c>
      <c r="G11" s="37">
        <f t="shared" si="0"/>
        <v>15.666666666666666</v>
      </c>
    </row>
    <row r="12" spans="2:8" x14ac:dyDescent="0.2">
      <c r="B12" s="5">
        <v>9</v>
      </c>
      <c r="C12" s="6" t="s">
        <v>25</v>
      </c>
      <c r="D12" s="7">
        <v>18</v>
      </c>
      <c r="E12" s="7">
        <v>16</v>
      </c>
      <c r="F12" s="7">
        <v>19</v>
      </c>
      <c r="G12" s="37">
        <f t="shared" si="0"/>
        <v>17.666666666666668</v>
      </c>
    </row>
    <row r="13" spans="2:8" ht="13.5" thickBot="1" x14ac:dyDescent="0.25">
      <c r="B13" s="8">
        <v>10</v>
      </c>
      <c r="C13" s="9" t="s">
        <v>26</v>
      </c>
      <c r="D13" s="10">
        <v>5</v>
      </c>
      <c r="E13" s="10">
        <v>15</v>
      </c>
      <c r="F13" s="10">
        <v>8</v>
      </c>
      <c r="G13" s="38">
        <f t="shared" si="0"/>
        <v>9.3333333333333339</v>
      </c>
    </row>
    <row r="15" spans="2:8" ht="14.1" customHeight="1" x14ac:dyDescent="0.2">
      <c r="B15" s="74"/>
      <c r="C15" s="75"/>
      <c r="D15" s="75"/>
      <c r="E15" s="75"/>
      <c r="F15" s="76"/>
      <c r="G15" s="11"/>
    </row>
    <row r="16" spans="2:8" ht="21.75" customHeight="1" x14ac:dyDescent="0.2">
      <c r="B16" s="77" t="s">
        <v>5</v>
      </c>
      <c r="C16" s="77"/>
      <c r="D16" s="77"/>
      <c r="E16" s="77"/>
      <c r="F16" s="77"/>
      <c r="G16" s="12" t="s">
        <v>6</v>
      </c>
    </row>
    <row r="17" spans="2:7" ht="14.1" customHeight="1" x14ac:dyDescent="0.2">
      <c r="B17" s="34">
        <v>6</v>
      </c>
      <c r="C17" s="71" t="s">
        <v>30</v>
      </c>
      <c r="D17" s="72"/>
      <c r="E17" s="72"/>
      <c r="F17" s="73"/>
      <c r="G17" s="90">
        <f>+SUMIF(D4:D13,"=6",G4:G13)</f>
        <v>26.333333333333332</v>
      </c>
    </row>
    <row r="18" spans="2:7" ht="14.1" customHeight="1" x14ac:dyDescent="0.2">
      <c r="B18" s="34">
        <v>7</v>
      </c>
      <c r="C18" s="71" t="s">
        <v>31</v>
      </c>
      <c r="D18" s="72"/>
      <c r="E18" s="72"/>
      <c r="F18" s="73"/>
      <c r="G18" s="90">
        <f>+SUMIF(E4:E13,"&gt;8",G4:G13)</f>
        <v>120.66666666666667</v>
      </c>
    </row>
    <row r="19" spans="2:7" ht="14.1" customHeight="1" x14ac:dyDescent="0.2">
      <c r="B19" s="34">
        <v>8</v>
      </c>
      <c r="C19" s="71" t="s">
        <v>32</v>
      </c>
      <c r="D19" s="72"/>
      <c r="E19" s="72"/>
      <c r="F19" s="73"/>
      <c r="G19" s="90">
        <f>+SUMIF(F4:F13,"&lt;15",G4:G13)</f>
        <v>51.666666666666671</v>
      </c>
    </row>
    <row r="20" spans="2:7" ht="14.1" customHeight="1" x14ac:dyDescent="0.2">
      <c r="B20" s="34">
        <v>9</v>
      </c>
      <c r="C20" s="71" t="s">
        <v>4</v>
      </c>
      <c r="D20" s="72"/>
      <c r="E20" s="72"/>
      <c r="F20" s="73"/>
      <c r="G20" s="35">
        <f>+SUMIF(G4:G13,"&gt;12",G4:G13)</f>
        <v>104.00000000000001</v>
      </c>
    </row>
  </sheetData>
  <mergeCells count="7">
    <mergeCell ref="B2:G2"/>
    <mergeCell ref="C20:F20"/>
    <mergeCell ref="B15:F15"/>
    <mergeCell ref="B16:F16"/>
    <mergeCell ref="C18:F18"/>
    <mergeCell ref="C19:F19"/>
    <mergeCell ref="C17:F17"/>
  </mergeCells>
  <phoneticPr fontId="2" type="noConversion"/>
  <pageMargins left="0.75" right="0.75" top="1" bottom="1" header="0" footer="0"/>
  <pageSetup orientation="portrait" horizontalDpi="4294967293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B1:K21"/>
  <sheetViews>
    <sheetView topLeftCell="C7" zoomScale="170" zoomScaleNormal="170" workbookViewId="0">
      <selection activeCell="I25" sqref="I25"/>
    </sheetView>
  </sheetViews>
  <sheetFormatPr baseColWidth="10" defaultRowHeight="12.75" x14ac:dyDescent="0.2"/>
  <cols>
    <col min="1" max="1" width="2.5703125" customWidth="1"/>
    <col min="2" max="2" width="4.5703125" customWidth="1"/>
    <col min="3" max="3" width="25.140625" customWidth="1"/>
    <col min="4" max="4" width="13.7109375" customWidth="1"/>
    <col min="5" max="5" width="20" customWidth="1"/>
    <col min="6" max="6" width="8.85546875" customWidth="1"/>
    <col min="7" max="7" width="7.140625" customWidth="1"/>
    <col min="8" max="8" width="17.28515625" customWidth="1"/>
  </cols>
  <sheetData>
    <row r="1" spans="2:11" ht="12" customHeight="1" thickBot="1" x14ac:dyDescent="0.25"/>
    <row r="2" spans="2:11" x14ac:dyDescent="0.2">
      <c r="B2" s="81" t="s">
        <v>14</v>
      </c>
      <c r="C2" s="82"/>
      <c r="D2" s="82"/>
      <c r="E2" s="82"/>
      <c r="F2" s="82"/>
      <c r="G2" s="82"/>
      <c r="H2" s="82"/>
      <c r="I2" s="83"/>
    </row>
    <row r="3" spans="2:11" ht="12" customHeight="1" thickBot="1" x14ac:dyDescent="0.25">
      <c r="B3" s="84"/>
      <c r="C3" s="85"/>
      <c r="D3" s="85"/>
      <c r="E3" s="85"/>
      <c r="F3" s="85"/>
      <c r="G3" s="85"/>
      <c r="H3" s="85"/>
      <c r="I3" s="86"/>
    </row>
    <row r="4" spans="2:11" s="1" customFormat="1" ht="25.5" customHeight="1" x14ac:dyDescent="0.2">
      <c r="B4" s="22" t="s">
        <v>0</v>
      </c>
      <c r="C4" s="23" t="s">
        <v>1</v>
      </c>
      <c r="D4" s="23" t="s">
        <v>7</v>
      </c>
      <c r="E4" s="23" t="s">
        <v>34</v>
      </c>
      <c r="F4" s="23" t="s">
        <v>8</v>
      </c>
      <c r="G4" s="23" t="s">
        <v>9</v>
      </c>
      <c r="H4" s="23" t="s">
        <v>10</v>
      </c>
      <c r="I4" s="24" t="s">
        <v>11</v>
      </c>
    </row>
    <row r="5" spans="2:11" x14ac:dyDescent="0.2">
      <c r="B5" s="15">
        <v>1</v>
      </c>
      <c r="C5" s="16" t="s">
        <v>86</v>
      </c>
      <c r="D5" s="17">
        <v>19</v>
      </c>
      <c r="E5" s="17" t="s">
        <v>35</v>
      </c>
      <c r="F5" s="17">
        <v>1600</v>
      </c>
      <c r="G5" s="39">
        <v>2</v>
      </c>
      <c r="H5" s="17" t="s">
        <v>15</v>
      </c>
      <c r="I5" s="18">
        <f>IF(D5&gt;=20, F5+300,F5)</f>
        <v>1600</v>
      </c>
    </row>
    <row r="6" spans="2:11" x14ac:dyDescent="0.2">
      <c r="B6" s="15">
        <v>2</v>
      </c>
      <c r="C6" s="6" t="s">
        <v>42</v>
      </c>
      <c r="D6" s="17">
        <v>20</v>
      </c>
      <c r="E6" s="17" t="s">
        <v>35</v>
      </c>
      <c r="F6" s="17">
        <v>1500</v>
      </c>
      <c r="G6" s="39">
        <v>0</v>
      </c>
      <c r="H6" s="17" t="s">
        <v>16</v>
      </c>
      <c r="I6" s="18">
        <f t="shared" ref="I6:I14" si="0">IF(D6&gt;=20, F6+300,F6)</f>
        <v>1800</v>
      </c>
    </row>
    <row r="7" spans="2:11" x14ac:dyDescent="0.2">
      <c r="B7" s="15">
        <v>3</v>
      </c>
      <c r="C7" s="6" t="s">
        <v>43</v>
      </c>
      <c r="D7" s="17">
        <v>19</v>
      </c>
      <c r="E7" s="17" t="s">
        <v>36</v>
      </c>
      <c r="F7" s="17">
        <v>1200</v>
      </c>
      <c r="G7" s="39">
        <v>4</v>
      </c>
      <c r="H7" s="17" t="s">
        <v>17</v>
      </c>
      <c r="I7" s="18">
        <f t="shared" si="0"/>
        <v>1200</v>
      </c>
      <c r="K7" s="14"/>
    </row>
    <row r="8" spans="2:11" x14ac:dyDescent="0.2">
      <c r="B8" s="15">
        <v>4</v>
      </c>
      <c r="C8" s="91" t="s">
        <v>44</v>
      </c>
      <c r="D8" s="92">
        <v>26</v>
      </c>
      <c r="E8" s="92" t="s">
        <v>37</v>
      </c>
      <c r="F8" s="92">
        <v>1500</v>
      </c>
      <c r="G8" s="93">
        <v>0</v>
      </c>
      <c r="H8" s="92" t="s">
        <v>16</v>
      </c>
      <c r="I8" s="94">
        <f t="shared" si="0"/>
        <v>1800</v>
      </c>
    </row>
    <row r="9" spans="2:11" x14ac:dyDescent="0.2">
      <c r="B9" s="15">
        <v>5</v>
      </c>
      <c r="C9" s="6" t="s">
        <v>45</v>
      </c>
      <c r="D9" s="17">
        <v>30</v>
      </c>
      <c r="E9" s="17" t="s">
        <v>36</v>
      </c>
      <c r="F9" s="17">
        <v>1200</v>
      </c>
      <c r="G9" s="39">
        <v>4</v>
      </c>
      <c r="H9" s="17" t="s">
        <v>16</v>
      </c>
      <c r="I9" s="18">
        <f t="shared" si="0"/>
        <v>1500</v>
      </c>
    </row>
    <row r="10" spans="2:11" x14ac:dyDescent="0.2">
      <c r="B10" s="15">
        <v>6</v>
      </c>
      <c r="C10" s="6" t="s">
        <v>46</v>
      </c>
      <c r="D10" s="17">
        <v>14</v>
      </c>
      <c r="E10" s="17" t="s">
        <v>38</v>
      </c>
      <c r="F10" s="17">
        <v>1200</v>
      </c>
      <c r="G10" s="39">
        <v>5</v>
      </c>
      <c r="H10" s="17" t="s">
        <v>16</v>
      </c>
      <c r="I10" s="18">
        <f t="shared" si="0"/>
        <v>1200</v>
      </c>
      <c r="K10" s="14"/>
    </row>
    <row r="11" spans="2:11" x14ac:dyDescent="0.2">
      <c r="B11" s="15">
        <v>7</v>
      </c>
      <c r="C11" s="6" t="s">
        <v>47</v>
      </c>
      <c r="D11" s="17">
        <v>19</v>
      </c>
      <c r="E11" s="17" t="s">
        <v>37</v>
      </c>
      <c r="F11" s="17">
        <v>1600</v>
      </c>
      <c r="G11" s="39">
        <v>0</v>
      </c>
      <c r="H11" s="17" t="s">
        <v>15</v>
      </c>
      <c r="I11" s="18">
        <f t="shared" si="0"/>
        <v>1600</v>
      </c>
    </row>
    <row r="12" spans="2:11" x14ac:dyDescent="0.2">
      <c r="B12" s="15">
        <v>8</v>
      </c>
      <c r="C12" s="91" t="s">
        <v>48</v>
      </c>
      <c r="D12" s="92">
        <v>21</v>
      </c>
      <c r="E12" s="92" t="s">
        <v>35</v>
      </c>
      <c r="F12" s="92">
        <v>1500</v>
      </c>
      <c r="G12" s="93">
        <v>0</v>
      </c>
      <c r="H12" s="92" t="s">
        <v>15</v>
      </c>
      <c r="I12" s="94">
        <f t="shared" si="0"/>
        <v>1800</v>
      </c>
    </row>
    <row r="13" spans="2:11" x14ac:dyDescent="0.2">
      <c r="B13" s="15">
        <v>9</v>
      </c>
      <c r="C13" s="6" t="s">
        <v>12</v>
      </c>
      <c r="D13" s="17">
        <v>17</v>
      </c>
      <c r="E13" s="17" t="s">
        <v>37</v>
      </c>
      <c r="F13" s="17">
        <v>1500</v>
      </c>
      <c r="G13" s="39">
        <v>2</v>
      </c>
      <c r="H13" s="17" t="s">
        <v>16</v>
      </c>
      <c r="I13" s="18">
        <f t="shared" si="0"/>
        <v>1500</v>
      </c>
    </row>
    <row r="14" spans="2:11" ht="13.5" thickBot="1" x14ac:dyDescent="0.25">
      <c r="B14" s="19">
        <v>10</v>
      </c>
      <c r="C14" s="9" t="s">
        <v>13</v>
      </c>
      <c r="D14" s="20">
        <v>19</v>
      </c>
      <c r="E14" s="20" t="s">
        <v>36</v>
      </c>
      <c r="F14" s="20">
        <v>1200</v>
      </c>
      <c r="G14" s="40">
        <v>5</v>
      </c>
      <c r="H14" s="20" t="s">
        <v>16</v>
      </c>
      <c r="I14" s="21">
        <f t="shared" si="0"/>
        <v>1200</v>
      </c>
    </row>
    <row r="17" spans="2:9" x14ac:dyDescent="0.2">
      <c r="B17" s="78" t="s">
        <v>84</v>
      </c>
      <c r="C17" s="78"/>
      <c r="D17" s="78"/>
      <c r="E17" s="78"/>
      <c r="F17" s="78"/>
      <c r="G17" s="78"/>
      <c r="H17" s="78"/>
      <c r="I17" s="26" t="s">
        <v>39</v>
      </c>
    </row>
    <row r="18" spans="2:9" x14ac:dyDescent="0.2">
      <c r="B18" s="25">
        <v>1</v>
      </c>
      <c r="C18" s="79" t="s">
        <v>40</v>
      </c>
      <c r="D18" s="80"/>
      <c r="E18" s="80"/>
      <c r="F18" s="80"/>
      <c r="G18" s="80"/>
      <c r="H18" s="80"/>
      <c r="I18" s="31">
        <f>+SUMIFS(I5:I14,E5:E14,"Administrador",G5:G14,"&gt;1")</f>
        <v>1500</v>
      </c>
    </row>
    <row r="19" spans="2:9" x14ac:dyDescent="0.2">
      <c r="B19" s="32">
        <v>2</v>
      </c>
      <c r="C19" s="33" t="s">
        <v>41</v>
      </c>
      <c r="D19" s="31"/>
      <c r="E19" s="31"/>
      <c r="F19" s="31"/>
      <c r="G19" s="31"/>
      <c r="H19" s="31"/>
      <c r="I19" s="31">
        <f>+SUMIFS(I5:I14,E5:E14,"Contador",I5:I14,"&gt;1500",G5:G14,"&gt;1")</f>
        <v>1600</v>
      </c>
    </row>
    <row r="20" spans="2:9" x14ac:dyDescent="0.2">
      <c r="B20" s="41">
        <v>3</v>
      </c>
      <c r="C20" s="79" t="s">
        <v>83</v>
      </c>
      <c r="D20" s="79"/>
      <c r="E20" s="79"/>
      <c r="F20" s="79"/>
      <c r="G20" s="79"/>
      <c r="H20" s="79"/>
      <c r="I20" s="31">
        <f>+SUMIFS(I5:I14,C5:C14,"S*")</f>
        <v>3600</v>
      </c>
    </row>
    <row r="21" spans="2:9" x14ac:dyDescent="0.2">
      <c r="B21" s="41">
        <v>4</v>
      </c>
      <c r="C21" s="79" t="s">
        <v>85</v>
      </c>
      <c r="D21" s="80"/>
      <c r="E21" s="80"/>
      <c r="F21" s="80"/>
      <c r="G21" s="80"/>
      <c r="H21" s="80"/>
      <c r="I21" s="31">
        <f>+SUMIFS(I5:I14,C5:C14,"S*")+SUMIFS(I5:I14,C5:C14,"C*")</f>
        <v>6900</v>
      </c>
    </row>
  </sheetData>
  <mergeCells count="5">
    <mergeCell ref="B17:H17"/>
    <mergeCell ref="C18:H18"/>
    <mergeCell ref="B2:I3"/>
    <mergeCell ref="C20:H20"/>
    <mergeCell ref="C21:H21"/>
  </mergeCells>
  <phoneticPr fontId="2" type="noConversion"/>
  <pageMargins left="0.75" right="0.75" top="1" bottom="1" header="0" footer="0"/>
  <pageSetup orientation="portrait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D13"/>
  <sheetViews>
    <sheetView topLeftCell="A4" zoomScale="200" zoomScaleNormal="200" workbookViewId="0">
      <selection activeCell="D4" sqref="D4:D13"/>
    </sheetView>
  </sheetViews>
  <sheetFormatPr baseColWidth="10" defaultRowHeight="12.75" x14ac:dyDescent="0.2"/>
  <cols>
    <col min="1" max="1" width="6.28515625" customWidth="1"/>
    <col min="3" max="3" width="23.28515625" customWidth="1"/>
  </cols>
  <sheetData>
    <row r="3" spans="2:4" ht="24.75" customHeight="1" x14ac:dyDescent="0.2">
      <c r="B3" s="44" t="s">
        <v>52</v>
      </c>
      <c r="C3" s="44" t="s">
        <v>53</v>
      </c>
      <c r="D3" s="44" t="s">
        <v>82</v>
      </c>
    </row>
    <row r="4" spans="2:4" x14ac:dyDescent="0.2">
      <c r="B4" s="33" t="s">
        <v>54</v>
      </c>
      <c r="C4" s="31" t="s">
        <v>64</v>
      </c>
      <c r="D4" s="31">
        <f>+SUMIFS(Ventas!$F$5:$F$20,Ventas!$B$5:$B$20,Clientes!B4)</f>
        <v>27.3</v>
      </c>
    </row>
    <row r="5" spans="2:4" x14ac:dyDescent="0.2">
      <c r="B5" s="31" t="s">
        <v>55</v>
      </c>
      <c r="C5" s="31" t="s">
        <v>65</v>
      </c>
      <c r="D5" s="31">
        <f>+SUMIFS(Ventas!$F$5:$F$20,Ventas!$B$5:$B$20,Clientes!B5)</f>
        <v>24.8</v>
      </c>
    </row>
    <row r="6" spans="2:4" x14ac:dyDescent="0.2">
      <c r="B6" s="31" t="s">
        <v>56</v>
      </c>
      <c r="C6" s="31" t="s">
        <v>66</v>
      </c>
      <c r="D6" s="31">
        <f>+SUMIFS(Ventas!$F$5:$F$20,Ventas!$B$5:$B$20,Clientes!B6)</f>
        <v>3.9</v>
      </c>
    </row>
    <row r="7" spans="2:4" x14ac:dyDescent="0.2">
      <c r="B7" s="31" t="s">
        <v>57</v>
      </c>
      <c r="C7" s="31" t="s">
        <v>67</v>
      </c>
      <c r="D7" s="31">
        <f>+SUMIFS(Ventas!$F$5:$F$20,Ventas!$B$5:$B$20,Clientes!B7)</f>
        <v>12.8</v>
      </c>
    </row>
    <row r="8" spans="2:4" x14ac:dyDescent="0.2">
      <c r="B8" s="31" t="s">
        <v>58</v>
      </c>
      <c r="C8" s="31" t="s">
        <v>68</v>
      </c>
      <c r="D8" s="31">
        <f>+SUMIFS(Ventas!$F$5:$F$20,Ventas!$B$5:$B$20,Clientes!B8)</f>
        <v>3.9</v>
      </c>
    </row>
    <row r="9" spans="2:4" x14ac:dyDescent="0.2">
      <c r="B9" s="31" t="s">
        <v>59</v>
      </c>
      <c r="C9" s="31" t="s">
        <v>69</v>
      </c>
      <c r="D9" s="31">
        <f>+SUMIFS(Ventas!$F$5:$F$20,Ventas!$B$5:$B$20,Clientes!B9)</f>
        <v>0.8</v>
      </c>
    </row>
    <row r="10" spans="2:4" x14ac:dyDescent="0.2">
      <c r="B10" s="31" t="s">
        <v>60</v>
      </c>
      <c r="C10" s="31" t="s">
        <v>70</v>
      </c>
      <c r="D10" s="31">
        <f>+SUMIFS(Ventas!$F$5:$F$20,Ventas!$B$5:$B$20,Clientes!B10)</f>
        <v>1.4</v>
      </c>
    </row>
    <row r="11" spans="2:4" x14ac:dyDescent="0.2">
      <c r="B11" s="31" t="s">
        <v>61</v>
      </c>
      <c r="C11" s="31" t="s">
        <v>71</v>
      </c>
      <c r="D11" s="31">
        <f>+SUMIFS(Ventas!$F$5:$F$20,Ventas!$B$5:$B$20,Clientes!B11)</f>
        <v>2.5</v>
      </c>
    </row>
    <row r="12" spans="2:4" x14ac:dyDescent="0.2">
      <c r="B12" s="31" t="s">
        <v>62</v>
      </c>
      <c r="C12" s="31" t="s">
        <v>72</v>
      </c>
      <c r="D12" s="31">
        <f>+SUMIFS(Ventas!$F$5:$F$20,Ventas!$B$5:$B$20,Clientes!B12)</f>
        <v>0</v>
      </c>
    </row>
    <row r="13" spans="2:4" x14ac:dyDescent="0.2">
      <c r="B13" s="31" t="s">
        <v>63</v>
      </c>
      <c r="C13" s="31" t="s">
        <v>73</v>
      </c>
      <c r="D13" s="31">
        <f>+SUMIFS(Ventas!$F$5:$F$20,Ventas!$B$5:$B$20,Clientes!B13)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F20"/>
  <sheetViews>
    <sheetView tabSelected="1" topLeftCell="A3" zoomScale="190" zoomScaleNormal="190" workbookViewId="0">
      <selection activeCell="B5" sqref="B5"/>
    </sheetView>
  </sheetViews>
  <sheetFormatPr baseColWidth="10" defaultRowHeight="12.75" x14ac:dyDescent="0.2"/>
  <cols>
    <col min="3" max="3" width="17.140625" customWidth="1"/>
    <col min="5" max="5" width="18.7109375" customWidth="1"/>
  </cols>
  <sheetData>
    <row r="4" spans="2:6" ht="20.25" customHeight="1" x14ac:dyDescent="0.2">
      <c r="B4" s="45" t="s">
        <v>75</v>
      </c>
      <c r="C4" s="45" t="s">
        <v>53</v>
      </c>
      <c r="D4" s="45" t="s">
        <v>74</v>
      </c>
      <c r="E4" s="45" t="s">
        <v>81</v>
      </c>
      <c r="F4" s="45" t="s">
        <v>80</v>
      </c>
    </row>
    <row r="5" spans="2:6" x14ac:dyDescent="0.2">
      <c r="B5" s="33" t="s">
        <v>54</v>
      </c>
      <c r="C5" s="31" t="s">
        <v>64</v>
      </c>
      <c r="D5" s="31" t="s">
        <v>76</v>
      </c>
      <c r="E5" s="46">
        <v>43840</v>
      </c>
      <c r="F5" s="31">
        <v>2.5</v>
      </c>
    </row>
    <row r="6" spans="2:6" x14ac:dyDescent="0.2">
      <c r="B6" s="31" t="s">
        <v>55</v>
      </c>
      <c r="C6" s="31" t="s">
        <v>65</v>
      </c>
      <c r="D6" s="31" t="s">
        <v>77</v>
      </c>
      <c r="E6" s="46">
        <v>43840</v>
      </c>
      <c r="F6" s="31">
        <v>12</v>
      </c>
    </row>
    <row r="7" spans="2:6" x14ac:dyDescent="0.2">
      <c r="B7" s="31" t="s">
        <v>56</v>
      </c>
      <c r="C7" s="31" t="s">
        <v>66</v>
      </c>
      <c r="D7" s="31" t="s">
        <v>78</v>
      </c>
      <c r="E7" s="46">
        <v>43841</v>
      </c>
      <c r="F7" s="31">
        <v>1.4</v>
      </c>
    </row>
    <row r="8" spans="2:6" x14ac:dyDescent="0.2">
      <c r="B8" s="53" t="s">
        <v>54</v>
      </c>
      <c r="C8" s="53" t="s">
        <v>64</v>
      </c>
      <c r="D8" s="53" t="s">
        <v>79</v>
      </c>
      <c r="E8" s="54">
        <v>43842</v>
      </c>
      <c r="F8" s="53">
        <v>0.8</v>
      </c>
    </row>
    <row r="9" spans="2:6" x14ac:dyDescent="0.2">
      <c r="B9" s="31" t="s">
        <v>56</v>
      </c>
      <c r="C9" s="31" t="s">
        <v>66</v>
      </c>
      <c r="D9" s="31" t="s">
        <v>76</v>
      </c>
      <c r="E9" s="46">
        <v>43835</v>
      </c>
      <c r="F9" s="31">
        <v>2.5</v>
      </c>
    </row>
    <row r="10" spans="2:6" x14ac:dyDescent="0.2">
      <c r="B10" s="31" t="s">
        <v>57</v>
      </c>
      <c r="C10" s="31" t="s">
        <v>67</v>
      </c>
      <c r="D10" s="31" t="s">
        <v>79</v>
      </c>
      <c r="E10" s="46">
        <v>43835</v>
      </c>
      <c r="F10" s="31">
        <v>0.8</v>
      </c>
    </row>
    <row r="11" spans="2:6" x14ac:dyDescent="0.2">
      <c r="B11" s="31" t="s">
        <v>57</v>
      </c>
      <c r="C11" s="31" t="s">
        <v>67</v>
      </c>
      <c r="D11" s="31" t="s">
        <v>77</v>
      </c>
      <c r="E11" s="46">
        <v>43836</v>
      </c>
      <c r="F11" s="31">
        <v>12</v>
      </c>
    </row>
    <row r="12" spans="2:6" x14ac:dyDescent="0.2">
      <c r="B12" s="31" t="s">
        <v>55</v>
      </c>
      <c r="C12" s="31" t="s">
        <v>65</v>
      </c>
      <c r="D12" s="31" t="s">
        <v>79</v>
      </c>
      <c r="E12" s="46">
        <v>43837</v>
      </c>
      <c r="F12" s="31">
        <v>0.8</v>
      </c>
    </row>
    <row r="13" spans="2:6" x14ac:dyDescent="0.2">
      <c r="B13" s="53" t="s">
        <v>54</v>
      </c>
      <c r="C13" s="53" t="s">
        <v>64</v>
      </c>
      <c r="D13" s="53" t="s">
        <v>77</v>
      </c>
      <c r="E13" s="54">
        <v>43838</v>
      </c>
      <c r="F13" s="53">
        <v>12</v>
      </c>
    </row>
    <row r="14" spans="2:6" x14ac:dyDescent="0.2">
      <c r="B14" s="31" t="s">
        <v>58</v>
      </c>
      <c r="C14" s="31" t="s">
        <v>68</v>
      </c>
      <c r="D14" s="31" t="s">
        <v>78</v>
      </c>
      <c r="E14" s="46">
        <v>43839</v>
      </c>
      <c r="F14" s="31">
        <v>1.4</v>
      </c>
    </row>
    <row r="15" spans="2:6" x14ac:dyDescent="0.2">
      <c r="B15" s="31" t="s">
        <v>58</v>
      </c>
      <c r="C15" s="31" t="s">
        <v>68</v>
      </c>
      <c r="D15" s="31" t="s">
        <v>76</v>
      </c>
      <c r="E15" s="46">
        <v>43839</v>
      </c>
      <c r="F15" s="31">
        <v>2.5</v>
      </c>
    </row>
    <row r="16" spans="2:6" x14ac:dyDescent="0.2">
      <c r="B16" s="31" t="s">
        <v>55</v>
      </c>
      <c r="C16" s="31" t="s">
        <v>65</v>
      </c>
      <c r="D16" s="31" t="s">
        <v>77</v>
      </c>
      <c r="E16" s="46">
        <v>43836</v>
      </c>
      <c r="F16" s="31">
        <v>12</v>
      </c>
    </row>
    <row r="17" spans="2:6" x14ac:dyDescent="0.2">
      <c r="B17" s="31" t="s">
        <v>59</v>
      </c>
      <c r="C17" s="31" t="s">
        <v>69</v>
      </c>
      <c r="D17" s="31" t="s">
        <v>79</v>
      </c>
      <c r="E17" s="46">
        <v>43837</v>
      </c>
      <c r="F17" s="31">
        <v>0.8</v>
      </c>
    </row>
    <row r="18" spans="2:6" x14ac:dyDescent="0.2">
      <c r="B18" s="53" t="s">
        <v>54</v>
      </c>
      <c r="C18" s="53" t="s">
        <v>64</v>
      </c>
      <c r="D18" s="53" t="s">
        <v>77</v>
      </c>
      <c r="E18" s="54">
        <v>43838</v>
      </c>
      <c r="F18" s="53">
        <v>12</v>
      </c>
    </row>
    <row r="19" spans="2:6" x14ac:dyDescent="0.2">
      <c r="B19" s="31" t="s">
        <v>60</v>
      </c>
      <c r="C19" s="31" t="s">
        <v>70</v>
      </c>
      <c r="D19" s="31" t="s">
        <v>78</v>
      </c>
      <c r="E19" s="46">
        <v>43839</v>
      </c>
      <c r="F19" s="31">
        <v>1.4</v>
      </c>
    </row>
    <row r="20" spans="2:6" x14ac:dyDescent="0.2">
      <c r="B20" s="31" t="s">
        <v>61</v>
      </c>
      <c r="C20" s="31" t="s">
        <v>71</v>
      </c>
      <c r="D20" s="31" t="s">
        <v>76</v>
      </c>
      <c r="E20" s="46">
        <v>43839</v>
      </c>
      <c r="F20" s="31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Intro</vt:lpstr>
      <vt:lpstr>Hoja2</vt:lpstr>
      <vt:lpstr>Ejemplo</vt:lpstr>
      <vt:lpstr>Ejercicio N° 1 (2 Criterios)</vt:lpstr>
      <vt:lpstr>Ejercicio N°2 (3 Criterios)</vt:lpstr>
      <vt:lpstr>EJERCICIO Nº3</vt:lpstr>
      <vt:lpstr>EJERCICIO Nº4</vt:lpstr>
      <vt:lpstr>Clientes</vt:lpstr>
      <vt:lpstr>Ventas</vt:lpstr>
    </vt:vector>
  </TitlesOfParts>
  <Company>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Alfredo</dc:creator>
  <cp:lastModifiedBy>JOSE CORTEZ</cp:lastModifiedBy>
  <dcterms:created xsi:type="dcterms:W3CDTF">2009-05-31T15:49:18Z</dcterms:created>
  <dcterms:modified xsi:type="dcterms:W3CDTF">2023-02-07T19:01:27Z</dcterms:modified>
</cp:coreProperties>
</file>