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bAtivos" sheetId="1" r:id="rId1"/>
    <sheet name="TbAportes" sheetId="2" r:id="rId2"/>
    <sheet name="TbProventos" sheetId="3" r:id="rId3"/>
  </sheets>
  <definedNames>
    <definedName name="pubhtml" localSheetId="0">TbAtivos!$A$1:$D$13</definedName>
  </definedNames>
  <calcPr calcId="152511"/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G2" i="2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J2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</calcChain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SVEoAy9rMtNZwDoMyLKBga5jpMQV2N81TFhH31UERjWVjtp53MbfI5mQ4_mDSkJN-uQXkYQ7H6HitS/pubhtml"/>
  </connection>
</connections>
</file>

<file path=xl/sharedStrings.xml><?xml version="1.0" encoding="utf-8"?>
<sst xmlns="http://schemas.openxmlformats.org/spreadsheetml/2006/main" count="141" uniqueCount="31">
  <si>
    <t>Planilha sem tÃ­tulo : PÃ¡gina1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</si>
  <si>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</si>
  <si>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</si>
  <si>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</si>
  <si>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</si>
  <si>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</si>
  <si>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</si>
  <si>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</si>
  <si>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</si>
  <si>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</si>
  <si>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FII</t>
  </si>
  <si>
    <t>HGLG11</t>
  </si>
  <si>
    <t>HGRE11</t>
  </si>
  <si>
    <t>KNRI11</t>
  </si>
  <si>
    <t>Published by Google Sheets–Denunciar abuso–5Atualizado automaticamente a cada minutos</t>
  </si>
  <si>
    <t>TAEE4</t>
  </si>
  <si>
    <t>Data</t>
  </si>
  <si>
    <t>Ativo</t>
  </si>
  <si>
    <t>Qte</t>
  </si>
  <si>
    <t>Valor unitário</t>
  </si>
  <si>
    <t>Custo</t>
  </si>
  <si>
    <t>Total</t>
  </si>
  <si>
    <t>Tipo</t>
  </si>
  <si>
    <t>Ano</t>
  </si>
  <si>
    <t>Mês</t>
  </si>
  <si>
    <t>Ano/Mês</t>
  </si>
  <si>
    <t>Cod</t>
  </si>
  <si>
    <t>Valor Bruto</t>
  </si>
  <si>
    <t>IR</t>
  </si>
  <si>
    <t>Valor Líquido</t>
  </si>
  <si>
    <t>HGBS12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</si>
</sst>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44" fontId="2" fillId="0" borderId="0" xfId="0" applyNumberFormat="1" applyFont="1" applyAlignment="1">
      <alignment vertical="center"/>
    </xf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bAportes" displayName="TbAportes" ref="A1:J29" totalsRowShown="0" headerRowDxfId="22" dataDxfId="21">
  <autoFilter ref="A1:J29"/>
  <tableColumns count="10">
    <tableColumn id="1" name="Data" dataDxfId="20"/>
    <tableColumn id="2" name="Ativo" dataDxfId="19"/>
    <tableColumn id="3" name="Qte" dataDxfId="18"/>
    <tableColumn id="4" name="Valor unitário" dataDxfId="17"/>
    <tableColumn id="5" name="Custo" dataDxfId="2"/>
    <tableColumn id="6" name="Total" dataDxfId="0">
      <calculatedColumnFormula>TbAportes[[#This Row],[Valor unitário]]*TbAportes[[#This Row],[Qte]]+TbAportes[[#This Row],[Custo]]</calculatedColumnFormula>
    </tableColumn>
    <tableColumn id="7" name="Tipo" dataDxfId="1">
      <calculatedColumnFormula>VLOOKUP(TbAportes[[#This Row],[Ativo]],TbAtivos!$B$4:$D$500,2,FALSE)</calculatedColumnFormula>
    </tableColumn>
    <tableColumn id="8" name="Ano" dataDxfId="16">
      <calculatedColumnFormula>YEAR(TbAportes[[#This Row],[Data]])</calculatedColumnFormula>
    </tableColumn>
    <tableColumn id="9" name="Mês" dataDxfId="15">
      <calculatedColumnFormula>MONTH(TbAportes[[#This Row],[Data]])</calculatedColumnFormula>
    </tableColumn>
    <tableColumn id="10" name="Ano/Mês" dataDxfId="14">
      <calculatedColumnFormula>CONCATENATE(TbAportes[[#This Row],[Ano]],"/",IF(TbAportes[[#This Row],[Mês]]&lt;10,"0",""),TbAportes[[#This Row],[Mês]])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Proventos" displayName="TbProventos" ref="A1:I72" totalsRowShown="0" headerRowDxfId="13" dataDxfId="12">
  <autoFilter ref="A1:I72"/>
  <tableColumns count="9">
    <tableColumn id="1" name="Cod" dataDxfId="11"/>
    <tableColumn id="2" name="Ativo" dataDxfId="10"/>
    <tableColumn id="3" name="Qte" dataDxfId="9"/>
    <tableColumn id="4" name="Valor Bruto" dataDxfId="8"/>
    <tableColumn id="5" name="IR" dataDxfId="7"/>
    <tableColumn id="6" name="Valor Líquido" dataDxfId="6"/>
    <tableColumn id="7" name="Data" dataDxfId="5"/>
    <tableColumn id="8" name="Ano/Mês" dataDxfId="4">
      <calculatedColumnFormula>CONCATENATE(YEAR(TbProventos[[#This Row],[Data]]),"/",IF(MONTH(TbProventos[[#This Row],[Data]])&lt;10,"0",""),MONTH(TbProventos[[#This Row],[Data]]))</calculatedColumnFormula>
    </tableColumn>
    <tableColumn id="9" name="Tipo" dataDxfId="3">
      <calculatedColumnFormula>VLOOKUP(TbProventos[[#This Row],[Ativo]],TbAtivos!$B$4:$D$500,2,FALSE)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B1" workbookViewId="0">
      <selection activeCell="C4" sqref="C4"/>
    </sheetView>
  </sheetViews>
  <sheetFormatPr defaultRowHeight="15" x14ac:dyDescent="0.25"/>
  <cols>
    <col min="1" max="1" width="0" hidden="1" customWidth="1"/>
    <col min="2" max="4" width="14.2851562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7.88</v>
      </c>
    </row>
    <row r="5" spans="1:4" x14ac:dyDescent="0.25">
      <c r="A5">
        <v>3</v>
      </c>
      <c r="B5" t="s">
        <v>6</v>
      </c>
      <c r="C5" t="s">
        <v>5</v>
      </c>
      <c r="D5">
        <v>20.149999999999999</v>
      </c>
    </row>
    <row r="6" spans="1:4" x14ac:dyDescent="0.25">
      <c r="A6">
        <v>4</v>
      </c>
      <c r="B6" t="s">
        <v>7</v>
      </c>
      <c r="C6" t="s">
        <v>5</v>
      </c>
      <c r="D6">
        <v>8.14</v>
      </c>
    </row>
    <row r="7" spans="1:4" x14ac:dyDescent="0.25">
      <c r="A7">
        <v>5</v>
      </c>
      <c r="B7" t="s">
        <v>8</v>
      </c>
      <c r="C7" t="s">
        <v>5</v>
      </c>
      <c r="D7">
        <v>17.149999999999999</v>
      </c>
    </row>
    <row r="8" spans="1:4" x14ac:dyDescent="0.25">
      <c r="A8">
        <v>6</v>
      </c>
      <c r="B8" t="s">
        <v>9</v>
      </c>
      <c r="C8" t="s">
        <v>10</v>
      </c>
      <c r="D8">
        <v>194.98</v>
      </c>
    </row>
    <row r="9" spans="1:4" x14ac:dyDescent="0.25">
      <c r="A9">
        <v>7</v>
      </c>
      <c r="B9" t="s">
        <v>11</v>
      </c>
      <c r="C9" t="s">
        <v>10</v>
      </c>
      <c r="D9">
        <v>174.47</v>
      </c>
    </row>
    <row r="10" spans="1:4" x14ac:dyDescent="0.25">
      <c r="A10">
        <v>8</v>
      </c>
      <c r="B10" t="s">
        <v>12</v>
      </c>
      <c r="C10" t="s">
        <v>10</v>
      </c>
      <c r="D10">
        <v>141.94</v>
      </c>
    </row>
    <row r="11" spans="1:4" x14ac:dyDescent="0.25">
      <c r="A11">
        <v>9</v>
      </c>
      <c r="B11" t="s">
        <v>13</v>
      </c>
      <c r="C11" t="s">
        <v>10</v>
      </c>
      <c r="D11">
        <v>161.91</v>
      </c>
    </row>
    <row r="12" spans="1:4" x14ac:dyDescent="0.25">
      <c r="A12">
        <v>10</v>
      </c>
      <c r="B12" t="s">
        <v>15</v>
      </c>
      <c r="C12" t="s">
        <v>5</v>
      </c>
      <c r="D12">
        <v>9.0500000000000007</v>
      </c>
    </row>
    <row r="13" spans="1:4" x14ac:dyDescent="0.25">
      <c r="A1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Normal="100" workbookViewId="0"/>
  </sheetViews>
  <sheetFormatPr defaultRowHeight="20.100000000000001" customHeight="1" x14ac:dyDescent="0.25"/>
  <cols>
    <col min="1" max="1" width="12.28515625" style="1" customWidth="1"/>
    <col min="2" max="3" width="9.140625" style="2"/>
    <col min="4" max="4" width="16.42578125" style="3" customWidth="1"/>
    <col min="5" max="5" width="9.140625" style="3"/>
    <col min="6" max="6" width="15.28515625" style="3" customWidth="1"/>
    <col min="7" max="7" width="11.42578125" style="2" customWidth="1"/>
    <col min="8" max="9" width="9.140625" style="2"/>
    <col min="10" max="10" width="11.42578125" style="2" customWidth="1"/>
    <col min="11" max="16384" width="9.140625" style="2"/>
  </cols>
  <sheetData>
    <row r="1" spans="1:10" ht="20.100000000000001" customHeight="1" x14ac:dyDescent="0.25">
      <c r="A1" s="1" t="s">
        <v>16</v>
      </c>
      <c r="B1" s="2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ht="20.100000000000001" customHeight="1" x14ac:dyDescent="0.25">
      <c r="A2" s="1">
        <v>43444</v>
      </c>
      <c r="B2" s="2" t="s">
        <v>7</v>
      </c>
      <c r="C2" s="2">
        <v>100</v>
      </c>
      <c r="D2" s="3">
        <v>7.51</v>
      </c>
      <c r="E2" s="3">
        <v>10</v>
      </c>
      <c r="F2" s="5">
        <f>TbAportes[[#This Row],[Valor unitário]]*TbAportes[[#This Row],[Qte]]+TbAportes[[#This Row],[Custo]]</f>
        <v>761</v>
      </c>
      <c r="G2" s="4" t="str">
        <f>VLOOKUP(TbAportes[[#This Row],[Ativo]],TbAtivos!$B$4:$D$500,2,FALSE)</f>
        <v>EMPRESA</v>
      </c>
      <c r="H2" s="4">
        <f>YEAR(TbAportes[[#This Row],[Data]])</f>
        <v>2018</v>
      </c>
      <c r="I2" s="4">
        <f>MONTH(TbAportes[[#This Row],[Data]])</f>
        <v>12</v>
      </c>
      <c r="J2" s="4" t="str">
        <f>CONCATENATE(TbAportes[[#This Row],[Ano]],"/",IF(TbAportes[[#This Row],[Mês]]&lt;10,"0",""),TbAportes[[#This Row],[Mês]])</f>
        <v>2018/12</v>
      </c>
    </row>
    <row r="3" spans="1:10" ht="20.100000000000001" customHeight="1" x14ac:dyDescent="0.25">
      <c r="A3" s="1">
        <v>43444</v>
      </c>
      <c r="B3" s="2" t="s">
        <v>4</v>
      </c>
      <c r="C3" s="2">
        <v>100</v>
      </c>
      <c r="D3" s="3">
        <v>8.23</v>
      </c>
      <c r="E3" s="3">
        <v>10</v>
      </c>
      <c r="F3" s="5">
        <f>TbAportes[[#This Row],[Valor unitário]]*TbAportes[[#This Row],[Qte]]+TbAportes[[#This Row],[Custo]]</f>
        <v>833</v>
      </c>
      <c r="G3" s="4" t="str">
        <f>VLOOKUP(TbAportes[[#This Row],[Ativo]],TbAtivos!$B$4:$D$500,2,FALSE)</f>
        <v>EMPRESA</v>
      </c>
      <c r="H3" s="4">
        <f>YEAR(TbAportes[[#This Row],[Data]])</f>
        <v>2018</v>
      </c>
      <c r="I3" s="4">
        <f>MONTH(TbAportes[[#This Row],[Data]])</f>
        <v>12</v>
      </c>
      <c r="J3" s="4" t="str">
        <f>CONCATENATE(TbAportes[[#This Row],[Ano]],"/",IF(TbAportes[[#This Row],[Mês]]&lt;10,"0",""),TbAportes[[#This Row],[Mês]])</f>
        <v>2018/12</v>
      </c>
    </row>
    <row r="4" spans="1:10" ht="20.100000000000001" customHeight="1" x14ac:dyDescent="0.25">
      <c r="A4" s="1">
        <v>43475</v>
      </c>
      <c r="B4" s="2" t="s">
        <v>8</v>
      </c>
      <c r="C4" s="2">
        <v>100</v>
      </c>
      <c r="D4" s="3">
        <v>16.34</v>
      </c>
      <c r="E4" s="3">
        <v>10</v>
      </c>
      <c r="F4" s="5">
        <f>TbAportes[[#This Row],[Valor unitário]]*TbAportes[[#This Row],[Qte]]+TbAportes[[#This Row],[Custo]]</f>
        <v>1644</v>
      </c>
      <c r="G4" s="4" t="str">
        <f>VLOOKUP(TbAportes[[#This Row],[Ativo]],TbAtivos!$B$4:$D$500,2,FALSE)</f>
        <v>EMPRESA</v>
      </c>
      <c r="H4" s="4">
        <f>YEAR(TbAportes[[#This Row],[Data]])</f>
        <v>2019</v>
      </c>
      <c r="I4" s="4">
        <f>MONTH(TbAportes[[#This Row],[Data]])</f>
        <v>1</v>
      </c>
      <c r="J4" s="4" t="str">
        <f>CONCATENATE(TbAportes[[#This Row],[Ano]],"/",IF(TbAportes[[#This Row],[Mês]]&lt;10,"0",""),TbAportes[[#This Row],[Mês]])</f>
        <v>2019/01</v>
      </c>
    </row>
    <row r="5" spans="1:10" ht="20.100000000000001" customHeight="1" x14ac:dyDescent="0.25">
      <c r="A5" s="1">
        <v>43475</v>
      </c>
      <c r="B5" s="2" t="s">
        <v>11</v>
      </c>
      <c r="C5" s="2">
        <v>5</v>
      </c>
      <c r="D5" s="3">
        <v>140.97999999999999</v>
      </c>
      <c r="E5" s="3">
        <v>0</v>
      </c>
      <c r="F5" s="5">
        <f>TbAportes[[#This Row],[Valor unitário]]*TbAportes[[#This Row],[Qte]]+TbAportes[[#This Row],[Custo]]</f>
        <v>704.9</v>
      </c>
      <c r="G5" s="4" t="str">
        <f>VLOOKUP(TbAportes[[#This Row],[Ativo]],TbAtivos!$B$4:$D$500,2,FALSE)</f>
        <v>FII</v>
      </c>
      <c r="H5" s="4">
        <f>YEAR(TbAportes[[#This Row],[Data]])</f>
        <v>2019</v>
      </c>
      <c r="I5" s="4">
        <f>MONTH(TbAportes[[#This Row],[Data]])</f>
        <v>1</v>
      </c>
      <c r="J5" s="4" t="str">
        <f>CONCATENATE(TbAportes[[#This Row],[Ano]],"/",IF(TbAportes[[#This Row],[Mês]]&lt;10,"0",""),TbAportes[[#This Row],[Mês]])</f>
        <v>2019/01</v>
      </c>
    </row>
    <row r="6" spans="1:10" ht="20.100000000000001" customHeight="1" x14ac:dyDescent="0.25">
      <c r="A6" s="1">
        <v>43506</v>
      </c>
      <c r="B6" s="2" t="s">
        <v>7</v>
      </c>
      <c r="C6" s="2">
        <v>100</v>
      </c>
      <c r="D6" s="3">
        <v>7.78</v>
      </c>
      <c r="E6" s="3">
        <v>10</v>
      </c>
      <c r="F6" s="5">
        <f>TbAportes[[#This Row],[Valor unitário]]*TbAportes[[#This Row],[Qte]]+TbAportes[[#This Row],[Custo]]</f>
        <v>788</v>
      </c>
      <c r="G6" s="4" t="str">
        <f>VLOOKUP(TbAportes[[#This Row],[Ativo]],TbAtivos!$B$4:$D$500,2,FALSE)</f>
        <v>EMPRESA</v>
      </c>
      <c r="H6" s="4">
        <f>YEAR(TbAportes[[#This Row],[Data]])</f>
        <v>2019</v>
      </c>
      <c r="I6" s="4">
        <f>MONTH(TbAportes[[#This Row],[Data]])</f>
        <v>2</v>
      </c>
      <c r="J6" s="4" t="str">
        <f>CONCATENATE(TbAportes[[#This Row],[Ano]],"/",IF(TbAportes[[#This Row],[Mês]]&lt;10,"0",""),TbAportes[[#This Row],[Mês]])</f>
        <v>2019/02</v>
      </c>
    </row>
    <row r="7" spans="1:10" ht="20.100000000000001" customHeight="1" x14ac:dyDescent="0.25">
      <c r="A7" s="1">
        <v>43506</v>
      </c>
      <c r="B7" s="2" t="s">
        <v>12</v>
      </c>
      <c r="C7" s="2">
        <v>8</v>
      </c>
      <c r="D7" s="3">
        <v>123.94</v>
      </c>
      <c r="E7" s="3">
        <v>0</v>
      </c>
      <c r="F7" s="5">
        <f>TbAportes[[#This Row],[Valor unitário]]*TbAportes[[#This Row],[Qte]]+TbAportes[[#This Row],[Custo]]</f>
        <v>991.52</v>
      </c>
      <c r="G7" s="4" t="str">
        <f>VLOOKUP(TbAportes[[#This Row],[Ativo]],TbAtivos!$B$4:$D$500,2,FALSE)</f>
        <v>FII</v>
      </c>
      <c r="H7" s="4">
        <f>YEAR(TbAportes[[#This Row],[Data]])</f>
        <v>2019</v>
      </c>
      <c r="I7" s="4">
        <f>MONTH(TbAportes[[#This Row],[Data]])</f>
        <v>2</v>
      </c>
      <c r="J7" s="4" t="str">
        <f>CONCATENATE(TbAportes[[#This Row],[Ano]],"/",IF(TbAportes[[#This Row],[Mês]]&lt;10,"0",""),TbAportes[[#This Row],[Mês]])</f>
        <v>2019/02</v>
      </c>
    </row>
    <row r="8" spans="1:10" ht="20.100000000000001" customHeight="1" x14ac:dyDescent="0.25">
      <c r="A8" s="1">
        <v>43534</v>
      </c>
      <c r="B8" s="2" t="s">
        <v>6</v>
      </c>
      <c r="C8" s="2">
        <v>100</v>
      </c>
      <c r="D8" s="3">
        <v>19.75</v>
      </c>
      <c r="E8" s="3">
        <v>10</v>
      </c>
      <c r="F8" s="5">
        <f>TbAportes[[#This Row],[Valor unitário]]*TbAportes[[#This Row],[Qte]]+TbAportes[[#This Row],[Custo]]</f>
        <v>1985</v>
      </c>
      <c r="G8" s="4" t="str">
        <f>VLOOKUP(TbAportes[[#This Row],[Ativo]],TbAtivos!$B$4:$D$500,2,FALSE)</f>
        <v>EMPRESA</v>
      </c>
      <c r="H8" s="4">
        <f>YEAR(TbAportes[[#This Row],[Data]])</f>
        <v>2019</v>
      </c>
      <c r="I8" s="4">
        <f>MONTH(TbAportes[[#This Row],[Data]])</f>
        <v>3</v>
      </c>
      <c r="J8" s="4" t="str">
        <f>CONCATENATE(TbAportes[[#This Row],[Ano]],"/",IF(TbAportes[[#This Row],[Mês]]&lt;10,"0",""),TbAportes[[#This Row],[Mês]])</f>
        <v>2019/03</v>
      </c>
    </row>
    <row r="9" spans="1:10" ht="20.100000000000001" customHeight="1" x14ac:dyDescent="0.25">
      <c r="A9" s="1">
        <v>43534</v>
      </c>
      <c r="B9" s="2" t="s">
        <v>9</v>
      </c>
      <c r="C9" s="2">
        <v>3</v>
      </c>
      <c r="D9" s="3">
        <v>183.82</v>
      </c>
      <c r="E9" s="3">
        <v>0</v>
      </c>
      <c r="F9" s="5">
        <f>TbAportes[[#This Row],[Valor unitário]]*TbAportes[[#This Row],[Qte]]+TbAportes[[#This Row],[Custo]]</f>
        <v>551.46</v>
      </c>
      <c r="G9" s="4" t="str">
        <f>VLOOKUP(TbAportes[[#This Row],[Ativo]],TbAtivos!$B$4:$D$500,2,FALSE)</f>
        <v>FII</v>
      </c>
      <c r="H9" s="4">
        <f>YEAR(TbAportes[[#This Row],[Data]])</f>
        <v>2019</v>
      </c>
      <c r="I9" s="4">
        <f>MONTH(TbAportes[[#This Row],[Data]])</f>
        <v>3</v>
      </c>
      <c r="J9" s="4" t="str">
        <f>CONCATENATE(TbAportes[[#This Row],[Ano]],"/",IF(TbAportes[[#This Row],[Mês]]&lt;10,"0",""),TbAportes[[#This Row],[Mês]])</f>
        <v>2019/03</v>
      </c>
    </row>
    <row r="10" spans="1:10" ht="20.100000000000001" customHeight="1" x14ac:dyDescent="0.25">
      <c r="A10" s="1">
        <v>43565</v>
      </c>
      <c r="B10" s="2" t="s">
        <v>11</v>
      </c>
      <c r="C10" s="2">
        <v>2</v>
      </c>
      <c r="D10" s="3">
        <v>121.34</v>
      </c>
      <c r="E10" s="3">
        <v>0</v>
      </c>
      <c r="F10" s="5">
        <f>TbAportes[[#This Row],[Valor unitário]]*TbAportes[[#This Row],[Qte]]+TbAportes[[#This Row],[Custo]]</f>
        <v>242.68</v>
      </c>
      <c r="G10" s="4" t="str">
        <f>VLOOKUP(TbAportes[[#This Row],[Ativo]],TbAtivos!$B$4:$D$500,2,FALSE)</f>
        <v>FII</v>
      </c>
      <c r="H10" s="4">
        <f>YEAR(TbAportes[[#This Row],[Data]])</f>
        <v>2019</v>
      </c>
      <c r="I10" s="4">
        <f>MONTH(TbAportes[[#This Row],[Data]])</f>
        <v>4</v>
      </c>
      <c r="J10" s="4" t="str">
        <f>CONCATENATE(TbAportes[[#This Row],[Ano]],"/",IF(TbAportes[[#This Row],[Mês]]&lt;10,"0",""),TbAportes[[#This Row],[Mês]])</f>
        <v>2019/04</v>
      </c>
    </row>
    <row r="11" spans="1:10" ht="20.100000000000001" customHeight="1" x14ac:dyDescent="0.25">
      <c r="A11" s="1">
        <v>43565</v>
      </c>
      <c r="B11" s="2" t="s">
        <v>13</v>
      </c>
      <c r="C11" s="2">
        <v>3</v>
      </c>
      <c r="D11" s="3">
        <v>131.05000000000001</v>
      </c>
      <c r="E11" s="3">
        <v>0</v>
      </c>
      <c r="F11" s="5">
        <f>TbAportes[[#This Row],[Valor unitário]]*TbAportes[[#This Row],[Qte]]+TbAportes[[#This Row],[Custo]]</f>
        <v>393.15000000000003</v>
      </c>
      <c r="G11" s="4" t="str">
        <f>VLOOKUP(TbAportes[[#This Row],[Ativo]],TbAtivos!$B$4:$D$500,2,FALSE)</f>
        <v>FII</v>
      </c>
      <c r="H11" s="4">
        <f>YEAR(TbAportes[[#This Row],[Data]])</f>
        <v>2019</v>
      </c>
      <c r="I11" s="4">
        <f>MONTH(TbAportes[[#This Row],[Data]])</f>
        <v>4</v>
      </c>
      <c r="J11" s="4" t="str">
        <f>CONCATENATE(TbAportes[[#This Row],[Ano]],"/",IF(TbAportes[[#This Row],[Mês]]&lt;10,"0",""),TbAportes[[#This Row],[Mês]])</f>
        <v>2019/04</v>
      </c>
    </row>
    <row r="12" spans="1:10" ht="20.100000000000001" customHeight="1" x14ac:dyDescent="0.25">
      <c r="A12" s="1">
        <v>43595</v>
      </c>
      <c r="B12" s="2" t="s">
        <v>4</v>
      </c>
      <c r="C12" s="2">
        <v>100</v>
      </c>
      <c r="D12" s="3">
        <v>9.4499999999999993</v>
      </c>
      <c r="E12" s="3">
        <v>10</v>
      </c>
      <c r="F12" s="5">
        <f>TbAportes[[#This Row],[Valor unitário]]*TbAportes[[#This Row],[Qte]]+TbAportes[[#This Row],[Custo]]</f>
        <v>954.99999999999989</v>
      </c>
      <c r="G12" s="4" t="str">
        <f>VLOOKUP(TbAportes[[#This Row],[Ativo]],TbAtivos!$B$4:$D$500,2,FALSE)</f>
        <v>EMPRESA</v>
      </c>
      <c r="H12" s="4">
        <f>YEAR(TbAportes[[#This Row],[Data]])</f>
        <v>2019</v>
      </c>
      <c r="I12" s="4">
        <f>MONTH(TbAportes[[#This Row],[Data]])</f>
        <v>5</v>
      </c>
      <c r="J12" s="4" t="str">
        <f>CONCATENATE(TbAportes[[#This Row],[Ano]],"/",IF(TbAportes[[#This Row],[Mês]]&lt;10,"0",""),TbAportes[[#This Row],[Mês]])</f>
        <v>2019/05</v>
      </c>
    </row>
    <row r="13" spans="1:10" ht="20.100000000000001" customHeight="1" x14ac:dyDescent="0.25">
      <c r="A13" s="1">
        <v>43595</v>
      </c>
      <c r="B13" s="2" t="s">
        <v>15</v>
      </c>
      <c r="C13" s="2">
        <v>100</v>
      </c>
      <c r="D13" s="3">
        <v>7.56</v>
      </c>
      <c r="E13" s="3">
        <v>10</v>
      </c>
      <c r="F13" s="5">
        <f>TbAportes[[#This Row],[Valor unitário]]*TbAportes[[#This Row],[Qte]]+TbAportes[[#This Row],[Custo]]</f>
        <v>766</v>
      </c>
      <c r="G13" s="4" t="str">
        <f>VLOOKUP(TbAportes[[#This Row],[Ativo]],TbAtivos!$B$4:$D$500,2,FALSE)</f>
        <v>EMPRESA</v>
      </c>
      <c r="H13" s="4">
        <f>YEAR(TbAportes[[#This Row],[Data]])</f>
        <v>2019</v>
      </c>
      <c r="I13" s="4">
        <f>MONTH(TbAportes[[#This Row],[Data]])</f>
        <v>5</v>
      </c>
      <c r="J13" s="4" t="str">
        <f>CONCATENATE(TbAportes[[#This Row],[Ano]],"/",IF(TbAportes[[#This Row],[Mês]]&lt;10,"0",""),TbAportes[[#This Row],[Mês]])</f>
        <v>2019/05</v>
      </c>
    </row>
    <row r="14" spans="1:10" ht="20.100000000000001" customHeight="1" x14ac:dyDescent="0.25">
      <c r="A14" s="1">
        <v>43626</v>
      </c>
      <c r="B14" s="2" t="s">
        <v>12</v>
      </c>
      <c r="C14" s="2">
        <v>5</v>
      </c>
      <c r="D14" s="3">
        <v>135.81</v>
      </c>
      <c r="E14" s="3">
        <v>0</v>
      </c>
      <c r="F14" s="5">
        <f>TbAportes[[#This Row],[Valor unitário]]*TbAportes[[#This Row],[Qte]]+TbAportes[[#This Row],[Custo]]</f>
        <v>679.05</v>
      </c>
      <c r="G14" s="4" t="str">
        <f>VLOOKUP(TbAportes[[#This Row],[Ativo]],TbAtivos!$B$4:$D$500,2,FALSE)</f>
        <v>FII</v>
      </c>
      <c r="H14" s="4">
        <f>YEAR(TbAportes[[#This Row],[Data]])</f>
        <v>2019</v>
      </c>
      <c r="I14" s="4">
        <f>MONTH(TbAportes[[#This Row],[Data]])</f>
        <v>6</v>
      </c>
      <c r="J14" s="4" t="str">
        <f>CONCATENATE(TbAportes[[#This Row],[Ano]],"/",IF(TbAportes[[#This Row],[Mês]]&lt;10,"0",""),TbAportes[[#This Row],[Mês]])</f>
        <v>2019/06</v>
      </c>
    </row>
    <row r="15" spans="1:10" ht="20.100000000000001" customHeight="1" x14ac:dyDescent="0.25">
      <c r="A15" s="1">
        <v>43626</v>
      </c>
      <c r="B15" s="2" t="s">
        <v>8</v>
      </c>
      <c r="C15" s="2">
        <v>100</v>
      </c>
      <c r="D15" s="3">
        <v>15.81</v>
      </c>
      <c r="E15" s="3">
        <v>10</v>
      </c>
      <c r="F15" s="5">
        <f>TbAportes[[#This Row],[Valor unitário]]*TbAportes[[#This Row],[Qte]]+TbAportes[[#This Row],[Custo]]</f>
        <v>1591</v>
      </c>
      <c r="G15" s="4" t="str">
        <f>VLOOKUP(TbAportes[[#This Row],[Ativo]],TbAtivos!$B$4:$D$500,2,FALSE)</f>
        <v>EMPRESA</v>
      </c>
      <c r="H15" s="4">
        <f>YEAR(TbAportes[[#This Row],[Data]])</f>
        <v>2019</v>
      </c>
      <c r="I15" s="4">
        <f>MONTH(TbAportes[[#This Row],[Data]])</f>
        <v>6</v>
      </c>
      <c r="J15" s="4" t="str">
        <f>CONCATENATE(TbAportes[[#This Row],[Ano]],"/",IF(TbAportes[[#This Row],[Mês]]&lt;10,"0",""),TbAportes[[#This Row],[Mês]])</f>
        <v>2019/06</v>
      </c>
    </row>
    <row r="16" spans="1:10" ht="20.100000000000001" customHeight="1" x14ac:dyDescent="0.25">
      <c r="A16" s="1">
        <v>43656</v>
      </c>
      <c r="B16" s="2" t="s">
        <v>6</v>
      </c>
      <c r="C16" s="2">
        <v>100</v>
      </c>
      <c r="D16" s="3">
        <v>20.32</v>
      </c>
      <c r="E16" s="3">
        <v>10</v>
      </c>
      <c r="F16" s="5">
        <f>TbAportes[[#This Row],[Valor unitário]]*TbAportes[[#This Row],[Qte]]+TbAportes[[#This Row],[Custo]]</f>
        <v>2042</v>
      </c>
      <c r="G16" s="4" t="str">
        <f>VLOOKUP(TbAportes[[#This Row],[Ativo]],TbAtivos!$B$4:$D$500,2,FALSE)</f>
        <v>EMPRESA</v>
      </c>
      <c r="H16" s="4">
        <f>YEAR(TbAportes[[#This Row],[Data]])</f>
        <v>2019</v>
      </c>
      <c r="I16" s="4">
        <f>MONTH(TbAportes[[#This Row],[Data]])</f>
        <v>7</v>
      </c>
      <c r="J16" s="4" t="str">
        <f>CONCATENATE(TbAportes[[#This Row],[Ano]],"/",IF(TbAportes[[#This Row],[Mês]]&lt;10,"0",""),TbAportes[[#This Row],[Mês]])</f>
        <v>2019/07</v>
      </c>
    </row>
    <row r="17" spans="1:10" ht="20.100000000000001" customHeight="1" x14ac:dyDescent="0.25">
      <c r="A17" s="1">
        <v>43656</v>
      </c>
      <c r="B17" s="2" t="s">
        <v>9</v>
      </c>
      <c r="C17" s="2">
        <v>1</v>
      </c>
      <c r="D17" s="3">
        <v>191.74</v>
      </c>
      <c r="E17" s="3">
        <v>0</v>
      </c>
      <c r="F17" s="5">
        <f>TbAportes[[#This Row],[Valor unitário]]*TbAportes[[#This Row],[Qte]]+TbAportes[[#This Row],[Custo]]</f>
        <v>191.74</v>
      </c>
      <c r="G17" s="4" t="str">
        <f>VLOOKUP(TbAportes[[#This Row],[Ativo]],TbAtivos!$B$4:$D$500,2,FALSE)</f>
        <v>FII</v>
      </c>
      <c r="H17" s="4">
        <f>YEAR(TbAportes[[#This Row],[Data]])</f>
        <v>2019</v>
      </c>
      <c r="I17" s="4">
        <f>MONTH(TbAportes[[#This Row],[Data]])</f>
        <v>7</v>
      </c>
      <c r="J17" s="4" t="str">
        <f>CONCATENATE(TbAportes[[#This Row],[Ano]],"/",IF(TbAportes[[#This Row],[Mês]]&lt;10,"0",""),TbAportes[[#This Row],[Mês]])</f>
        <v>2019/07</v>
      </c>
    </row>
    <row r="18" spans="1:10" ht="20.100000000000001" customHeight="1" x14ac:dyDescent="0.25">
      <c r="A18" s="1">
        <v>43687</v>
      </c>
      <c r="B18" s="2" t="s">
        <v>11</v>
      </c>
      <c r="C18" s="2">
        <v>7</v>
      </c>
      <c r="D18" s="3">
        <v>138.94</v>
      </c>
      <c r="E18" s="3">
        <v>0</v>
      </c>
      <c r="F18" s="5">
        <f>TbAportes[[#This Row],[Valor unitário]]*TbAportes[[#This Row],[Qte]]+TbAportes[[#This Row],[Custo]]</f>
        <v>972.57999999999993</v>
      </c>
      <c r="G18" s="4" t="str">
        <f>VLOOKUP(TbAportes[[#This Row],[Ativo]],TbAtivos!$B$4:$D$500,2,FALSE)</f>
        <v>FII</v>
      </c>
      <c r="H18" s="4">
        <f>YEAR(TbAportes[[#This Row],[Data]])</f>
        <v>2019</v>
      </c>
      <c r="I18" s="4">
        <f>MONTH(TbAportes[[#This Row],[Data]])</f>
        <v>8</v>
      </c>
      <c r="J18" s="4" t="str">
        <f>CONCATENATE(TbAportes[[#This Row],[Ano]],"/",IF(TbAportes[[#This Row],[Mês]]&lt;10,"0",""),TbAportes[[#This Row],[Mês]])</f>
        <v>2019/08</v>
      </c>
    </row>
    <row r="19" spans="1:10" ht="20.100000000000001" customHeight="1" x14ac:dyDescent="0.25">
      <c r="A19" s="1">
        <v>43687</v>
      </c>
      <c r="B19" s="2" t="s">
        <v>8</v>
      </c>
      <c r="C19" s="2">
        <v>100</v>
      </c>
      <c r="D19" s="3">
        <v>17.559999999999999</v>
      </c>
      <c r="E19" s="3">
        <v>10</v>
      </c>
      <c r="F19" s="5">
        <f>TbAportes[[#This Row],[Valor unitário]]*TbAportes[[#This Row],[Qte]]+TbAportes[[#This Row],[Custo]]</f>
        <v>1765.9999999999998</v>
      </c>
      <c r="G19" s="4" t="str">
        <f>VLOOKUP(TbAportes[[#This Row],[Ativo]],TbAtivos!$B$4:$D$500,2,FALSE)</f>
        <v>EMPRESA</v>
      </c>
      <c r="H19" s="4">
        <f>YEAR(TbAportes[[#This Row],[Data]])</f>
        <v>2019</v>
      </c>
      <c r="I19" s="4">
        <f>MONTH(TbAportes[[#This Row],[Data]])</f>
        <v>8</v>
      </c>
      <c r="J19" s="4" t="str">
        <f>CONCATENATE(TbAportes[[#This Row],[Ano]],"/",IF(TbAportes[[#This Row],[Mês]]&lt;10,"0",""),TbAportes[[#This Row],[Mês]])</f>
        <v>2019/08</v>
      </c>
    </row>
    <row r="20" spans="1:10" ht="20.100000000000001" customHeight="1" x14ac:dyDescent="0.25">
      <c r="A20" s="1">
        <v>43718</v>
      </c>
      <c r="B20" s="2" t="s">
        <v>4</v>
      </c>
      <c r="C20" s="2">
        <v>100</v>
      </c>
      <c r="D20" s="3">
        <v>10.119999999999999</v>
      </c>
      <c r="E20" s="3">
        <v>10</v>
      </c>
      <c r="F20" s="5">
        <f>TbAportes[[#This Row],[Valor unitário]]*TbAportes[[#This Row],[Qte]]+TbAportes[[#This Row],[Custo]]</f>
        <v>1021.9999999999999</v>
      </c>
      <c r="G20" s="4" t="str">
        <f>VLOOKUP(TbAportes[[#This Row],[Ativo]],TbAtivos!$B$4:$D$500,2,FALSE)</f>
        <v>EMPRESA</v>
      </c>
      <c r="H20" s="4">
        <f>YEAR(TbAportes[[#This Row],[Data]])</f>
        <v>2019</v>
      </c>
      <c r="I20" s="4">
        <f>MONTH(TbAportes[[#This Row],[Data]])</f>
        <v>9</v>
      </c>
      <c r="J20" s="4" t="str">
        <f>CONCATENATE(TbAportes[[#This Row],[Ano]],"/",IF(TbAportes[[#This Row],[Mês]]&lt;10,"0",""),TbAportes[[#This Row],[Mês]])</f>
        <v>2019/09</v>
      </c>
    </row>
    <row r="21" spans="1:10" ht="20.100000000000001" customHeight="1" x14ac:dyDescent="0.25">
      <c r="A21" s="1">
        <v>43718</v>
      </c>
      <c r="B21" s="2" t="s">
        <v>12</v>
      </c>
      <c r="C21" s="2">
        <v>2</v>
      </c>
      <c r="D21" s="3">
        <v>134.1</v>
      </c>
      <c r="E21" s="3">
        <v>0</v>
      </c>
      <c r="F21" s="5">
        <f>TbAportes[[#This Row],[Valor unitário]]*TbAportes[[#This Row],[Qte]]+TbAportes[[#This Row],[Custo]]</f>
        <v>268.2</v>
      </c>
      <c r="G21" s="4" t="str">
        <f>VLOOKUP(TbAportes[[#This Row],[Ativo]],TbAtivos!$B$4:$D$500,2,FALSE)</f>
        <v>FII</v>
      </c>
      <c r="H21" s="4">
        <f>YEAR(TbAportes[[#This Row],[Data]])</f>
        <v>2019</v>
      </c>
      <c r="I21" s="4">
        <f>MONTH(TbAportes[[#This Row],[Data]])</f>
        <v>9</v>
      </c>
      <c r="J21" s="4" t="str">
        <f>CONCATENATE(TbAportes[[#This Row],[Ano]],"/",IF(TbAportes[[#This Row],[Mês]]&lt;10,"0",""),TbAportes[[#This Row],[Mês]])</f>
        <v>2019/09</v>
      </c>
    </row>
    <row r="22" spans="1:10" ht="20.100000000000001" customHeight="1" x14ac:dyDescent="0.25">
      <c r="A22" s="1">
        <v>43748</v>
      </c>
      <c r="B22" s="2" t="s">
        <v>8</v>
      </c>
      <c r="C22" s="2">
        <v>100</v>
      </c>
      <c r="D22" s="3">
        <v>16.03</v>
      </c>
      <c r="E22" s="3">
        <v>10</v>
      </c>
      <c r="F22" s="5">
        <f>TbAportes[[#This Row],[Valor unitário]]*TbAportes[[#This Row],[Qte]]+TbAportes[[#This Row],[Custo]]</f>
        <v>1613</v>
      </c>
      <c r="G22" s="4" t="str">
        <f>VLOOKUP(TbAportes[[#This Row],[Ativo]],TbAtivos!$B$4:$D$500,2,FALSE)</f>
        <v>EMPRESA</v>
      </c>
      <c r="H22" s="4">
        <f>YEAR(TbAportes[[#This Row],[Data]])</f>
        <v>2019</v>
      </c>
      <c r="I22" s="4">
        <f>MONTH(TbAportes[[#This Row],[Data]])</f>
        <v>10</v>
      </c>
      <c r="J22" s="4" t="str">
        <f>CONCATENATE(TbAportes[[#This Row],[Ano]],"/",IF(TbAportes[[#This Row],[Mês]]&lt;10,"0",""),TbAportes[[#This Row],[Mês]])</f>
        <v>2019/10</v>
      </c>
    </row>
    <row r="23" spans="1:10" ht="20.100000000000001" customHeight="1" x14ac:dyDescent="0.25">
      <c r="A23" s="1">
        <v>43748</v>
      </c>
      <c r="B23" s="2" t="s">
        <v>9</v>
      </c>
      <c r="C23" s="2">
        <v>5</v>
      </c>
      <c r="D23" s="3">
        <v>194.23</v>
      </c>
      <c r="E23" s="3">
        <v>0</v>
      </c>
      <c r="F23" s="5">
        <f>TbAportes[[#This Row],[Valor unitário]]*TbAportes[[#This Row],[Qte]]+TbAportes[[#This Row],[Custo]]</f>
        <v>971.15</v>
      </c>
      <c r="G23" s="4" t="str">
        <f>VLOOKUP(TbAportes[[#This Row],[Ativo]],TbAtivos!$B$4:$D$500,2,FALSE)</f>
        <v>FII</v>
      </c>
      <c r="H23" s="4">
        <f>YEAR(TbAportes[[#This Row],[Data]])</f>
        <v>2019</v>
      </c>
      <c r="I23" s="4">
        <f>MONTH(TbAportes[[#This Row],[Data]])</f>
        <v>10</v>
      </c>
      <c r="J23" s="4" t="str">
        <f>CONCATENATE(TbAportes[[#This Row],[Ano]],"/",IF(TbAportes[[#This Row],[Mês]]&lt;10,"0",""),TbAportes[[#This Row],[Mês]])</f>
        <v>2019/10</v>
      </c>
    </row>
    <row r="24" spans="1:10" ht="20.100000000000001" customHeight="1" x14ac:dyDescent="0.25">
      <c r="A24" s="1">
        <v>43779</v>
      </c>
      <c r="B24" s="2" t="s">
        <v>7</v>
      </c>
      <c r="C24" s="2">
        <v>100</v>
      </c>
      <c r="D24" s="3">
        <v>9.5299999999999994</v>
      </c>
      <c r="E24" s="3">
        <v>10</v>
      </c>
      <c r="F24" s="5">
        <f>TbAportes[[#This Row],[Valor unitário]]*TbAportes[[#This Row],[Qte]]+TbAportes[[#This Row],[Custo]]</f>
        <v>962.99999999999989</v>
      </c>
      <c r="G24" s="4" t="str">
        <f>VLOOKUP(TbAportes[[#This Row],[Ativo]],TbAtivos!$B$4:$D$500,2,FALSE)</f>
        <v>EMPRESA</v>
      </c>
      <c r="H24" s="4">
        <f>YEAR(TbAportes[[#This Row],[Data]])</f>
        <v>2019</v>
      </c>
      <c r="I24" s="4">
        <f>MONTH(TbAportes[[#This Row],[Data]])</f>
        <v>11</v>
      </c>
      <c r="J24" s="4" t="str">
        <f>CONCATENATE(TbAportes[[#This Row],[Ano]],"/",IF(TbAportes[[#This Row],[Mês]]&lt;10,"0",""),TbAportes[[#This Row],[Mês]])</f>
        <v>2019/11</v>
      </c>
    </row>
    <row r="25" spans="1:10" ht="20.100000000000001" customHeight="1" x14ac:dyDescent="0.25">
      <c r="A25" s="1">
        <v>43779</v>
      </c>
      <c r="B25" s="2" t="s">
        <v>11</v>
      </c>
      <c r="C25" s="2">
        <v>3</v>
      </c>
      <c r="D25" s="3">
        <v>143.55000000000001</v>
      </c>
      <c r="E25" s="3">
        <v>0</v>
      </c>
      <c r="F25" s="5">
        <f>TbAportes[[#This Row],[Valor unitário]]*TbAportes[[#This Row],[Qte]]+TbAportes[[#This Row],[Custo]]</f>
        <v>430.65000000000003</v>
      </c>
      <c r="G25" s="4" t="str">
        <f>VLOOKUP(TbAportes[[#This Row],[Ativo]],TbAtivos!$B$4:$D$500,2,FALSE)</f>
        <v>FII</v>
      </c>
      <c r="H25" s="4">
        <f>YEAR(TbAportes[[#This Row],[Data]])</f>
        <v>2019</v>
      </c>
      <c r="I25" s="4">
        <f>MONTH(TbAportes[[#This Row],[Data]])</f>
        <v>11</v>
      </c>
      <c r="J25" s="4" t="str">
        <f>CONCATENATE(TbAportes[[#This Row],[Ano]],"/",IF(TbAportes[[#This Row],[Mês]]&lt;10,"0",""),TbAportes[[#This Row],[Mês]])</f>
        <v>2019/11</v>
      </c>
    </row>
    <row r="26" spans="1:10" ht="20.100000000000001" customHeight="1" x14ac:dyDescent="0.25">
      <c r="A26" s="1">
        <v>43809</v>
      </c>
      <c r="B26" s="2" t="s">
        <v>13</v>
      </c>
      <c r="C26" s="2">
        <v>5</v>
      </c>
      <c r="D26" s="3">
        <v>143.22999999999999</v>
      </c>
      <c r="E26" s="3">
        <v>0</v>
      </c>
      <c r="F26" s="5">
        <f>TbAportes[[#This Row],[Valor unitário]]*TbAportes[[#This Row],[Qte]]+TbAportes[[#This Row],[Custo]]</f>
        <v>716.15</v>
      </c>
      <c r="G26" s="4" t="str">
        <f>VLOOKUP(TbAportes[[#This Row],[Ativo]],TbAtivos!$B$4:$D$500,2,FALSE)</f>
        <v>FII</v>
      </c>
      <c r="H26" s="4">
        <f>YEAR(TbAportes[[#This Row],[Data]])</f>
        <v>2019</v>
      </c>
      <c r="I26" s="4">
        <f>MONTH(TbAportes[[#This Row],[Data]])</f>
        <v>12</v>
      </c>
      <c r="J26" s="4" t="str">
        <f>CONCATENATE(TbAportes[[#This Row],[Ano]],"/",IF(TbAportes[[#This Row],[Mês]]&lt;10,"0",""),TbAportes[[#This Row],[Mês]])</f>
        <v>2019/12</v>
      </c>
    </row>
    <row r="27" spans="1:10" ht="20.100000000000001" customHeight="1" x14ac:dyDescent="0.25">
      <c r="A27" s="1">
        <v>43809</v>
      </c>
      <c r="B27" s="2" t="s">
        <v>15</v>
      </c>
      <c r="C27" s="2">
        <v>100</v>
      </c>
      <c r="D27" s="3">
        <v>8.59</v>
      </c>
      <c r="E27" s="3">
        <v>10</v>
      </c>
      <c r="F27" s="5">
        <f>TbAportes[[#This Row],[Valor unitário]]*TbAportes[[#This Row],[Qte]]+TbAportes[[#This Row],[Custo]]</f>
        <v>869</v>
      </c>
      <c r="G27" s="4" t="str">
        <f>VLOOKUP(TbAportes[[#This Row],[Ativo]],TbAtivos!$B$4:$D$500,2,FALSE)</f>
        <v>EMPRESA</v>
      </c>
      <c r="H27" s="4">
        <f>YEAR(TbAportes[[#This Row],[Data]])</f>
        <v>2019</v>
      </c>
      <c r="I27" s="4">
        <f>MONTH(TbAportes[[#This Row],[Data]])</f>
        <v>12</v>
      </c>
      <c r="J27" s="4" t="str">
        <f>CONCATENATE(TbAportes[[#This Row],[Ano]],"/",IF(TbAportes[[#This Row],[Mês]]&lt;10,"0",""),TbAportes[[#This Row],[Mês]])</f>
        <v>2019/12</v>
      </c>
    </row>
    <row r="28" spans="1:10" ht="20.100000000000001" customHeight="1" x14ac:dyDescent="0.25">
      <c r="A28" s="1">
        <v>43840</v>
      </c>
      <c r="B28" s="2" t="s">
        <v>13</v>
      </c>
      <c r="C28" s="2">
        <v>10</v>
      </c>
      <c r="D28" s="3">
        <v>152.6</v>
      </c>
      <c r="E28" s="3">
        <v>0</v>
      </c>
      <c r="F28" s="5">
        <f>TbAportes[[#This Row],[Valor unitário]]*TbAportes[[#This Row],[Qte]]+TbAportes[[#This Row],[Custo]]</f>
        <v>1526</v>
      </c>
      <c r="G28" s="4" t="str">
        <f>VLOOKUP(TbAportes[[#This Row],[Ativo]],TbAtivos!$B$4:$D$500,2,FALSE)</f>
        <v>FII</v>
      </c>
      <c r="H28" s="4">
        <f>YEAR(TbAportes[[#This Row],[Data]])</f>
        <v>2020</v>
      </c>
      <c r="I28" s="4">
        <f>MONTH(TbAportes[[#This Row],[Data]])</f>
        <v>1</v>
      </c>
      <c r="J28" s="4" t="str">
        <f>CONCATENATE(TbAportes[[#This Row],[Ano]],"/",IF(TbAportes[[#This Row],[Mês]]&lt;10,"0",""),TbAportes[[#This Row],[Mês]])</f>
        <v>2020/01</v>
      </c>
    </row>
    <row r="29" spans="1:10" ht="20.100000000000001" customHeight="1" x14ac:dyDescent="0.25">
      <c r="A29" s="1">
        <v>43840</v>
      </c>
      <c r="B29" s="2" t="s">
        <v>12</v>
      </c>
      <c r="C29" s="2">
        <v>4</v>
      </c>
      <c r="D29" s="3">
        <v>138.44999999999999</v>
      </c>
      <c r="E29" s="3">
        <v>0</v>
      </c>
      <c r="F29" s="5">
        <f>TbAportes[[#This Row],[Valor unitário]]*TbAportes[[#This Row],[Qte]]+TbAportes[[#This Row],[Custo]]</f>
        <v>553.79999999999995</v>
      </c>
      <c r="G29" s="4" t="str">
        <f>VLOOKUP(TbAportes[[#This Row],[Ativo]],TbAtivos!$B$4:$D$500,2,FALSE)</f>
        <v>FII</v>
      </c>
      <c r="H29" s="4">
        <f>YEAR(TbAportes[[#This Row],[Data]])</f>
        <v>2020</v>
      </c>
      <c r="I29" s="4">
        <f>MONTH(TbAportes[[#This Row],[Data]])</f>
        <v>1</v>
      </c>
      <c r="J29" s="4" t="str">
        <f>CONCATENATE(TbAportes[[#This Row],[Ano]],"/",IF(TbAportes[[#This Row],[Mês]]&lt;10,"0",""),TbAportes[[#This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Normal="100" workbookViewId="0"/>
  </sheetViews>
  <sheetFormatPr defaultRowHeight="20.100000000000001" customHeight="1" x14ac:dyDescent="0.25"/>
  <cols>
    <col min="1" max="1" width="8" style="2" customWidth="1"/>
    <col min="2" max="3" width="9.140625" style="2"/>
    <col min="4" max="4" width="16.28515625" style="3" customWidth="1"/>
    <col min="5" max="5" width="14.28515625" style="3" customWidth="1"/>
    <col min="6" max="6" width="16.42578125" style="3" customWidth="1"/>
    <col min="7" max="7" width="15.140625" style="1" customWidth="1"/>
    <col min="8" max="8" width="13.85546875" style="2" customWidth="1"/>
    <col min="9" max="16384" width="9.140625" style="2"/>
  </cols>
  <sheetData>
    <row r="1" spans="1:9" ht="20.100000000000001" customHeight="1" x14ac:dyDescent="0.25">
      <c r="A1" s="2" t="s">
        <v>26</v>
      </c>
      <c r="B1" s="2" t="s">
        <v>17</v>
      </c>
      <c r="C1" s="2" t="s">
        <v>18</v>
      </c>
      <c r="D1" s="3" t="s">
        <v>27</v>
      </c>
      <c r="E1" s="3" t="s">
        <v>28</v>
      </c>
      <c r="F1" s="3" t="s">
        <v>29</v>
      </c>
      <c r="G1" s="1" t="s">
        <v>16</v>
      </c>
      <c r="H1" s="3" t="s">
        <v>25</v>
      </c>
      <c r="I1" s="3" t="s">
        <v>22</v>
      </c>
    </row>
    <row r="2" spans="1:9" ht="20.100000000000001" customHeight="1" x14ac:dyDescent="0.25">
      <c r="A2" s="2">
        <v>13</v>
      </c>
      <c r="B2" s="2" t="s">
        <v>7</v>
      </c>
      <c r="C2" s="2">
        <v>100</v>
      </c>
      <c r="D2" s="3">
        <v>39.479999999999997</v>
      </c>
      <c r="E2" s="3">
        <v>0</v>
      </c>
      <c r="F2" s="3">
        <v>39.479999999999997</v>
      </c>
      <c r="G2" s="1">
        <v>43449</v>
      </c>
      <c r="H2" s="4" t="str">
        <f>CONCATENATE(YEAR(TbProventos[[#This Row],[Data]]),"/",IF(MONTH(TbProventos[[#This Row],[Data]])&lt;10,"0",""),MONTH(TbProventos[[#This Row],[Data]]))</f>
        <v>2018/12</v>
      </c>
      <c r="I2" s="4" t="str">
        <f>VLOOKUP(TbProventos[[#This Row],[Ativo]],TbAtivos!$B$4:$D$500,2,FALSE)</f>
        <v>EMPRESA</v>
      </c>
    </row>
    <row r="3" spans="1:9" ht="20.100000000000001" customHeight="1" x14ac:dyDescent="0.25">
      <c r="A3" s="2">
        <v>14</v>
      </c>
      <c r="B3" s="2" t="s">
        <v>9</v>
      </c>
      <c r="C3" s="2">
        <v>100</v>
      </c>
      <c r="D3" s="3">
        <v>63</v>
      </c>
      <c r="E3" s="3">
        <v>0</v>
      </c>
      <c r="F3" s="3">
        <v>63</v>
      </c>
      <c r="G3" s="1">
        <v>43451</v>
      </c>
      <c r="H3" s="4" t="str">
        <f>CONCATENATE(YEAR(TbProventos[[#This Row],[Data]]),"/",IF(MONTH(TbProventos[[#This Row],[Data]])&lt;10,"0",""),MONTH(TbProventos[[#This Row],[Data]]))</f>
        <v>2018/12</v>
      </c>
      <c r="I3" s="4" t="str">
        <f>VLOOKUP(TbProventos[[#This Row],[Ativo]],TbAtivos!$B$4:$D$500,2,FALSE)</f>
        <v>FII</v>
      </c>
    </row>
    <row r="4" spans="1:9" ht="20.100000000000001" customHeight="1" x14ac:dyDescent="0.25">
      <c r="A4" s="2">
        <v>14</v>
      </c>
      <c r="B4" s="2" t="s">
        <v>11</v>
      </c>
      <c r="C4" s="2">
        <v>100</v>
      </c>
      <c r="D4" s="3">
        <v>81</v>
      </c>
      <c r="E4" s="3">
        <v>0</v>
      </c>
      <c r="F4" s="3">
        <v>81</v>
      </c>
      <c r="G4" s="1">
        <v>43451</v>
      </c>
      <c r="H4" s="4" t="str">
        <f>CONCATENATE(YEAR(TbProventos[[#This Row],[Data]]),"/",IF(MONTH(TbProventos[[#This Row],[Data]])&lt;10,"0",""),MONTH(TbProventos[[#This Row],[Data]]))</f>
        <v>2018/12</v>
      </c>
      <c r="I4" s="4" t="str">
        <f>VLOOKUP(TbProventos[[#This Row],[Ativo]],TbAtivos!$B$4:$D$500,2,FALSE)</f>
        <v>FII</v>
      </c>
    </row>
    <row r="5" spans="1:9" ht="20.100000000000001" customHeight="1" x14ac:dyDescent="0.25">
      <c r="A5" s="2">
        <v>14</v>
      </c>
      <c r="B5" s="2" t="s">
        <v>12</v>
      </c>
      <c r="C5" s="2">
        <v>100</v>
      </c>
      <c r="D5" s="3">
        <v>38.89</v>
      </c>
      <c r="E5" s="3">
        <v>0</v>
      </c>
      <c r="F5" s="3">
        <v>38.89</v>
      </c>
      <c r="G5" s="1">
        <v>43451</v>
      </c>
      <c r="H5" s="4" t="str">
        <f>CONCATENATE(YEAR(TbProventos[[#This Row],[Data]]),"/",IF(MONTH(TbProventos[[#This Row],[Data]])&lt;10,"0",""),MONTH(TbProventos[[#This Row],[Data]]))</f>
        <v>2018/12</v>
      </c>
      <c r="I5" s="4" t="str">
        <f>VLOOKUP(TbProventos[[#This Row],[Ativo]],TbAtivos!$B$4:$D$500,2,FALSE)</f>
        <v>FII</v>
      </c>
    </row>
    <row r="6" spans="1:9" ht="20.100000000000001" customHeight="1" x14ac:dyDescent="0.25">
      <c r="A6" s="2">
        <v>14</v>
      </c>
      <c r="B6" s="2" t="s">
        <v>13</v>
      </c>
      <c r="C6" s="2">
        <v>100</v>
      </c>
      <c r="D6" s="3">
        <v>34.770000000000003</v>
      </c>
      <c r="E6" s="3">
        <v>0</v>
      </c>
      <c r="F6" s="3">
        <v>34.770000000000003</v>
      </c>
      <c r="G6" s="1">
        <v>43451</v>
      </c>
      <c r="H6" s="4" t="str">
        <f>CONCATENATE(YEAR(TbProventos[[#This Row],[Data]]),"/",IF(MONTH(TbProventos[[#This Row],[Data]])&lt;10,"0",""),MONTH(TbProventos[[#This Row],[Data]]))</f>
        <v>2018/12</v>
      </c>
      <c r="I6" s="4" t="str">
        <f>VLOOKUP(TbProventos[[#This Row],[Ativo]],TbAtivos!$B$4:$D$500,2,FALSE)</f>
        <v>FII</v>
      </c>
    </row>
    <row r="7" spans="1:9" ht="20.100000000000001" customHeight="1" x14ac:dyDescent="0.25">
      <c r="A7" s="2">
        <v>13</v>
      </c>
      <c r="B7" s="2" t="s">
        <v>8</v>
      </c>
      <c r="C7" s="2">
        <v>100</v>
      </c>
      <c r="D7" s="3">
        <v>67</v>
      </c>
      <c r="E7" s="3">
        <v>6</v>
      </c>
      <c r="F7" s="3">
        <v>61</v>
      </c>
      <c r="G7" s="1">
        <v>43480</v>
      </c>
      <c r="H7" s="4" t="str">
        <f>CONCATENATE(YEAR(TbProventos[[#This Row],[Data]]),"/",IF(MONTH(TbProventos[[#This Row],[Data]])&lt;10,"0",""),MONTH(TbProventos[[#This Row],[Data]]))</f>
        <v>2019/01</v>
      </c>
      <c r="I7" s="4" t="str">
        <f>VLOOKUP(TbProventos[[#This Row],[Ativo]],TbAtivos!$B$4:$D$500,2,FALSE)</f>
        <v>EMPRESA</v>
      </c>
    </row>
    <row r="8" spans="1:9" ht="20.100000000000001" customHeight="1" x14ac:dyDescent="0.25">
      <c r="A8" s="2">
        <v>14</v>
      </c>
      <c r="B8" s="2" t="s">
        <v>9</v>
      </c>
      <c r="C8" s="2">
        <v>100</v>
      </c>
      <c r="D8" s="3">
        <v>75.709999999999994</v>
      </c>
      <c r="E8" s="3">
        <v>0</v>
      </c>
      <c r="F8" s="3">
        <v>75.709999999999994</v>
      </c>
      <c r="G8" s="1">
        <v>43482</v>
      </c>
      <c r="H8" s="4" t="str">
        <f>CONCATENATE(YEAR(TbProventos[[#This Row],[Data]]),"/",IF(MONTH(TbProventos[[#This Row],[Data]])&lt;10,"0",""),MONTH(TbProventos[[#This Row],[Data]]))</f>
        <v>2019/01</v>
      </c>
      <c r="I8" s="4" t="str">
        <f>VLOOKUP(TbProventos[[#This Row],[Ativo]],TbAtivos!$B$4:$D$500,2,FALSE)</f>
        <v>FII</v>
      </c>
    </row>
    <row r="9" spans="1:9" ht="20.100000000000001" customHeight="1" x14ac:dyDescent="0.25">
      <c r="A9" s="2">
        <v>14</v>
      </c>
      <c r="B9" s="2" t="s">
        <v>11</v>
      </c>
      <c r="C9" s="2">
        <v>100</v>
      </c>
      <c r="D9" s="3">
        <v>39.36</v>
      </c>
      <c r="E9" s="3">
        <v>0</v>
      </c>
      <c r="F9" s="3">
        <v>39.36</v>
      </c>
      <c r="G9" s="1">
        <v>43482</v>
      </c>
      <c r="H9" s="4" t="str">
        <f>CONCATENATE(YEAR(TbProventos[[#This Row],[Data]]),"/",IF(MONTH(TbProventos[[#This Row],[Data]])&lt;10,"0",""),MONTH(TbProventos[[#This Row],[Data]]))</f>
        <v>2019/01</v>
      </c>
      <c r="I9" s="4" t="str">
        <f>VLOOKUP(TbProventos[[#This Row],[Ativo]],TbAtivos!$B$4:$D$500,2,FALSE)</f>
        <v>FII</v>
      </c>
    </row>
    <row r="10" spans="1:9" ht="20.100000000000001" customHeight="1" x14ac:dyDescent="0.25">
      <c r="A10" s="2">
        <v>14</v>
      </c>
      <c r="B10" s="2" t="s">
        <v>12</v>
      </c>
      <c r="C10" s="2">
        <v>100</v>
      </c>
      <c r="D10" s="3">
        <v>51.8</v>
      </c>
      <c r="E10" s="3">
        <v>0</v>
      </c>
      <c r="F10" s="3">
        <v>51.8</v>
      </c>
      <c r="G10" s="1">
        <v>43482</v>
      </c>
      <c r="H10" s="4" t="str">
        <f>CONCATENATE(YEAR(TbProventos[[#This Row],[Data]]),"/",IF(MONTH(TbProventos[[#This Row],[Data]])&lt;10,"0",""),MONTH(TbProventos[[#This Row],[Data]]))</f>
        <v>2019/01</v>
      </c>
      <c r="I10" s="4" t="str">
        <f>VLOOKUP(TbProventos[[#This Row],[Ativo]],TbAtivos!$B$4:$D$500,2,FALSE)</f>
        <v>FII</v>
      </c>
    </row>
    <row r="11" spans="1:9" ht="20.100000000000001" customHeight="1" x14ac:dyDescent="0.25">
      <c r="A11" s="2">
        <v>14</v>
      </c>
      <c r="B11" s="2" t="s">
        <v>13</v>
      </c>
      <c r="C11" s="2">
        <v>100</v>
      </c>
      <c r="D11" s="3">
        <v>61.75</v>
      </c>
      <c r="E11" s="3">
        <v>0</v>
      </c>
      <c r="F11" s="3">
        <v>61.75</v>
      </c>
      <c r="G11" s="1">
        <v>43482</v>
      </c>
      <c r="H11" s="4" t="str">
        <f>CONCATENATE(YEAR(TbProventos[[#This Row],[Data]]),"/",IF(MONTH(TbProventos[[#This Row],[Data]])&lt;10,"0",""),MONTH(TbProventos[[#This Row],[Data]]))</f>
        <v>2019/01</v>
      </c>
      <c r="I11" s="4" t="str">
        <f>VLOOKUP(TbProventos[[#This Row],[Ativo]],TbAtivos!$B$4:$D$500,2,FALSE)</f>
        <v>FII</v>
      </c>
    </row>
    <row r="12" spans="1:9" ht="20.100000000000001" customHeight="1" x14ac:dyDescent="0.25">
      <c r="A12" s="2">
        <v>13</v>
      </c>
      <c r="B12" s="2" t="s">
        <v>7</v>
      </c>
      <c r="C12" s="2">
        <v>100</v>
      </c>
      <c r="D12" s="3">
        <v>65.430000000000007</v>
      </c>
      <c r="E12" s="3">
        <v>0</v>
      </c>
      <c r="F12" s="3">
        <v>65.430000000000007</v>
      </c>
      <c r="G12" s="1">
        <v>43511</v>
      </c>
      <c r="H12" s="4" t="str">
        <f>CONCATENATE(YEAR(TbProventos[[#This Row],[Data]]),"/",IF(MONTH(TbProventos[[#This Row],[Data]])&lt;10,"0",""),MONTH(TbProventos[[#This Row],[Data]]))</f>
        <v>2019/02</v>
      </c>
      <c r="I12" s="4" t="str">
        <f>VLOOKUP(TbProventos[[#This Row],[Ativo]],TbAtivos!$B$4:$D$500,2,FALSE)</f>
        <v>EMPRESA</v>
      </c>
    </row>
    <row r="13" spans="1:9" ht="20.100000000000001" customHeight="1" x14ac:dyDescent="0.25">
      <c r="A13" s="2">
        <v>50</v>
      </c>
      <c r="B13" s="2" t="s">
        <v>30</v>
      </c>
      <c r="C13" s="2">
        <v>100</v>
      </c>
      <c r="D13" s="3">
        <v>0</v>
      </c>
      <c r="E13" s="3">
        <v>0</v>
      </c>
      <c r="F13" s="3">
        <v>0</v>
      </c>
      <c r="G13" s="1">
        <v>43511</v>
      </c>
      <c r="H13" s="4" t="str">
        <f>CONCATENATE(YEAR(TbProventos[[#This Row],[Data]]),"/",IF(MONTH(TbProventos[[#This Row],[Data]])&lt;10,"0",""),MONTH(TbProventos[[#This Row],[Data]]))</f>
        <v>2019/02</v>
      </c>
      <c r="I13" s="4" t="e">
        <f>VLOOKUP(TbProventos[[#This Row],[Ativo]],TbAtivos!$B$4:$D$500,2,FALSE)</f>
        <v>#N/A</v>
      </c>
    </row>
    <row r="14" spans="1:9" ht="20.100000000000001" customHeight="1" x14ac:dyDescent="0.25">
      <c r="A14" s="2">
        <v>14</v>
      </c>
      <c r="B14" s="2" t="s">
        <v>9</v>
      </c>
      <c r="C14" s="2">
        <v>100</v>
      </c>
      <c r="D14" s="3">
        <v>61</v>
      </c>
      <c r="E14" s="3">
        <v>0</v>
      </c>
      <c r="F14" s="3">
        <v>61</v>
      </c>
      <c r="G14" s="1">
        <v>43513</v>
      </c>
      <c r="H14" s="4" t="str">
        <f>CONCATENATE(YEAR(TbProventos[[#This Row],[Data]]),"/",IF(MONTH(TbProventos[[#This Row],[Data]])&lt;10,"0",""),MONTH(TbProventos[[#This Row],[Data]]))</f>
        <v>2019/02</v>
      </c>
      <c r="I14" s="4" t="str">
        <f>VLOOKUP(TbProventos[[#This Row],[Ativo]],TbAtivos!$B$4:$D$500,2,FALSE)</f>
        <v>FII</v>
      </c>
    </row>
    <row r="15" spans="1:9" ht="20.100000000000001" customHeight="1" x14ac:dyDescent="0.25">
      <c r="A15" s="2">
        <v>14</v>
      </c>
      <c r="B15" s="2" t="s">
        <v>11</v>
      </c>
      <c r="C15" s="2">
        <v>100</v>
      </c>
      <c r="D15" s="3">
        <v>99</v>
      </c>
      <c r="E15" s="3">
        <v>0</v>
      </c>
      <c r="F15" s="3">
        <v>99</v>
      </c>
      <c r="G15" s="1">
        <v>43513</v>
      </c>
      <c r="H15" s="4" t="str">
        <f>CONCATENATE(YEAR(TbProventos[[#This Row],[Data]]),"/",IF(MONTH(TbProventos[[#This Row],[Data]])&lt;10,"0",""),MONTH(TbProventos[[#This Row],[Data]]))</f>
        <v>2019/02</v>
      </c>
      <c r="I15" s="4" t="str">
        <f>VLOOKUP(TbProventos[[#This Row],[Ativo]],TbAtivos!$B$4:$D$500,2,FALSE)</f>
        <v>FII</v>
      </c>
    </row>
    <row r="16" spans="1:9" ht="20.100000000000001" customHeight="1" x14ac:dyDescent="0.25">
      <c r="A16" s="2">
        <v>14</v>
      </c>
      <c r="B16" s="2" t="s">
        <v>12</v>
      </c>
      <c r="C16" s="2">
        <v>100</v>
      </c>
      <c r="D16" s="3">
        <v>99.9</v>
      </c>
      <c r="E16" s="3">
        <v>0</v>
      </c>
      <c r="F16" s="3">
        <v>99.9</v>
      </c>
      <c r="G16" s="1">
        <v>43513</v>
      </c>
      <c r="H16" s="4" t="str">
        <f>CONCATENATE(YEAR(TbProventos[[#This Row],[Data]]),"/",IF(MONTH(TbProventos[[#This Row],[Data]])&lt;10,"0",""),MONTH(TbProventos[[#This Row],[Data]]))</f>
        <v>2019/02</v>
      </c>
      <c r="I16" s="4" t="str">
        <f>VLOOKUP(TbProventos[[#This Row],[Ativo]],TbAtivos!$B$4:$D$500,2,FALSE)</f>
        <v>FII</v>
      </c>
    </row>
    <row r="17" spans="1:9" ht="20.100000000000001" customHeight="1" x14ac:dyDescent="0.25">
      <c r="A17" s="2">
        <v>14</v>
      </c>
      <c r="B17" s="2" t="s">
        <v>13</v>
      </c>
      <c r="C17" s="2">
        <v>100</v>
      </c>
      <c r="D17" s="3">
        <v>98.42</v>
      </c>
      <c r="E17" s="3">
        <v>0</v>
      </c>
      <c r="F17" s="3">
        <v>98.42</v>
      </c>
      <c r="G17" s="1">
        <v>43513</v>
      </c>
      <c r="H17" s="4" t="str">
        <f>CONCATENATE(YEAR(TbProventos[[#This Row],[Data]]),"/",IF(MONTH(TbProventos[[#This Row],[Data]])&lt;10,"0",""),MONTH(TbProventos[[#This Row],[Data]]))</f>
        <v>2019/02</v>
      </c>
      <c r="I17" s="4" t="str">
        <f>VLOOKUP(TbProventos[[#This Row],[Ativo]],TbAtivos!$B$4:$D$500,2,FALSE)</f>
        <v>FII</v>
      </c>
    </row>
    <row r="18" spans="1:9" ht="20.100000000000001" customHeight="1" x14ac:dyDescent="0.25">
      <c r="A18" s="2">
        <v>13</v>
      </c>
      <c r="B18" s="2" t="s">
        <v>6</v>
      </c>
      <c r="C18" s="2">
        <v>100</v>
      </c>
      <c r="D18" s="3">
        <v>166</v>
      </c>
      <c r="E18" s="3">
        <v>2.34</v>
      </c>
      <c r="F18" s="3">
        <v>163.66</v>
      </c>
      <c r="G18" s="1">
        <v>43539</v>
      </c>
      <c r="H18" s="4" t="str">
        <f>CONCATENATE(YEAR(TbProventos[[#This Row],[Data]]),"/",IF(MONTH(TbProventos[[#This Row],[Data]])&lt;10,"0",""),MONTH(TbProventos[[#This Row],[Data]]))</f>
        <v>2019/03</v>
      </c>
      <c r="I18" s="4" t="str">
        <f>VLOOKUP(TbProventos[[#This Row],[Ativo]],TbAtivos!$B$4:$D$500,2,FALSE)</f>
        <v>EMPRESA</v>
      </c>
    </row>
    <row r="19" spans="1:9" ht="20.100000000000001" customHeight="1" x14ac:dyDescent="0.25">
      <c r="A19" s="2">
        <v>14</v>
      </c>
      <c r="B19" s="2" t="s">
        <v>9</v>
      </c>
      <c r="C19" s="2">
        <v>100</v>
      </c>
      <c r="D19" s="3">
        <v>37.44</v>
      </c>
      <c r="E19" s="3">
        <v>0</v>
      </c>
      <c r="F19" s="3">
        <v>37.44</v>
      </c>
      <c r="G19" s="1">
        <v>43541</v>
      </c>
      <c r="H19" s="4" t="str">
        <f>CONCATENATE(YEAR(TbProventos[[#This Row],[Data]]),"/",IF(MONTH(TbProventos[[#This Row],[Data]])&lt;10,"0",""),MONTH(TbProventos[[#This Row],[Data]]))</f>
        <v>2019/03</v>
      </c>
      <c r="I19" s="4" t="str">
        <f>VLOOKUP(TbProventos[[#This Row],[Ativo]],TbAtivos!$B$4:$D$500,2,FALSE)</f>
        <v>FII</v>
      </c>
    </row>
    <row r="20" spans="1:9" ht="20.100000000000001" customHeight="1" x14ac:dyDescent="0.25">
      <c r="A20" s="2">
        <v>14</v>
      </c>
      <c r="B20" s="2" t="s">
        <v>11</v>
      </c>
      <c r="C20" s="2">
        <v>100</v>
      </c>
      <c r="D20" s="3">
        <v>52.02</v>
      </c>
      <c r="E20" s="3">
        <v>0</v>
      </c>
      <c r="F20" s="3">
        <v>52.02</v>
      </c>
      <c r="G20" s="1">
        <v>43541</v>
      </c>
      <c r="H20" s="4" t="str">
        <f>CONCATENATE(YEAR(TbProventos[[#This Row],[Data]]),"/",IF(MONTH(TbProventos[[#This Row],[Data]])&lt;10,"0",""),MONTH(TbProventos[[#This Row],[Data]]))</f>
        <v>2019/03</v>
      </c>
      <c r="I20" s="4" t="str">
        <f>VLOOKUP(TbProventos[[#This Row],[Ativo]],TbAtivos!$B$4:$D$500,2,FALSE)</f>
        <v>FII</v>
      </c>
    </row>
    <row r="21" spans="1:9" ht="20.100000000000001" customHeight="1" x14ac:dyDescent="0.25">
      <c r="A21" s="2">
        <v>14</v>
      </c>
      <c r="B21" s="2" t="s">
        <v>12</v>
      </c>
      <c r="C21" s="2">
        <v>100</v>
      </c>
      <c r="D21" s="3">
        <v>42.14</v>
      </c>
      <c r="E21" s="3">
        <v>0</v>
      </c>
      <c r="F21" s="3">
        <v>42.14</v>
      </c>
      <c r="G21" s="1">
        <v>43541</v>
      </c>
      <c r="H21" s="4" t="str">
        <f>CONCATENATE(YEAR(TbProventos[[#This Row],[Data]]),"/",IF(MONTH(TbProventos[[#This Row],[Data]])&lt;10,"0",""),MONTH(TbProventos[[#This Row],[Data]]))</f>
        <v>2019/03</v>
      </c>
      <c r="I21" s="4" t="str">
        <f>VLOOKUP(TbProventos[[#This Row],[Ativo]],TbAtivos!$B$4:$D$500,2,FALSE)</f>
        <v>FII</v>
      </c>
    </row>
    <row r="22" spans="1:9" ht="20.100000000000001" customHeight="1" x14ac:dyDescent="0.25">
      <c r="A22" s="2">
        <v>14</v>
      </c>
      <c r="B22" s="2" t="s">
        <v>13</v>
      </c>
      <c r="C22" s="2">
        <v>100</v>
      </c>
      <c r="D22" s="3">
        <v>177.12</v>
      </c>
      <c r="E22" s="3">
        <v>0</v>
      </c>
      <c r="F22" s="3">
        <v>177.12</v>
      </c>
      <c r="G22" s="1">
        <v>43541</v>
      </c>
      <c r="H22" s="4" t="str">
        <f>CONCATENATE(YEAR(TbProventos[[#This Row],[Data]]),"/",IF(MONTH(TbProventos[[#This Row],[Data]])&lt;10,"0",""),MONTH(TbProventos[[#This Row],[Data]]))</f>
        <v>2019/03</v>
      </c>
      <c r="I22" s="4" t="str">
        <f>VLOOKUP(TbProventos[[#This Row],[Ativo]],TbAtivos!$B$4:$D$500,2,FALSE)</f>
        <v>FII</v>
      </c>
    </row>
    <row r="23" spans="1:9" ht="20.100000000000001" customHeight="1" x14ac:dyDescent="0.25">
      <c r="A23" s="2">
        <v>13</v>
      </c>
      <c r="B23" s="2" t="s">
        <v>7</v>
      </c>
      <c r="C23" s="2">
        <v>100</v>
      </c>
      <c r="D23" s="3">
        <v>162.75</v>
      </c>
      <c r="E23" s="3">
        <v>0</v>
      </c>
      <c r="F23" s="3">
        <v>162.75</v>
      </c>
      <c r="G23" s="1">
        <v>43570</v>
      </c>
      <c r="H23" s="4" t="str">
        <f>CONCATENATE(YEAR(TbProventos[[#This Row],[Data]]),"/",IF(MONTH(TbProventos[[#This Row],[Data]])&lt;10,"0",""),MONTH(TbProventos[[#This Row],[Data]]))</f>
        <v>2019/04</v>
      </c>
      <c r="I23" s="4" t="str">
        <f>VLOOKUP(TbProventos[[#This Row],[Ativo]],TbAtivos!$B$4:$D$500,2,FALSE)</f>
        <v>EMPRESA</v>
      </c>
    </row>
    <row r="24" spans="1:9" ht="20.100000000000001" customHeight="1" x14ac:dyDescent="0.25">
      <c r="A24" s="2">
        <v>14</v>
      </c>
      <c r="B24" s="2" t="s">
        <v>9</v>
      </c>
      <c r="C24" s="2">
        <v>100</v>
      </c>
      <c r="D24" s="3">
        <v>61</v>
      </c>
      <c r="E24" s="3">
        <v>0</v>
      </c>
      <c r="F24" s="3">
        <v>61</v>
      </c>
      <c r="G24" s="1">
        <v>43572</v>
      </c>
      <c r="H24" s="4" t="str">
        <f>CONCATENATE(YEAR(TbProventos[[#This Row],[Data]]),"/",IF(MONTH(TbProventos[[#This Row],[Data]])&lt;10,"0",""),MONTH(TbProventos[[#This Row],[Data]]))</f>
        <v>2019/04</v>
      </c>
      <c r="I24" s="4" t="str">
        <f>VLOOKUP(TbProventos[[#This Row],[Ativo]],TbAtivos!$B$4:$D$500,2,FALSE)</f>
        <v>FII</v>
      </c>
    </row>
    <row r="25" spans="1:9" ht="20.100000000000001" customHeight="1" x14ac:dyDescent="0.25">
      <c r="A25" s="2">
        <v>14</v>
      </c>
      <c r="B25" s="2" t="s">
        <v>11</v>
      </c>
      <c r="C25" s="2">
        <v>100</v>
      </c>
      <c r="D25" s="3">
        <v>180.6</v>
      </c>
      <c r="E25" s="3">
        <v>0</v>
      </c>
      <c r="F25" s="3">
        <v>180.6</v>
      </c>
      <c r="G25" s="1">
        <v>43572</v>
      </c>
      <c r="H25" s="4" t="str">
        <f>CONCATENATE(YEAR(TbProventos[[#This Row],[Data]]),"/",IF(MONTH(TbProventos[[#This Row],[Data]])&lt;10,"0",""),MONTH(TbProventos[[#This Row],[Data]]))</f>
        <v>2019/04</v>
      </c>
      <c r="I25" s="4" t="str">
        <f>VLOOKUP(TbProventos[[#This Row],[Ativo]],TbAtivos!$B$4:$D$500,2,FALSE)</f>
        <v>FII</v>
      </c>
    </row>
    <row r="26" spans="1:9" ht="20.100000000000001" customHeight="1" x14ac:dyDescent="0.25">
      <c r="A26" s="2">
        <v>14</v>
      </c>
      <c r="B26" s="2" t="s">
        <v>12</v>
      </c>
      <c r="C26" s="2">
        <v>100</v>
      </c>
      <c r="D26" s="3">
        <v>38.4</v>
      </c>
      <c r="E26" s="3">
        <v>0</v>
      </c>
      <c r="F26" s="3">
        <v>38.4</v>
      </c>
      <c r="G26" s="1">
        <v>43572</v>
      </c>
      <c r="H26" s="4" t="str">
        <f>CONCATENATE(YEAR(TbProventos[[#This Row],[Data]]),"/",IF(MONTH(TbProventos[[#This Row],[Data]])&lt;10,"0",""),MONTH(TbProventos[[#This Row],[Data]]))</f>
        <v>2019/04</v>
      </c>
      <c r="I26" s="4" t="str">
        <f>VLOOKUP(TbProventos[[#This Row],[Ativo]],TbAtivos!$B$4:$D$500,2,FALSE)</f>
        <v>FII</v>
      </c>
    </row>
    <row r="27" spans="1:9" ht="20.100000000000001" customHeight="1" x14ac:dyDescent="0.25">
      <c r="A27" s="2">
        <v>14</v>
      </c>
      <c r="B27" s="2" t="s">
        <v>13</v>
      </c>
      <c r="C27" s="2">
        <v>100</v>
      </c>
      <c r="D27" s="3">
        <v>153.18</v>
      </c>
      <c r="E27" s="3">
        <v>0</v>
      </c>
      <c r="F27" s="3">
        <v>153.18</v>
      </c>
      <c r="G27" s="1">
        <v>43572</v>
      </c>
      <c r="H27" s="4" t="str">
        <f>CONCATENATE(YEAR(TbProventos[[#This Row],[Data]]),"/",IF(MONTH(TbProventos[[#This Row],[Data]])&lt;10,"0",""),MONTH(TbProventos[[#This Row],[Data]]))</f>
        <v>2019/04</v>
      </c>
      <c r="I27" s="4" t="str">
        <f>VLOOKUP(TbProventos[[#This Row],[Ativo]],TbAtivos!$B$4:$D$500,2,FALSE)</f>
        <v>FII</v>
      </c>
    </row>
    <row r="28" spans="1:9" ht="20.100000000000001" customHeight="1" x14ac:dyDescent="0.25">
      <c r="A28" s="2">
        <v>13</v>
      </c>
      <c r="B28" s="2" t="s">
        <v>15</v>
      </c>
      <c r="C28" s="2">
        <v>100</v>
      </c>
      <c r="D28" s="3">
        <v>156.13999999999999</v>
      </c>
      <c r="E28" s="3">
        <v>0</v>
      </c>
      <c r="F28" s="3">
        <v>156.13999999999999</v>
      </c>
      <c r="G28" s="1">
        <v>43600</v>
      </c>
      <c r="H28" s="4" t="str">
        <f>CONCATENATE(YEAR(TbProventos[[#This Row],[Data]]),"/",IF(MONTH(TbProventos[[#This Row],[Data]])&lt;10,"0",""),MONTH(TbProventos[[#This Row],[Data]]))</f>
        <v>2019/05</v>
      </c>
      <c r="I28" s="4" t="str">
        <f>VLOOKUP(TbProventos[[#This Row],[Ativo]],TbAtivos!$B$4:$D$500,2,FALSE)</f>
        <v>EMPRESA</v>
      </c>
    </row>
    <row r="29" spans="1:9" ht="20.100000000000001" customHeight="1" x14ac:dyDescent="0.25">
      <c r="A29" s="2">
        <v>14</v>
      </c>
      <c r="B29" s="2" t="s">
        <v>9</v>
      </c>
      <c r="C29" s="2">
        <v>100</v>
      </c>
      <c r="D29" s="3">
        <v>61</v>
      </c>
      <c r="E29" s="3">
        <v>0</v>
      </c>
      <c r="F29" s="3">
        <v>61</v>
      </c>
      <c r="G29" s="1">
        <v>43602</v>
      </c>
      <c r="H29" s="4" t="str">
        <f>CONCATENATE(YEAR(TbProventos[[#This Row],[Data]]),"/",IF(MONTH(TbProventos[[#This Row],[Data]])&lt;10,"0",""),MONTH(TbProventos[[#This Row],[Data]]))</f>
        <v>2019/05</v>
      </c>
      <c r="I29" s="4" t="str">
        <f>VLOOKUP(TbProventos[[#This Row],[Ativo]],TbAtivos!$B$4:$D$500,2,FALSE)</f>
        <v>FII</v>
      </c>
    </row>
    <row r="30" spans="1:9" ht="20.100000000000001" customHeight="1" x14ac:dyDescent="0.25">
      <c r="A30" s="2">
        <v>14</v>
      </c>
      <c r="B30" s="2" t="s">
        <v>11</v>
      </c>
      <c r="C30" s="2">
        <v>100</v>
      </c>
      <c r="D30" s="3">
        <v>99</v>
      </c>
      <c r="E30" s="3">
        <v>0</v>
      </c>
      <c r="F30" s="3">
        <v>99</v>
      </c>
      <c r="G30" s="1">
        <v>43602</v>
      </c>
      <c r="H30" s="4" t="str">
        <f>CONCATENATE(YEAR(TbProventos[[#This Row],[Data]]),"/",IF(MONTH(TbProventos[[#This Row],[Data]])&lt;10,"0",""),MONTH(TbProventos[[#This Row],[Data]]))</f>
        <v>2019/05</v>
      </c>
      <c r="I30" s="4" t="str">
        <f>VLOOKUP(TbProventos[[#This Row],[Ativo]],TbAtivos!$B$4:$D$500,2,FALSE)</f>
        <v>FII</v>
      </c>
    </row>
    <row r="31" spans="1:9" ht="20.100000000000001" customHeight="1" x14ac:dyDescent="0.25">
      <c r="A31" s="2">
        <v>14</v>
      </c>
      <c r="B31" s="2" t="s">
        <v>12</v>
      </c>
      <c r="C31" s="2">
        <v>100</v>
      </c>
      <c r="D31" s="3">
        <v>99.9</v>
      </c>
      <c r="E31" s="3">
        <v>0</v>
      </c>
      <c r="F31" s="3">
        <v>99.9</v>
      </c>
      <c r="G31" s="1">
        <v>43602</v>
      </c>
      <c r="H31" s="4" t="str">
        <f>CONCATENATE(YEAR(TbProventos[[#This Row],[Data]]),"/",IF(MONTH(TbProventos[[#This Row],[Data]])&lt;10,"0",""),MONTH(TbProventos[[#This Row],[Data]]))</f>
        <v>2019/05</v>
      </c>
      <c r="I31" s="4" t="str">
        <f>VLOOKUP(TbProventos[[#This Row],[Ativo]],TbAtivos!$B$4:$D$500,2,FALSE)</f>
        <v>FII</v>
      </c>
    </row>
    <row r="32" spans="1:9" ht="20.100000000000001" customHeight="1" x14ac:dyDescent="0.25">
      <c r="A32" s="2">
        <v>14</v>
      </c>
      <c r="B32" s="2" t="s">
        <v>13</v>
      </c>
      <c r="C32" s="2">
        <v>100</v>
      </c>
      <c r="D32" s="3">
        <v>98.42</v>
      </c>
      <c r="E32" s="3">
        <v>0</v>
      </c>
      <c r="F32" s="3">
        <v>98.42</v>
      </c>
      <c r="G32" s="1">
        <v>43602</v>
      </c>
      <c r="H32" s="4" t="str">
        <f>CONCATENATE(YEAR(TbProventos[[#This Row],[Data]]),"/",IF(MONTH(TbProventos[[#This Row],[Data]])&lt;10,"0",""),MONTH(TbProventos[[#This Row],[Data]]))</f>
        <v>2019/05</v>
      </c>
      <c r="I32" s="4" t="str">
        <f>VLOOKUP(TbProventos[[#This Row],[Ativo]],TbAtivos!$B$4:$D$500,2,FALSE)</f>
        <v>FII</v>
      </c>
    </row>
    <row r="33" spans="1:9" ht="20.100000000000001" customHeight="1" x14ac:dyDescent="0.25">
      <c r="A33" s="2">
        <v>13</v>
      </c>
      <c r="B33" s="2" t="s">
        <v>7</v>
      </c>
      <c r="C33" s="2">
        <v>100</v>
      </c>
      <c r="D33" s="3">
        <v>166</v>
      </c>
      <c r="E33" s="3">
        <v>0</v>
      </c>
      <c r="F33" s="3">
        <v>166</v>
      </c>
      <c r="G33" s="1">
        <v>43631</v>
      </c>
      <c r="H33" s="4" t="str">
        <f>CONCATENATE(YEAR(TbProventos[[#This Row],[Data]]),"/",IF(MONTH(TbProventos[[#This Row],[Data]])&lt;10,"0",""),MONTH(TbProventos[[#This Row],[Data]]))</f>
        <v>2019/06</v>
      </c>
      <c r="I33" s="4" t="str">
        <f>VLOOKUP(TbProventos[[#This Row],[Ativo]],TbAtivos!$B$4:$D$500,2,FALSE)</f>
        <v>EMPRESA</v>
      </c>
    </row>
    <row r="34" spans="1:9" ht="20.100000000000001" customHeight="1" x14ac:dyDescent="0.25">
      <c r="A34" s="2">
        <v>14</v>
      </c>
      <c r="B34" s="2" t="s">
        <v>9</v>
      </c>
      <c r="C34" s="2">
        <v>100</v>
      </c>
      <c r="D34" s="3">
        <v>37.44</v>
      </c>
      <c r="E34" s="3">
        <v>0</v>
      </c>
      <c r="F34" s="3">
        <v>37.44</v>
      </c>
      <c r="G34" s="1">
        <v>43633</v>
      </c>
      <c r="H34" s="4" t="str">
        <f>CONCATENATE(YEAR(TbProventos[[#This Row],[Data]]),"/",IF(MONTH(TbProventos[[#This Row],[Data]])&lt;10,"0",""),MONTH(TbProventos[[#This Row],[Data]]))</f>
        <v>2019/06</v>
      </c>
      <c r="I34" s="4" t="str">
        <f>VLOOKUP(TbProventos[[#This Row],[Ativo]],TbAtivos!$B$4:$D$500,2,FALSE)</f>
        <v>FII</v>
      </c>
    </row>
    <row r="35" spans="1:9" ht="20.100000000000001" customHeight="1" x14ac:dyDescent="0.25">
      <c r="A35" s="2">
        <v>14</v>
      </c>
      <c r="B35" s="2" t="s">
        <v>11</v>
      </c>
      <c r="C35" s="2">
        <v>100</v>
      </c>
      <c r="D35" s="3">
        <v>52.02</v>
      </c>
      <c r="E35" s="3">
        <v>0</v>
      </c>
      <c r="F35" s="3">
        <v>52.02</v>
      </c>
      <c r="G35" s="1">
        <v>43633</v>
      </c>
      <c r="H35" s="4" t="str">
        <f>CONCATENATE(YEAR(TbProventos[[#This Row],[Data]]),"/",IF(MONTH(TbProventos[[#This Row],[Data]])&lt;10,"0",""),MONTH(TbProventos[[#This Row],[Data]]))</f>
        <v>2019/06</v>
      </c>
      <c r="I35" s="4" t="str">
        <f>VLOOKUP(TbProventos[[#This Row],[Ativo]],TbAtivos!$B$4:$D$500,2,FALSE)</f>
        <v>FII</v>
      </c>
    </row>
    <row r="36" spans="1:9" ht="20.100000000000001" customHeight="1" x14ac:dyDescent="0.25">
      <c r="A36" s="2">
        <v>14</v>
      </c>
      <c r="B36" s="2" t="s">
        <v>12</v>
      </c>
      <c r="C36" s="2">
        <v>100</v>
      </c>
      <c r="D36" s="3">
        <v>42.14</v>
      </c>
      <c r="E36" s="3">
        <v>0</v>
      </c>
      <c r="F36" s="3">
        <v>42.14</v>
      </c>
      <c r="G36" s="1">
        <v>43633</v>
      </c>
      <c r="H36" s="4" t="str">
        <f>CONCATENATE(YEAR(TbProventos[[#This Row],[Data]]),"/",IF(MONTH(TbProventos[[#This Row],[Data]])&lt;10,"0",""),MONTH(TbProventos[[#This Row],[Data]]))</f>
        <v>2019/06</v>
      </c>
      <c r="I36" s="4" t="str">
        <f>VLOOKUP(TbProventos[[#This Row],[Ativo]],TbAtivos!$B$4:$D$500,2,FALSE)</f>
        <v>FII</v>
      </c>
    </row>
    <row r="37" spans="1:9" ht="20.100000000000001" customHeight="1" x14ac:dyDescent="0.25">
      <c r="A37" s="2">
        <v>14</v>
      </c>
      <c r="B37" s="2" t="s">
        <v>13</v>
      </c>
      <c r="C37" s="2">
        <v>100</v>
      </c>
      <c r="D37" s="3">
        <v>177.12</v>
      </c>
      <c r="E37" s="3">
        <v>0</v>
      </c>
      <c r="F37" s="3">
        <v>177.12</v>
      </c>
      <c r="G37" s="1">
        <v>43633</v>
      </c>
      <c r="H37" s="4" t="str">
        <f>CONCATENATE(YEAR(TbProventos[[#This Row],[Data]]),"/",IF(MONTH(TbProventos[[#This Row],[Data]])&lt;10,"0",""),MONTH(TbProventos[[#This Row],[Data]]))</f>
        <v>2019/06</v>
      </c>
      <c r="I37" s="4" t="str">
        <f>VLOOKUP(TbProventos[[#This Row],[Ativo]],TbAtivos!$B$4:$D$500,2,FALSE)</f>
        <v>FII</v>
      </c>
    </row>
    <row r="38" spans="1:9" ht="20.100000000000001" customHeight="1" x14ac:dyDescent="0.25">
      <c r="A38" s="2">
        <v>13</v>
      </c>
      <c r="B38" s="2" t="s">
        <v>8</v>
      </c>
      <c r="C38" s="2">
        <v>100</v>
      </c>
      <c r="D38" s="3">
        <v>162.75</v>
      </c>
      <c r="E38" s="3">
        <v>0</v>
      </c>
      <c r="F38" s="3">
        <v>162.75</v>
      </c>
      <c r="G38" s="1">
        <v>43661</v>
      </c>
      <c r="H38" s="4" t="str">
        <f>CONCATENATE(YEAR(TbProventos[[#This Row],[Data]]),"/",IF(MONTH(TbProventos[[#This Row],[Data]])&lt;10,"0",""),MONTH(TbProventos[[#This Row],[Data]]))</f>
        <v>2019/07</v>
      </c>
      <c r="I38" s="4" t="str">
        <f>VLOOKUP(TbProventos[[#This Row],[Ativo]],TbAtivos!$B$4:$D$500,2,FALSE)</f>
        <v>EMPRESA</v>
      </c>
    </row>
    <row r="39" spans="1:9" ht="20.100000000000001" customHeight="1" x14ac:dyDescent="0.25">
      <c r="A39" s="2">
        <v>14</v>
      </c>
      <c r="B39" s="2" t="s">
        <v>9</v>
      </c>
      <c r="C39" s="2">
        <v>100</v>
      </c>
      <c r="D39" s="3">
        <v>61</v>
      </c>
      <c r="E39" s="3">
        <v>0</v>
      </c>
      <c r="F39" s="3">
        <v>61</v>
      </c>
      <c r="G39" s="1">
        <v>43663</v>
      </c>
      <c r="H39" s="4" t="str">
        <f>CONCATENATE(YEAR(TbProventos[[#This Row],[Data]]),"/",IF(MONTH(TbProventos[[#This Row],[Data]])&lt;10,"0",""),MONTH(TbProventos[[#This Row],[Data]]))</f>
        <v>2019/07</v>
      </c>
      <c r="I39" s="4" t="str">
        <f>VLOOKUP(TbProventos[[#This Row],[Ativo]],TbAtivos!$B$4:$D$500,2,FALSE)</f>
        <v>FII</v>
      </c>
    </row>
    <row r="40" spans="1:9" ht="20.100000000000001" customHeight="1" x14ac:dyDescent="0.25">
      <c r="A40" s="2">
        <v>14</v>
      </c>
      <c r="B40" s="2" t="s">
        <v>11</v>
      </c>
      <c r="C40" s="2">
        <v>100</v>
      </c>
      <c r="D40" s="3">
        <v>180.6</v>
      </c>
      <c r="E40" s="3">
        <v>0</v>
      </c>
      <c r="F40" s="3">
        <v>180.6</v>
      </c>
      <c r="G40" s="1">
        <v>43663</v>
      </c>
      <c r="H40" s="4" t="str">
        <f>CONCATENATE(YEAR(TbProventos[[#This Row],[Data]]),"/",IF(MONTH(TbProventos[[#This Row],[Data]])&lt;10,"0",""),MONTH(TbProventos[[#This Row],[Data]]))</f>
        <v>2019/07</v>
      </c>
      <c r="I40" s="4" t="str">
        <f>VLOOKUP(TbProventos[[#This Row],[Ativo]],TbAtivos!$B$4:$D$500,2,FALSE)</f>
        <v>FII</v>
      </c>
    </row>
    <row r="41" spans="1:9" ht="20.100000000000001" customHeight="1" x14ac:dyDescent="0.25">
      <c r="A41" s="2">
        <v>14</v>
      </c>
      <c r="B41" s="2" t="s">
        <v>12</v>
      </c>
      <c r="C41" s="2">
        <v>100</v>
      </c>
      <c r="D41" s="3">
        <v>38.4</v>
      </c>
      <c r="E41" s="3">
        <v>0</v>
      </c>
      <c r="F41" s="3">
        <v>38.4</v>
      </c>
      <c r="G41" s="1">
        <v>43663</v>
      </c>
      <c r="H41" s="4" t="str">
        <f>CONCATENATE(YEAR(TbProventos[[#This Row],[Data]]),"/",IF(MONTH(TbProventos[[#This Row],[Data]])&lt;10,"0",""),MONTH(TbProventos[[#This Row],[Data]]))</f>
        <v>2019/07</v>
      </c>
      <c r="I41" s="4" t="str">
        <f>VLOOKUP(TbProventos[[#This Row],[Ativo]],TbAtivos!$B$4:$D$500,2,FALSE)</f>
        <v>FII</v>
      </c>
    </row>
    <row r="42" spans="1:9" ht="20.100000000000001" customHeight="1" x14ac:dyDescent="0.25">
      <c r="A42" s="2">
        <v>14</v>
      </c>
      <c r="B42" s="2" t="s">
        <v>13</v>
      </c>
      <c r="C42" s="2">
        <v>100</v>
      </c>
      <c r="D42" s="3">
        <v>153.18</v>
      </c>
      <c r="E42" s="3">
        <v>0</v>
      </c>
      <c r="F42" s="3">
        <v>153.18</v>
      </c>
      <c r="G42" s="1">
        <v>43663</v>
      </c>
      <c r="H42" s="4" t="str">
        <f>CONCATENATE(YEAR(TbProventos[[#This Row],[Data]]),"/",IF(MONTH(TbProventos[[#This Row],[Data]])&lt;10,"0",""),MONTH(TbProventos[[#This Row],[Data]]))</f>
        <v>2019/07</v>
      </c>
      <c r="I42" s="4" t="str">
        <f>VLOOKUP(TbProventos[[#This Row],[Ativo]],TbAtivos!$B$4:$D$500,2,FALSE)</f>
        <v>FII</v>
      </c>
    </row>
    <row r="43" spans="1:9" ht="20.100000000000001" customHeight="1" x14ac:dyDescent="0.25">
      <c r="A43" s="2">
        <v>13</v>
      </c>
      <c r="B43" s="2" t="s">
        <v>6</v>
      </c>
      <c r="C43" s="2">
        <v>100</v>
      </c>
      <c r="D43" s="3">
        <v>156.13999999999999</v>
      </c>
      <c r="E43" s="3">
        <v>0</v>
      </c>
      <c r="F43" s="3">
        <v>156.13999999999999</v>
      </c>
      <c r="G43" s="1">
        <v>43692</v>
      </c>
      <c r="H43" s="4" t="str">
        <f>CONCATENATE(YEAR(TbProventos[[#This Row],[Data]]),"/",IF(MONTH(TbProventos[[#This Row],[Data]])&lt;10,"0",""),MONTH(TbProventos[[#This Row],[Data]]))</f>
        <v>2019/08</v>
      </c>
      <c r="I43" s="4" t="str">
        <f>VLOOKUP(TbProventos[[#This Row],[Ativo]],TbAtivos!$B$4:$D$500,2,FALSE)</f>
        <v>EMPRESA</v>
      </c>
    </row>
    <row r="44" spans="1:9" ht="20.100000000000001" customHeight="1" x14ac:dyDescent="0.25">
      <c r="A44" s="2">
        <v>14</v>
      </c>
      <c r="B44" s="2" t="s">
        <v>9</v>
      </c>
      <c r="C44" s="2">
        <v>100</v>
      </c>
      <c r="D44" s="3">
        <v>61</v>
      </c>
      <c r="E44" s="3">
        <v>1.03</v>
      </c>
      <c r="F44" s="3">
        <v>59.97</v>
      </c>
      <c r="G44" s="1">
        <v>43694</v>
      </c>
      <c r="H44" s="4" t="str">
        <f>CONCATENATE(YEAR(TbProventos[[#This Row],[Data]]),"/",IF(MONTH(TbProventos[[#This Row],[Data]])&lt;10,"0",""),MONTH(TbProventos[[#This Row],[Data]]))</f>
        <v>2019/08</v>
      </c>
      <c r="I44" s="4" t="str">
        <f>VLOOKUP(TbProventos[[#This Row],[Ativo]],TbAtivos!$B$4:$D$500,2,FALSE)</f>
        <v>FII</v>
      </c>
    </row>
    <row r="45" spans="1:9" ht="20.100000000000001" customHeight="1" x14ac:dyDescent="0.25">
      <c r="A45" s="2">
        <v>14</v>
      </c>
      <c r="B45" s="2" t="s">
        <v>11</v>
      </c>
      <c r="C45" s="2">
        <v>100</v>
      </c>
      <c r="D45" s="3">
        <v>99</v>
      </c>
      <c r="E45" s="3">
        <v>0</v>
      </c>
      <c r="F45" s="3">
        <v>99</v>
      </c>
      <c r="G45" s="1">
        <v>43694</v>
      </c>
      <c r="H45" s="4" t="str">
        <f>CONCATENATE(YEAR(TbProventos[[#This Row],[Data]]),"/",IF(MONTH(TbProventos[[#This Row],[Data]])&lt;10,"0",""),MONTH(TbProventos[[#This Row],[Data]]))</f>
        <v>2019/08</v>
      </c>
      <c r="I45" s="4" t="str">
        <f>VLOOKUP(TbProventos[[#This Row],[Ativo]],TbAtivos!$B$4:$D$500,2,FALSE)</f>
        <v>FII</v>
      </c>
    </row>
    <row r="46" spans="1:9" ht="20.100000000000001" customHeight="1" x14ac:dyDescent="0.25">
      <c r="A46" s="2">
        <v>14</v>
      </c>
      <c r="B46" s="2" t="s">
        <v>12</v>
      </c>
      <c r="C46" s="2">
        <v>100</v>
      </c>
      <c r="D46" s="3">
        <v>99.9</v>
      </c>
      <c r="E46" s="3">
        <v>0</v>
      </c>
      <c r="F46" s="3">
        <v>99.9</v>
      </c>
      <c r="G46" s="1">
        <v>43694</v>
      </c>
      <c r="H46" s="4" t="str">
        <f>CONCATENATE(YEAR(TbProventos[[#This Row],[Data]]),"/",IF(MONTH(TbProventos[[#This Row],[Data]])&lt;10,"0",""),MONTH(TbProventos[[#This Row],[Data]]))</f>
        <v>2019/08</v>
      </c>
      <c r="I46" s="4" t="str">
        <f>VLOOKUP(TbProventos[[#This Row],[Ativo]],TbAtivos!$B$4:$D$500,2,FALSE)</f>
        <v>FII</v>
      </c>
    </row>
    <row r="47" spans="1:9" ht="20.100000000000001" customHeight="1" x14ac:dyDescent="0.25">
      <c r="A47" s="2">
        <v>14</v>
      </c>
      <c r="B47" s="2" t="s">
        <v>13</v>
      </c>
      <c r="C47" s="2">
        <v>100</v>
      </c>
      <c r="D47" s="3">
        <v>98.42</v>
      </c>
      <c r="E47" s="3">
        <v>0</v>
      </c>
      <c r="F47" s="3">
        <v>98.42</v>
      </c>
      <c r="G47" s="1">
        <v>43694</v>
      </c>
      <c r="H47" s="4" t="str">
        <f>CONCATENATE(YEAR(TbProventos[[#This Row],[Data]]),"/",IF(MONTH(TbProventos[[#This Row],[Data]])&lt;10,"0",""),MONTH(TbProventos[[#This Row],[Data]]))</f>
        <v>2019/08</v>
      </c>
      <c r="I47" s="4" t="str">
        <f>VLOOKUP(TbProventos[[#This Row],[Ativo]],TbAtivos!$B$4:$D$500,2,FALSE)</f>
        <v>FII</v>
      </c>
    </row>
    <row r="48" spans="1:9" ht="20.100000000000001" customHeight="1" x14ac:dyDescent="0.25">
      <c r="A48" s="2">
        <v>13</v>
      </c>
      <c r="B48" s="2" t="s">
        <v>4</v>
      </c>
      <c r="C48" s="2">
        <v>100</v>
      </c>
      <c r="D48" s="3">
        <v>166</v>
      </c>
      <c r="E48" s="3">
        <v>0</v>
      </c>
      <c r="F48" s="3">
        <v>166</v>
      </c>
      <c r="G48" s="1">
        <v>43723</v>
      </c>
      <c r="H48" s="4" t="str">
        <f>CONCATENATE(YEAR(TbProventos[[#This Row],[Data]]),"/",IF(MONTH(TbProventos[[#This Row],[Data]])&lt;10,"0",""),MONTH(TbProventos[[#This Row],[Data]]))</f>
        <v>2019/09</v>
      </c>
      <c r="I48" s="4" t="str">
        <f>VLOOKUP(TbProventos[[#This Row],[Ativo]],TbAtivos!$B$4:$D$500,2,FALSE)</f>
        <v>EMPRESA</v>
      </c>
    </row>
    <row r="49" spans="1:9" ht="20.100000000000001" customHeight="1" x14ac:dyDescent="0.25">
      <c r="A49" s="2">
        <v>14</v>
      </c>
      <c r="B49" s="2" t="s">
        <v>9</v>
      </c>
      <c r="C49" s="2">
        <v>100</v>
      </c>
      <c r="D49" s="3">
        <v>37.44</v>
      </c>
      <c r="E49" s="3">
        <v>0</v>
      </c>
      <c r="F49" s="3">
        <v>37.44</v>
      </c>
      <c r="G49" s="1">
        <v>43725</v>
      </c>
      <c r="H49" s="4" t="str">
        <f>CONCATENATE(YEAR(TbProventos[[#This Row],[Data]]),"/",IF(MONTH(TbProventos[[#This Row],[Data]])&lt;10,"0",""),MONTH(TbProventos[[#This Row],[Data]]))</f>
        <v>2019/09</v>
      </c>
      <c r="I49" s="4" t="str">
        <f>VLOOKUP(TbProventos[[#This Row],[Ativo]],TbAtivos!$B$4:$D$500,2,FALSE)</f>
        <v>FII</v>
      </c>
    </row>
    <row r="50" spans="1:9" ht="20.100000000000001" customHeight="1" x14ac:dyDescent="0.25">
      <c r="A50" s="2">
        <v>14</v>
      </c>
      <c r="B50" s="2" t="s">
        <v>11</v>
      </c>
      <c r="C50" s="2">
        <v>100</v>
      </c>
      <c r="D50" s="3">
        <v>52.02</v>
      </c>
      <c r="E50" s="3">
        <v>0</v>
      </c>
      <c r="F50" s="3">
        <v>52.02</v>
      </c>
      <c r="G50" s="1">
        <v>43725</v>
      </c>
      <c r="H50" s="4" t="str">
        <f>CONCATENATE(YEAR(TbProventos[[#This Row],[Data]]),"/",IF(MONTH(TbProventos[[#This Row],[Data]])&lt;10,"0",""),MONTH(TbProventos[[#This Row],[Data]]))</f>
        <v>2019/09</v>
      </c>
      <c r="I50" s="4" t="str">
        <f>VLOOKUP(TbProventos[[#This Row],[Ativo]],TbAtivos!$B$4:$D$500,2,FALSE)</f>
        <v>FII</v>
      </c>
    </row>
    <row r="51" spans="1:9" ht="20.100000000000001" customHeight="1" x14ac:dyDescent="0.25">
      <c r="A51" s="2">
        <v>14</v>
      </c>
      <c r="B51" s="2" t="s">
        <v>12</v>
      </c>
      <c r="C51" s="2">
        <v>100</v>
      </c>
      <c r="D51" s="3">
        <v>42.14</v>
      </c>
      <c r="E51" s="3">
        <v>0</v>
      </c>
      <c r="F51" s="3">
        <v>42.14</v>
      </c>
      <c r="G51" s="1">
        <v>43725</v>
      </c>
      <c r="H51" s="4" t="str">
        <f>CONCATENATE(YEAR(TbProventos[[#This Row],[Data]]),"/",IF(MONTH(TbProventos[[#This Row],[Data]])&lt;10,"0",""),MONTH(TbProventos[[#This Row],[Data]]))</f>
        <v>2019/09</v>
      </c>
      <c r="I51" s="4" t="str">
        <f>VLOOKUP(TbProventos[[#This Row],[Ativo]],TbAtivos!$B$4:$D$500,2,FALSE)</f>
        <v>FII</v>
      </c>
    </row>
    <row r="52" spans="1:9" ht="20.100000000000001" customHeight="1" x14ac:dyDescent="0.25">
      <c r="A52" s="2">
        <v>14</v>
      </c>
      <c r="B52" s="2" t="s">
        <v>13</v>
      </c>
      <c r="C52" s="2">
        <v>100</v>
      </c>
      <c r="D52" s="3">
        <v>177.12</v>
      </c>
      <c r="E52" s="3">
        <v>0</v>
      </c>
      <c r="F52" s="3">
        <v>177.12</v>
      </c>
      <c r="G52" s="1">
        <v>43725</v>
      </c>
      <c r="H52" s="4" t="str">
        <f>CONCATENATE(YEAR(TbProventos[[#This Row],[Data]]),"/",IF(MONTH(TbProventos[[#This Row],[Data]])&lt;10,"0",""),MONTH(TbProventos[[#This Row],[Data]]))</f>
        <v>2019/09</v>
      </c>
      <c r="I52" s="4" t="str">
        <f>VLOOKUP(TbProventos[[#This Row],[Ativo]],TbAtivos!$B$4:$D$500,2,FALSE)</f>
        <v>FII</v>
      </c>
    </row>
    <row r="53" spans="1:9" ht="20.100000000000001" customHeight="1" x14ac:dyDescent="0.25">
      <c r="A53" s="2">
        <v>13</v>
      </c>
      <c r="B53" s="2" t="s">
        <v>7</v>
      </c>
      <c r="C53" s="2">
        <v>100</v>
      </c>
      <c r="D53" s="3">
        <v>162.75</v>
      </c>
      <c r="E53" s="3">
        <v>0</v>
      </c>
      <c r="F53" s="3">
        <v>162.75</v>
      </c>
      <c r="G53" s="1">
        <v>43753</v>
      </c>
      <c r="H53" s="4" t="str">
        <f>CONCATENATE(YEAR(TbProventos[[#This Row],[Data]]),"/",IF(MONTH(TbProventos[[#This Row],[Data]])&lt;10,"0",""),MONTH(TbProventos[[#This Row],[Data]]))</f>
        <v>2019/10</v>
      </c>
      <c r="I53" s="4" t="str">
        <f>VLOOKUP(TbProventos[[#This Row],[Ativo]],TbAtivos!$B$4:$D$500,2,FALSE)</f>
        <v>EMPRESA</v>
      </c>
    </row>
    <row r="54" spans="1:9" ht="20.100000000000001" customHeight="1" x14ac:dyDescent="0.25">
      <c r="A54" s="2">
        <v>14</v>
      </c>
      <c r="B54" s="2" t="s">
        <v>9</v>
      </c>
      <c r="C54" s="2">
        <v>100</v>
      </c>
      <c r="D54" s="3">
        <v>61</v>
      </c>
      <c r="E54" s="3">
        <v>0</v>
      </c>
      <c r="F54" s="3">
        <v>61</v>
      </c>
      <c r="G54" s="1">
        <v>43755</v>
      </c>
      <c r="H54" s="4" t="str">
        <f>CONCATENATE(YEAR(TbProventos[[#This Row],[Data]]),"/",IF(MONTH(TbProventos[[#This Row],[Data]])&lt;10,"0",""),MONTH(TbProventos[[#This Row],[Data]]))</f>
        <v>2019/10</v>
      </c>
      <c r="I54" s="4" t="str">
        <f>VLOOKUP(TbProventos[[#This Row],[Ativo]],TbAtivos!$B$4:$D$500,2,FALSE)</f>
        <v>FII</v>
      </c>
    </row>
    <row r="55" spans="1:9" ht="20.100000000000001" customHeight="1" x14ac:dyDescent="0.25">
      <c r="A55" s="2">
        <v>14</v>
      </c>
      <c r="B55" s="2" t="s">
        <v>11</v>
      </c>
      <c r="C55" s="2">
        <v>100</v>
      </c>
      <c r="D55" s="3">
        <v>180.6</v>
      </c>
      <c r="E55" s="3">
        <v>0</v>
      </c>
      <c r="F55" s="3">
        <v>180.6</v>
      </c>
      <c r="G55" s="1">
        <v>43755</v>
      </c>
      <c r="H55" s="4" t="str">
        <f>CONCATENATE(YEAR(TbProventos[[#This Row],[Data]]),"/",IF(MONTH(TbProventos[[#This Row],[Data]])&lt;10,"0",""),MONTH(TbProventos[[#This Row],[Data]]))</f>
        <v>2019/10</v>
      </c>
      <c r="I55" s="4" t="str">
        <f>VLOOKUP(TbProventos[[#This Row],[Ativo]],TbAtivos!$B$4:$D$500,2,FALSE)</f>
        <v>FII</v>
      </c>
    </row>
    <row r="56" spans="1:9" ht="20.100000000000001" customHeight="1" x14ac:dyDescent="0.25">
      <c r="A56" s="2">
        <v>14</v>
      </c>
      <c r="B56" s="2" t="s">
        <v>12</v>
      </c>
      <c r="C56" s="2">
        <v>100</v>
      </c>
      <c r="D56" s="3">
        <v>38.4</v>
      </c>
      <c r="E56" s="3">
        <v>0</v>
      </c>
      <c r="F56" s="3">
        <v>38.4</v>
      </c>
      <c r="G56" s="1">
        <v>43755</v>
      </c>
      <c r="H56" s="4" t="str">
        <f>CONCATENATE(YEAR(TbProventos[[#This Row],[Data]]),"/",IF(MONTH(TbProventos[[#This Row],[Data]])&lt;10,"0",""),MONTH(TbProventos[[#This Row],[Data]]))</f>
        <v>2019/10</v>
      </c>
      <c r="I56" s="4" t="str">
        <f>VLOOKUP(TbProventos[[#This Row],[Ativo]],TbAtivos!$B$4:$D$500,2,FALSE)</f>
        <v>FII</v>
      </c>
    </row>
    <row r="57" spans="1:9" ht="20.100000000000001" customHeight="1" x14ac:dyDescent="0.25">
      <c r="A57" s="2">
        <v>14</v>
      </c>
      <c r="B57" s="2" t="s">
        <v>13</v>
      </c>
      <c r="C57" s="2">
        <v>100</v>
      </c>
      <c r="D57" s="3">
        <v>153.18</v>
      </c>
      <c r="E57" s="3">
        <v>0</v>
      </c>
      <c r="F57" s="3">
        <v>153.18</v>
      </c>
      <c r="G57" s="1">
        <v>43755</v>
      </c>
      <c r="H57" s="4" t="str">
        <f>CONCATENATE(YEAR(TbProventos[[#This Row],[Data]]),"/",IF(MONTH(TbProventos[[#This Row],[Data]])&lt;10,"0",""),MONTH(TbProventos[[#This Row],[Data]]))</f>
        <v>2019/10</v>
      </c>
      <c r="I57" s="4" t="str">
        <f>VLOOKUP(TbProventos[[#This Row],[Ativo]],TbAtivos!$B$4:$D$500,2,FALSE)</f>
        <v>FII</v>
      </c>
    </row>
    <row r="58" spans="1:9" ht="20.100000000000001" customHeight="1" x14ac:dyDescent="0.25">
      <c r="A58" s="2">
        <v>13</v>
      </c>
      <c r="B58" s="2" t="s">
        <v>15</v>
      </c>
      <c r="C58" s="2">
        <v>100</v>
      </c>
      <c r="D58" s="3">
        <v>156.13999999999999</v>
      </c>
      <c r="E58" s="3">
        <v>0</v>
      </c>
      <c r="F58" s="3">
        <v>156.13999999999999</v>
      </c>
      <c r="G58" s="1">
        <v>43753</v>
      </c>
      <c r="H58" s="4" t="str">
        <f>CONCATENATE(YEAR(TbProventos[[#This Row],[Data]]),"/",IF(MONTH(TbProventos[[#This Row],[Data]])&lt;10,"0",""),MONTH(TbProventos[[#This Row],[Data]]))</f>
        <v>2019/10</v>
      </c>
      <c r="I58" s="4" t="str">
        <f>VLOOKUP(TbProventos[[#This Row],[Ativo]],TbAtivos!$B$4:$D$500,2,FALSE)</f>
        <v>EMPRESA</v>
      </c>
    </row>
    <row r="59" spans="1:9" ht="20.100000000000001" customHeight="1" x14ac:dyDescent="0.25">
      <c r="A59" s="2">
        <v>14</v>
      </c>
      <c r="B59" s="2" t="s">
        <v>9</v>
      </c>
      <c r="C59" s="2">
        <v>100</v>
      </c>
      <c r="D59" s="3">
        <v>61</v>
      </c>
      <c r="E59" s="3">
        <v>0</v>
      </c>
      <c r="F59" s="3">
        <v>61</v>
      </c>
      <c r="G59" s="1">
        <v>43755</v>
      </c>
      <c r="H59" s="4" t="str">
        <f>CONCATENATE(YEAR(TbProventos[[#This Row],[Data]]),"/",IF(MONTH(TbProventos[[#This Row],[Data]])&lt;10,"0",""),MONTH(TbProventos[[#This Row],[Data]]))</f>
        <v>2019/10</v>
      </c>
      <c r="I59" s="4" t="str">
        <f>VLOOKUP(TbProventos[[#This Row],[Ativo]],TbAtivos!$B$4:$D$500,2,FALSE)</f>
        <v>FII</v>
      </c>
    </row>
    <row r="60" spans="1:9" ht="20.100000000000001" customHeight="1" x14ac:dyDescent="0.25">
      <c r="A60" s="2">
        <v>14</v>
      </c>
      <c r="B60" s="2" t="s">
        <v>11</v>
      </c>
      <c r="C60" s="2">
        <v>100</v>
      </c>
      <c r="D60" s="3">
        <v>99</v>
      </c>
      <c r="E60" s="3">
        <v>0</v>
      </c>
      <c r="F60" s="3">
        <v>99</v>
      </c>
      <c r="G60" s="1">
        <v>43755</v>
      </c>
      <c r="H60" s="4" t="str">
        <f>CONCATENATE(YEAR(TbProventos[[#This Row],[Data]]),"/",IF(MONTH(TbProventos[[#This Row],[Data]])&lt;10,"0",""),MONTH(TbProventos[[#This Row],[Data]]))</f>
        <v>2019/10</v>
      </c>
      <c r="I60" s="4" t="str">
        <f>VLOOKUP(TbProventos[[#This Row],[Ativo]],TbAtivos!$B$4:$D$500,2,FALSE)</f>
        <v>FII</v>
      </c>
    </row>
    <row r="61" spans="1:9" ht="20.100000000000001" customHeight="1" x14ac:dyDescent="0.25">
      <c r="A61" s="2">
        <v>14</v>
      </c>
      <c r="B61" s="2" t="s">
        <v>12</v>
      </c>
      <c r="C61" s="2">
        <v>100</v>
      </c>
      <c r="D61" s="3">
        <v>99.9</v>
      </c>
      <c r="E61" s="3">
        <v>0</v>
      </c>
      <c r="F61" s="3">
        <v>99.9</v>
      </c>
      <c r="G61" s="1">
        <v>43755</v>
      </c>
      <c r="H61" s="4" t="str">
        <f>CONCATENATE(YEAR(TbProventos[[#This Row],[Data]]),"/",IF(MONTH(TbProventos[[#This Row],[Data]])&lt;10,"0",""),MONTH(TbProventos[[#This Row],[Data]]))</f>
        <v>2019/10</v>
      </c>
      <c r="I61" s="4" t="str">
        <f>VLOOKUP(TbProventos[[#This Row],[Ativo]],TbAtivos!$B$4:$D$500,2,FALSE)</f>
        <v>FII</v>
      </c>
    </row>
    <row r="62" spans="1:9" ht="20.100000000000001" customHeight="1" x14ac:dyDescent="0.25">
      <c r="A62" s="2">
        <v>14</v>
      </c>
      <c r="B62" s="2" t="s">
        <v>13</v>
      </c>
      <c r="C62" s="2">
        <v>100</v>
      </c>
      <c r="D62" s="3">
        <v>98.42</v>
      </c>
      <c r="E62" s="3">
        <v>0</v>
      </c>
      <c r="F62" s="3">
        <v>98.42</v>
      </c>
      <c r="G62" s="1">
        <v>43755</v>
      </c>
      <c r="H62" s="4" t="str">
        <f>CONCATENATE(YEAR(TbProventos[[#This Row],[Data]]),"/",IF(MONTH(TbProventos[[#This Row],[Data]])&lt;10,"0",""),MONTH(TbProventos[[#This Row],[Data]]))</f>
        <v>2019/10</v>
      </c>
      <c r="I62" s="4" t="str">
        <f>VLOOKUP(TbProventos[[#This Row],[Ativo]],TbAtivos!$B$4:$D$500,2,FALSE)</f>
        <v>FII</v>
      </c>
    </row>
    <row r="63" spans="1:9" ht="20.100000000000001" customHeight="1" x14ac:dyDescent="0.25">
      <c r="A63" s="2">
        <v>13</v>
      </c>
      <c r="B63" s="2" t="s">
        <v>7</v>
      </c>
      <c r="C63" s="2">
        <v>100</v>
      </c>
      <c r="D63" s="3">
        <v>166</v>
      </c>
      <c r="E63" s="3">
        <v>0</v>
      </c>
      <c r="F63" s="3">
        <v>166</v>
      </c>
      <c r="G63" s="1">
        <v>43753</v>
      </c>
      <c r="H63" s="4" t="str">
        <f>CONCATENATE(YEAR(TbProventos[[#This Row],[Data]]),"/",IF(MONTH(TbProventos[[#This Row],[Data]])&lt;10,"0",""),MONTH(TbProventos[[#This Row],[Data]]))</f>
        <v>2019/10</v>
      </c>
      <c r="I63" s="4" t="str">
        <f>VLOOKUP(TbProventos[[#This Row],[Ativo]],TbAtivos!$B$4:$D$500,2,FALSE)</f>
        <v>EMPRESA</v>
      </c>
    </row>
    <row r="64" spans="1:9" ht="20.100000000000001" customHeight="1" x14ac:dyDescent="0.25">
      <c r="A64" s="2">
        <v>14</v>
      </c>
      <c r="B64" s="2" t="s">
        <v>9</v>
      </c>
      <c r="C64" s="2">
        <v>100</v>
      </c>
      <c r="D64" s="3">
        <v>37.44</v>
      </c>
      <c r="E64" s="3">
        <v>0</v>
      </c>
      <c r="F64" s="3">
        <v>37.44</v>
      </c>
      <c r="G64" s="1">
        <v>43755</v>
      </c>
      <c r="H64" s="4" t="str">
        <f>CONCATENATE(YEAR(TbProventos[[#This Row],[Data]]),"/",IF(MONTH(TbProventos[[#This Row],[Data]])&lt;10,"0",""),MONTH(TbProventos[[#This Row],[Data]]))</f>
        <v>2019/10</v>
      </c>
      <c r="I64" s="4" t="str">
        <f>VLOOKUP(TbProventos[[#This Row],[Ativo]],TbAtivos!$B$4:$D$500,2,FALSE)</f>
        <v>FII</v>
      </c>
    </row>
    <row r="65" spans="1:9" ht="20.100000000000001" customHeight="1" x14ac:dyDescent="0.25">
      <c r="A65" s="2">
        <v>14</v>
      </c>
      <c r="B65" s="2" t="s">
        <v>11</v>
      </c>
      <c r="C65" s="2">
        <v>100</v>
      </c>
      <c r="D65" s="3">
        <v>52.02</v>
      </c>
      <c r="E65" s="3">
        <v>0</v>
      </c>
      <c r="F65" s="3">
        <v>52.02</v>
      </c>
      <c r="G65" s="1">
        <v>43755</v>
      </c>
      <c r="H65" s="4" t="str">
        <f>CONCATENATE(YEAR(TbProventos[[#This Row],[Data]]),"/",IF(MONTH(TbProventos[[#This Row],[Data]])&lt;10,"0",""),MONTH(TbProventos[[#This Row],[Data]]))</f>
        <v>2019/10</v>
      </c>
      <c r="I65" s="4" t="str">
        <f>VLOOKUP(TbProventos[[#This Row],[Ativo]],TbAtivos!$B$4:$D$500,2,FALSE)</f>
        <v>FII</v>
      </c>
    </row>
    <row r="66" spans="1:9" ht="20.100000000000001" customHeight="1" x14ac:dyDescent="0.25">
      <c r="A66" s="2">
        <v>14</v>
      </c>
      <c r="B66" s="2" t="s">
        <v>12</v>
      </c>
      <c r="C66" s="2">
        <v>100</v>
      </c>
      <c r="D66" s="3">
        <v>42.14</v>
      </c>
      <c r="E66" s="3">
        <v>0</v>
      </c>
      <c r="F66" s="3">
        <v>42.14</v>
      </c>
      <c r="G66" s="1">
        <v>43755</v>
      </c>
      <c r="H66" s="4" t="str">
        <f>CONCATENATE(YEAR(TbProventos[[#This Row],[Data]]),"/",IF(MONTH(TbProventos[[#This Row],[Data]])&lt;10,"0",""),MONTH(TbProventos[[#This Row],[Data]]))</f>
        <v>2019/10</v>
      </c>
      <c r="I66" s="4" t="str">
        <f>VLOOKUP(TbProventos[[#This Row],[Ativo]],TbAtivos!$B$4:$D$500,2,FALSE)</f>
        <v>FII</v>
      </c>
    </row>
    <row r="67" spans="1:9" ht="20.100000000000001" customHeight="1" x14ac:dyDescent="0.25">
      <c r="A67" s="2">
        <v>14</v>
      </c>
      <c r="B67" s="2" t="s">
        <v>13</v>
      </c>
      <c r="C67" s="2">
        <v>100</v>
      </c>
      <c r="D67" s="3">
        <v>177.12</v>
      </c>
      <c r="E67" s="3">
        <v>0</v>
      </c>
      <c r="F67" s="3">
        <v>177.12</v>
      </c>
      <c r="G67" s="1">
        <v>43755</v>
      </c>
      <c r="H67" s="4" t="str">
        <f>CONCATENATE(YEAR(TbProventos[[#This Row],[Data]]),"/",IF(MONTH(TbProventos[[#This Row],[Data]])&lt;10,"0",""),MONTH(TbProventos[[#This Row],[Data]]))</f>
        <v>2019/10</v>
      </c>
      <c r="I67" s="4" t="str">
        <f>VLOOKUP(TbProventos[[#This Row],[Ativo]],TbAtivos!$B$4:$D$500,2,FALSE)</f>
        <v>FII</v>
      </c>
    </row>
    <row r="68" spans="1:9" ht="20.100000000000001" customHeight="1" x14ac:dyDescent="0.25">
      <c r="A68" s="2">
        <v>14</v>
      </c>
      <c r="B68" s="2" t="s">
        <v>15</v>
      </c>
      <c r="C68" s="2">
        <v>100</v>
      </c>
      <c r="D68" s="3">
        <v>162.75</v>
      </c>
      <c r="E68" s="3">
        <v>0</v>
      </c>
      <c r="F68" s="3">
        <v>162.75</v>
      </c>
      <c r="G68" s="1">
        <v>43845</v>
      </c>
      <c r="H68" s="4" t="str">
        <f>CONCATENATE(YEAR(TbProventos[[#This Row],[Data]]),"/",IF(MONTH(TbProventos[[#This Row],[Data]])&lt;10,"0",""),MONTH(TbProventos[[#This Row],[Data]]))</f>
        <v>2020/01</v>
      </c>
      <c r="I68" s="4" t="str">
        <f>VLOOKUP(TbProventos[[#This Row],[Ativo]],TbAtivos!$B$4:$D$500,2,FALSE)</f>
        <v>EMPRESA</v>
      </c>
    </row>
    <row r="69" spans="1:9" ht="20.100000000000001" customHeight="1" x14ac:dyDescent="0.25">
      <c r="A69" s="2">
        <v>14</v>
      </c>
      <c r="B69" s="2" t="s">
        <v>9</v>
      </c>
      <c r="C69" s="2">
        <v>100</v>
      </c>
      <c r="D69" s="3">
        <v>61</v>
      </c>
      <c r="E69" s="3">
        <v>0</v>
      </c>
      <c r="F69" s="3">
        <v>61</v>
      </c>
      <c r="G69" s="1">
        <v>43847</v>
      </c>
      <c r="H69" s="4" t="str">
        <f>CONCATENATE(YEAR(TbProventos[[#This Row],[Data]]),"/",IF(MONTH(TbProventos[[#This Row],[Data]])&lt;10,"0",""),MONTH(TbProventos[[#This Row],[Data]]))</f>
        <v>2020/01</v>
      </c>
      <c r="I69" s="4" t="str">
        <f>VLOOKUP(TbProventos[[#This Row],[Ativo]],TbAtivos!$B$4:$D$500,2,FALSE)</f>
        <v>FII</v>
      </c>
    </row>
    <row r="70" spans="1:9" ht="20.100000000000001" customHeight="1" x14ac:dyDescent="0.25">
      <c r="A70" s="2">
        <v>14</v>
      </c>
      <c r="B70" s="2" t="s">
        <v>11</v>
      </c>
      <c r="C70" s="2">
        <v>100</v>
      </c>
      <c r="D70" s="3">
        <v>180.6</v>
      </c>
      <c r="E70" s="3">
        <v>0</v>
      </c>
      <c r="F70" s="3">
        <v>180.6</v>
      </c>
      <c r="G70" s="1">
        <v>43847</v>
      </c>
      <c r="H70" s="4" t="str">
        <f>CONCATENATE(YEAR(TbProventos[[#This Row],[Data]]),"/",IF(MONTH(TbProventos[[#This Row],[Data]])&lt;10,"0",""),MONTH(TbProventos[[#This Row],[Data]]))</f>
        <v>2020/01</v>
      </c>
      <c r="I70" s="4" t="str">
        <f>VLOOKUP(TbProventos[[#This Row],[Ativo]],TbAtivos!$B$4:$D$500,2,FALSE)</f>
        <v>FII</v>
      </c>
    </row>
    <row r="71" spans="1:9" ht="20.100000000000001" customHeight="1" x14ac:dyDescent="0.25">
      <c r="A71" s="2">
        <v>14</v>
      </c>
      <c r="B71" s="2" t="s">
        <v>12</v>
      </c>
      <c r="C71" s="2">
        <v>100</v>
      </c>
      <c r="D71" s="3">
        <v>38.4</v>
      </c>
      <c r="E71" s="3">
        <v>0</v>
      </c>
      <c r="F71" s="3">
        <v>38.4</v>
      </c>
      <c r="G71" s="1">
        <v>43847</v>
      </c>
      <c r="H71" s="4" t="str">
        <f>CONCATENATE(YEAR(TbProventos[[#This Row],[Data]]),"/",IF(MONTH(TbProventos[[#This Row],[Data]])&lt;10,"0",""),MONTH(TbProventos[[#This Row],[Data]]))</f>
        <v>2020/01</v>
      </c>
      <c r="I71" s="4" t="str">
        <f>VLOOKUP(TbProventos[[#This Row],[Ativo]],TbAtivos!$B$4:$D$500,2,FALSE)</f>
        <v>FII</v>
      </c>
    </row>
    <row r="72" spans="1:9" ht="20.100000000000001" customHeight="1" x14ac:dyDescent="0.25">
      <c r="A72" s="2">
        <v>14</v>
      </c>
      <c r="B72" s="2" t="s">
        <v>13</v>
      </c>
      <c r="C72" s="2">
        <v>100</v>
      </c>
      <c r="D72" s="3">
        <v>153.18</v>
      </c>
      <c r="E72" s="3">
        <v>0</v>
      </c>
      <c r="F72" s="3">
        <v>153.18</v>
      </c>
      <c r="G72" s="1">
        <v>43847</v>
      </c>
      <c r="H72" s="4" t="str">
        <f>CONCATENATE(YEAR(TbProventos[[#This Row],[Data]]),"/",IF(MONTH(TbProventos[[#This Row],[Data]])&lt;10,"0",""),MONTH(TbProventos[[#This Row],[Data]]))</f>
        <v>2020/01</v>
      </c>
      <c r="I72" s="4" t="str">
        <f>VLOOKUP(TbProventos[[#This Row],[Ativo]],TbAtivos!$B$4:$D$500,2,FALSE)</f>
        <v>FII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TbAtivos</vt:lpstr>
      <vt:lpstr>TbAportes</vt:lpstr>
      <vt:lpstr>TbProventos</vt:lpstr>
      <vt:lpstr>TbAtivos!pubhtml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2020-05-18T13:01:40Z</dcterms:modified>
</cp:coreProperties>
</file>