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5600" windowHeight="15600" activeTab="1"/>
  </bookViews>
  <sheets>
    <sheet name="Loan analysis" sheetId="1" r:id="rId1"/>
    <sheet name="Valuation ratios" sheetId="3" r:id="rId2"/>
    <sheet name="Cash Flow Analysis" sheetId="4" r:id="rId3"/>
  </sheets>
  <definedNames>
    <definedName name="Monthly">'Loan analysis'!$N$4</definedName>
    <definedName name="PPY">'Loan analysis'!$N$3:$N$7</definedName>
    <definedName name="Quarterly">'Loan analysis'!$N$6</definedName>
    <definedName name="tenu">'Loan analysis'!$J$2:$J$6</definedName>
    <definedName name="Tenure">'Loan analysis'!$N$3:$N$7</definedName>
    <definedName name="time">#REF!</definedName>
    <definedName name="Weekly">'Loan analysis'!$N$3</definedName>
    <definedName name="Yearly">'Loan analysis'!$N$7</definedName>
  </definedNames>
  <calcPr calcId="140001" iterate="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4" i="3"/>
  <c r="E5" i="3"/>
  <c r="E6" i="3"/>
  <c r="E7" i="3"/>
  <c r="E8" i="3"/>
  <c r="E4" i="3"/>
  <c r="D16" i="4"/>
  <c r="D27" i="4"/>
  <c r="D38" i="4"/>
  <c r="H3" i="4"/>
  <c r="B10" i="1"/>
  <c r="C10" i="1"/>
  <c r="C8" i="1"/>
  <c r="E8" i="1"/>
  <c r="C9" i="1"/>
  <c r="E9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9" i="1"/>
  <c r="D9" i="1"/>
  <c r="D8" i="1"/>
  <c r="B8" i="1"/>
</calcChain>
</file>

<file path=xl/sharedStrings.xml><?xml version="1.0" encoding="utf-8"?>
<sst xmlns="http://schemas.openxmlformats.org/spreadsheetml/2006/main" count="59" uniqueCount="53">
  <si>
    <t>Annual Interest rate</t>
  </si>
  <si>
    <t>Years</t>
  </si>
  <si>
    <t>Payments per year</t>
  </si>
  <si>
    <t>Amount</t>
  </si>
  <si>
    <t>Payment Number</t>
  </si>
  <si>
    <t>Payment</t>
  </si>
  <si>
    <t>Principal</t>
  </si>
  <si>
    <t>Interest</t>
  </si>
  <si>
    <t>Balance</t>
  </si>
  <si>
    <t>Tenure</t>
  </si>
  <si>
    <t>125,000</t>
  </si>
  <si>
    <t>Company 5</t>
  </si>
  <si>
    <t>100,000</t>
  </si>
  <si>
    <t>Company 4</t>
  </si>
  <si>
    <t>450,000</t>
  </si>
  <si>
    <t>Company 3</t>
  </si>
  <si>
    <t>300,000</t>
  </si>
  <si>
    <t>Company 2</t>
  </si>
  <si>
    <t>500,000</t>
  </si>
  <si>
    <t>Company 1</t>
  </si>
  <si>
    <t>P/E Ratio</t>
  </si>
  <si>
    <t>EPS</t>
  </si>
  <si>
    <t>Market price of a share</t>
  </si>
  <si>
    <t>No of Shares</t>
  </si>
  <si>
    <t>PAT</t>
  </si>
  <si>
    <t>Company stocks in FY19</t>
  </si>
  <si>
    <t>Net cash flow from financing activities</t>
  </si>
  <si>
    <t>Dividends</t>
  </si>
  <si>
    <t>Repayment of loans</t>
  </si>
  <si>
    <t>Repurchase of stock (treasury stock)</t>
  </si>
  <si>
    <t>Cash expenses</t>
  </si>
  <si>
    <t>Borrowing</t>
  </si>
  <si>
    <t>Issuance of stock</t>
  </si>
  <si>
    <t>Cash invoices</t>
  </si>
  <si>
    <t>Cash flow from financing activities</t>
  </si>
  <si>
    <t>Net cash flow from investing activities</t>
  </si>
  <si>
    <t>Employee appreciation</t>
  </si>
  <si>
    <t>Fun activities</t>
  </si>
  <si>
    <t>Purchase of computers</t>
  </si>
  <si>
    <t>Graphic design</t>
  </si>
  <si>
    <t>Sale of web domains and templates</t>
  </si>
  <si>
    <t>Cash flow from investing activities</t>
  </si>
  <si>
    <t>Net cash flow from operations</t>
  </si>
  <si>
    <t>Income taxes</t>
  </si>
  <si>
    <t>Wage expenses</t>
  </si>
  <si>
    <t>General operating services and rent</t>
  </si>
  <si>
    <t>Hosting services</t>
  </si>
  <si>
    <t>Customers</t>
  </si>
  <si>
    <t>Cash flow from core operations</t>
  </si>
  <si>
    <t>Cash at Beginning of Year</t>
  </si>
  <si>
    <t>Cash at the end of the year</t>
  </si>
  <si>
    <t>For the Year Ending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</si>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</sst>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[$$-409]#,##0.00"/>
    <numFmt numFmtId="166" formatCode="_(&quot;$&quot;* #,##0.00_);_(&quot;$&quot;* \(#,##0.00\);_(&quot;$&quot;* &quot;-&quot;??_);_(@_)"/>
    <numFmt numFmtId="167" formatCode="[$-409]d/m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8"/>
      <color theme="4"/>
      <name val="Calibri Light"/>
      <family val="2"/>
      <scheme val="major"/>
    </font>
    <font>
      <b/>
      <sz val="18"/>
      <color theme="4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6"/>
      <color theme="4"/>
      <name val="Calibri Light"/>
      <family val="2"/>
      <scheme val="major"/>
    </font>
    <font>
      <b/>
      <sz val="16"/>
      <color theme="4"/>
      <name val="Calibri Light"/>
      <family val="2"/>
      <scheme val="maj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10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/>
    </xf>
    <xf numFmtId="1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vertical="center"/>
    </xf>
    <xf numFmtId="40" fontId="0" fillId="0" borderId="0" xfId="0" applyNumberFormat="1"/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40" fontId="5" fillId="0" borderId="1" xfId="0" applyNumberFormat="1" applyFont="1" applyBorder="1" applyAlignment="1">
      <alignment horizontal="center" vertical="center"/>
    </xf>
    <xf numFmtId="40" fontId="13" fillId="0" borderId="1" xfId="1" applyNumberFormat="1" applyFont="1" applyBorder="1" applyAlignment="1" applyProtection="1">
      <alignment horizontal="center" vertical="center"/>
      <protection locked="0"/>
    </xf>
    <xf numFmtId="167" fontId="13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0" fontId="5" fillId="2" borderId="13" xfId="0" applyNumberFormat="1" applyFont="1" applyFill="1" applyBorder="1" applyAlignment="1">
      <alignment horizontal="center" vertical="center"/>
    </xf>
    <xf numFmtId="40" fontId="5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40" fontId="5" fillId="2" borderId="13" xfId="0" applyNumberFormat="1" applyFont="1" applyFill="1" applyBorder="1" applyAlignment="1">
      <alignment horizontal="center"/>
    </xf>
    <xf numFmtId="40" fontId="5" fillId="2" borderId="3" xfId="0" applyNumberFormat="1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13" sqref="H13"/>
    </sheetView>
  </sheetViews>
  <sheetFormatPr baseColWidth="10" defaultColWidth="8.83203125" defaultRowHeight="14" x14ac:dyDescent="0"/>
  <cols>
    <col min="1" max="2" width="19" bestFit="1" customWidth="1"/>
    <col min="3" max="4" width="10.5" bestFit="1" customWidth="1"/>
    <col min="5" max="5" width="10.83203125" bestFit="1" customWidth="1"/>
    <col min="10" max="10" width="9.1640625" customWidth="1"/>
    <col min="11" max="11" width="16.6640625" bestFit="1" customWidth="1"/>
    <col min="14" max="14" width="9.5" customWidth="1"/>
    <col min="19" max="19" width="9.83203125" bestFit="1" customWidth="1"/>
  </cols>
  <sheetData>
    <row r="1" spans="1:10" ht="15" thickBot="1">
      <c r="J1" s="4" t="s">
        <v>9</v>
      </c>
    </row>
    <row r="2" spans="1:10">
      <c r="B2" s="10" t="s">
        <v>0</v>
      </c>
      <c r="C2" s="13">
        <v>0.05</v>
      </c>
      <c r="J2" s="3">
        <v>24</v>
      </c>
    </row>
    <row r="3" spans="1:10">
      <c r="B3" s="11" t="s">
        <v>1</v>
      </c>
      <c r="C3" s="14">
        <v>2</v>
      </c>
      <c r="J3" s="1">
        <v>12</v>
      </c>
    </row>
    <row r="4" spans="1:10">
      <c r="B4" s="11" t="s">
        <v>2</v>
      </c>
      <c r="C4" s="14">
        <v>12</v>
      </c>
      <c r="J4" s="1">
        <v>4</v>
      </c>
    </row>
    <row r="5" spans="1:10" ht="15" thickBot="1">
      <c r="A5" s="2"/>
      <c r="B5" s="12" t="s">
        <v>3</v>
      </c>
      <c r="C5" s="15">
        <v>10000</v>
      </c>
      <c r="J5" s="1">
        <v>1</v>
      </c>
    </row>
    <row r="6" spans="1:10" ht="15" thickBot="1">
      <c r="J6" s="2"/>
    </row>
    <row r="7" spans="1:10" ht="15" thickBot="1">
      <c r="A7" s="7" t="s">
        <v>4</v>
      </c>
      <c r="B7" s="8" t="s">
        <v>5</v>
      </c>
      <c r="C7" s="8" t="s">
        <v>6</v>
      </c>
      <c r="D7" s="8" t="s">
        <v>7</v>
      </c>
      <c r="E7" s="9" t="s">
        <v>8</v>
      </c>
    </row>
    <row r="8" spans="1:10">
      <c r="A8" s="3">
        <v>1</v>
      </c>
      <c r="B8" s="5">
        <f>PMT($C$2/$C$4,$C$3*$C$4,$C$5)</f>
        <v>-438.71389734068447</v>
      </c>
      <c r="C8" s="5">
        <f>PPMT($C$2/$C$4,$A8,$C$3*$C$4,$C$5)</f>
        <v>-397.04723067401778</v>
      </c>
      <c r="D8" s="5">
        <f>IPMT($C$2/$C$4,$A8,$C$3*$C$4,$C$5)</f>
        <v>-41.666666666666664</v>
      </c>
      <c r="E8" s="6">
        <f>$C$5+$C8</f>
        <v>9602.9527693259824</v>
      </c>
    </row>
    <row r="9" spans="1:10">
      <c r="A9" s="3">
        <v>2</v>
      </c>
      <c r="B9" s="5">
        <f>PMT($C$2/$C$4,$C$3*$C$4,$C$5)</f>
        <v>-438.71389734068447</v>
      </c>
      <c r="C9" s="5">
        <f>PPMT($C$2/$C$4,$A9,$C$3*$C$4,$C$5)</f>
        <v>-398.7015941351595</v>
      </c>
      <c r="D9" s="5">
        <f>IPMT($C$2/$C$4,$A9,$C$3*$C$4,$C$5)</f>
        <v>-40.01230320552493</v>
      </c>
      <c r="E9" s="6">
        <f>$E8+$C9</f>
        <v>9204.2511751908223</v>
      </c>
    </row>
    <row r="10" spans="1:10">
      <c r="A10" s="3">
        <v>3</v>
      </c>
      <c r="B10" s="5">
        <f t="shared" ref="B10:B31" si="0">PMT($C$2/$C$4,$C$3*$C$4,$C$5)</f>
        <v>-438.71389734068447</v>
      </c>
      <c r="C10" s="5">
        <f t="shared" ref="C10:C31" si="1">PPMT($C$2/$C$4,$A10,$C$3*$C$4,$C$5)</f>
        <v>-400.36285077738938</v>
      </c>
      <c r="D10" s="5">
        <f t="shared" ref="D10:D31" si="2">IPMT($C$2/$C$4,$A10,$C$3*$C$4,$C$5)</f>
        <v>-38.351046563295093</v>
      </c>
      <c r="E10" s="6">
        <f t="shared" ref="E10:E31" si="3">$E9+$C10</f>
        <v>8803.8883244134322</v>
      </c>
    </row>
    <row r="11" spans="1:10">
      <c r="A11" s="3">
        <v>4</v>
      </c>
      <c r="B11" s="5">
        <f t="shared" si="0"/>
        <v>-438.71389734068447</v>
      </c>
      <c r="C11" s="5">
        <f t="shared" si="1"/>
        <v>-402.03102932229513</v>
      </c>
      <c r="D11" s="5">
        <f t="shared" si="2"/>
        <v>-36.682868018389307</v>
      </c>
      <c r="E11" s="6">
        <f t="shared" si="3"/>
        <v>8401.8572950911366</v>
      </c>
    </row>
    <row r="12" spans="1:10">
      <c r="A12" s="3">
        <v>5</v>
      </c>
      <c r="B12" s="5">
        <f t="shared" si="0"/>
        <v>-438.71389734068447</v>
      </c>
      <c r="C12" s="5">
        <f t="shared" si="1"/>
        <v>-403.70615861113805</v>
      </c>
      <c r="D12" s="5">
        <f t="shared" si="2"/>
        <v>-35.007738729546411</v>
      </c>
      <c r="E12" s="6">
        <f t="shared" si="3"/>
        <v>7998.151136479999</v>
      </c>
    </row>
    <row r="13" spans="1:10">
      <c r="A13" s="3">
        <v>6</v>
      </c>
      <c r="B13" s="5">
        <f t="shared" si="0"/>
        <v>-438.71389734068447</v>
      </c>
      <c r="C13" s="5">
        <f t="shared" si="1"/>
        <v>-405.38826760535113</v>
      </c>
      <c r="D13" s="5">
        <f t="shared" si="2"/>
        <v>-33.325629735333337</v>
      </c>
      <c r="E13" s="6">
        <f t="shared" si="3"/>
        <v>7592.7628688746481</v>
      </c>
    </row>
    <row r="14" spans="1:10">
      <c r="A14" s="3">
        <v>7</v>
      </c>
      <c r="B14" s="5">
        <f t="shared" si="0"/>
        <v>-438.71389734068447</v>
      </c>
      <c r="C14" s="5">
        <f t="shared" si="1"/>
        <v>-407.07738538704007</v>
      </c>
      <c r="D14" s="5">
        <f t="shared" si="2"/>
        <v>-31.636511953644369</v>
      </c>
      <c r="E14" s="6">
        <f t="shared" si="3"/>
        <v>7185.6854834876085</v>
      </c>
    </row>
    <row r="15" spans="1:10">
      <c r="A15" s="3">
        <v>8</v>
      </c>
      <c r="B15" s="5">
        <f t="shared" si="0"/>
        <v>-438.71389734068447</v>
      </c>
      <c r="C15" s="5">
        <f t="shared" si="1"/>
        <v>-408.77354115948611</v>
      </c>
      <c r="D15" s="5">
        <f t="shared" si="2"/>
        <v>-29.940356181198375</v>
      </c>
      <c r="E15" s="6">
        <f t="shared" si="3"/>
        <v>6776.9119423281227</v>
      </c>
    </row>
    <row r="16" spans="1:10">
      <c r="A16" s="3">
        <v>9</v>
      </c>
      <c r="B16" s="5">
        <f t="shared" si="0"/>
        <v>-438.71389734068447</v>
      </c>
      <c r="C16" s="5">
        <f t="shared" si="1"/>
        <v>-410.47676424765064</v>
      </c>
      <c r="D16" s="5">
        <f t="shared" si="2"/>
        <v>-28.237133093033847</v>
      </c>
      <c r="E16" s="6">
        <f t="shared" si="3"/>
        <v>6366.4351780804718</v>
      </c>
    </row>
    <row r="17" spans="1:5">
      <c r="A17" s="3">
        <v>10</v>
      </c>
      <c r="B17" s="5">
        <f t="shared" si="0"/>
        <v>-438.71389734068447</v>
      </c>
      <c r="C17" s="5">
        <f t="shared" si="1"/>
        <v>-412.18708409868248</v>
      </c>
      <c r="D17" s="5">
        <f t="shared" si="2"/>
        <v>-26.526813242001968</v>
      </c>
      <c r="E17" s="6">
        <f t="shared" si="3"/>
        <v>5954.2480939817897</v>
      </c>
    </row>
    <row r="18" spans="1:5">
      <c r="A18" s="3">
        <v>11</v>
      </c>
      <c r="B18" s="5">
        <f t="shared" si="0"/>
        <v>-438.71389734068447</v>
      </c>
      <c r="C18" s="5">
        <f t="shared" si="1"/>
        <v>-413.904530282427</v>
      </c>
      <c r="D18" s="5">
        <f t="shared" si="2"/>
        <v>-24.809367058257461</v>
      </c>
      <c r="E18" s="6">
        <f t="shared" si="3"/>
        <v>5540.3435636993627</v>
      </c>
    </row>
    <row r="19" spans="1:5">
      <c r="A19" s="3">
        <v>12</v>
      </c>
      <c r="B19" s="5">
        <f t="shared" si="0"/>
        <v>-438.71389734068447</v>
      </c>
      <c r="C19" s="5">
        <f t="shared" si="1"/>
        <v>-415.62913249193713</v>
      </c>
      <c r="D19" s="5">
        <f t="shared" si="2"/>
        <v>-23.084764848747348</v>
      </c>
      <c r="E19" s="6">
        <f t="shared" si="3"/>
        <v>5124.7144312074252</v>
      </c>
    </row>
    <row r="20" spans="1:5">
      <c r="A20" s="3">
        <v>13</v>
      </c>
      <c r="B20" s="5">
        <f t="shared" si="0"/>
        <v>-438.71389734068447</v>
      </c>
      <c r="C20" s="5">
        <f t="shared" si="1"/>
        <v>-417.36092054398688</v>
      </c>
      <c r="D20" s="5">
        <f t="shared" si="2"/>
        <v>-21.352976796697611</v>
      </c>
      <c r="E20" s="6">
        <f t="shared" si="3"/>
        <v>4707.3535106634381</v>
      </c>
    </row>
    <row r="21" spans="1:5">
      <c r="A21" s="3">
        <v>14</v>
      </c>
      <c r="B21" s="5">
        <f t="shared" si="0"/>
        <v>-438.71389734068447</v>
      </c>
      <c r="C21" s="5">
        <f t="shared" si="1"/>
        <v>-419.09992437958681</v>
      </c>
      <c r="D21" s="5">
        <f t="shared" si="2"/>
        <v>-19.613972961097666</v>
      </c>
      <c r="E21" s="6">
        <f t="shared" si="3"/>
        <v>4288.2535862838513</v>
      </c>
    </row>
    <row r="22" spans="1:5">
      <c r="A22" s="3">
        <v>15</v>
      </c>
      <c r="B22" s="5">
        <f t="shared" si="0"/>
        <v>-438.71389734068447</v>
      </c>
      <c r="C22" s="5">
        <f t="shared" si="1"/>
        <v>-420.84617406450172</v>
      </c>
      <c r="D22" s="5">
        <f t="shared" si="2"/>
        <v>-17.867723276182723</v>
      </c>
      <c r="E22" s="6">
        <f t="shared" si="3"/>
        <v>3867.4074122193497</v>
      </c>
    </row>
    <row r="23" spans="1:5">
      <c r="A23" s="3">
        <v>16</v>
      </c>
      <c r="B23" s="5">
        <f t="shared" si="0"/>
        <v>-438.71389734068447</v>
      </c>
      <c r="C23" s="5">
        <f t="shared" si="1"/>
        <v>-422.59969978977045</v>
      </c>
      <c r="D23" s="5">
        <f t="shared" si="2"/>
        <v>-16.114197550913964</v>
      </c>
      <c r="E23" s="6">
        <f t="shared" si="3"/>
        <v>3444.8077124295792</v>
      </c>
    </row>
    <row r="24" spans="1:5">
      <c r="A24" s="3">
        <v>17</v>
      </c>
      <c r="B24" s="5">
        <f t="shared" si="0"/>
        <v>-438.71389734068447</v>
      </c>
      <c r="C24" s="5">
        <f t="shared" si="1"/>
        <v>-424.36053187222785</v>
      </c>
      <c r="D24" s="5">
        <f t="shared" si="2"/>
        <v>-14.353365468456587</v>
      </c>
      <c r="E24" s="6">
        <f t="shared" si="3"/>
        <v>3020.4471805573512</v>
      </c>
    </row>
    <row r="25" spans="1:5">
      <c r="A25" s="3">
        <v>18</v>
      </c>
      <c r="B25" s="5">
        <f t="shared" si="0"/>
        <v>-438.71389734068447</v>
      </c>
      <c r="C25" s="5">
        <f t="shared" si="1"/>
        <v>-426.12870075502889</v>
      </c>
      <c r="D25" s="5">
        <f t="shared" si="2"/>
        <v>-12.585196585655639</v>
      </c>
      <c r="E25" s="6">
        <f t="shared" si="3"/>
        <v>2594.3184798023221</v>
      </c>
    </row>
    <row r="26" spans="1:5">
      <c r="A26" s="3">
        <v>19</v>
      </c>
      <c r="B26" s="5">
        <f t="shared" si="0"/>
        <v>-438.71389734068447</v>
      </c>
      <c r="C26" s="5">
        <f t="shared" si="1"/>
        <v>-427.90423700817479</v>
      </c>
      <c r="D26" s="5">
        <f t="shared" si="2"/>
        <v>-10.809660332509685</v>
      </c>
      <c r="E26" s="6">
        <f t="shared" si="3"/>
        <v>2166.4142427941474</v>
      </c>
    </row>
    <row r="27" spans="1:5">
      <c r="A27" s="3">
        <v>20</v>
      </c>
      <c r="B27" s="5">
        <f t="shared" si="0"/>
        <v>-438.71389734068447</v>
      </c>
      <c r="C27" s="5">
        <f t="shared" si="1"/>
        <v>-429.6871713290422</v>
      </c>
      <c r="D27" s="5">
        <f t="shared" si="2"/>
        <v>-9.0267260116422907</v>
      </c>
      <c r="E27" s="6">
        <f t="shared" si="3"/>
        <v>1736.7270714651052</v>
      </c>
    </row>
    <row r="28" spans="1:5">
      <c r="A28" s="3">
        <v>21</v>
      </c>
      <c r="B28" s="5">
        <f t="shared" si="0"/>
        <v>-438.71389734068447</v>
      </c>
      <c r="C28" s="5">
        <f t="shared" si="1"/>
        <v>-431.47753454291319</v>
      </c>
      <c r="D28" s="5">
        <f t="shared" si="2"/>
        <v>-7.2363627977712808</v>
      </c>
      <c r="E28" s="6">
        <f t="shared" si="3"/>
        <v>1305.249536922192</v>
      </c>
    </row>
    <row r="29" spans="1:5">
      <c r="A29" s="3">
        <v>22</v>
      </c>
      <c r="B29" s="5">
        <f t="shared" si="0"/>
        <v>-438.71389734068447</v>
      </c>
      <c r="C29" s="5">
        <f t="shared" si="1"/>
        <v>-433.27535760350861</v>
      </c>
      <c r="D29" s="5">
        <f t="shared" si="2"/>
        <v>-5.4385397371758106</v>
      </c>
      <c r="E29" s="6">
        <f t="shared" si="3"/>
        <v>871.97417931868335</v>
      </c>
    </row>
    <row r="30" spans="1:5">
      <c r="A30" s="3">
        <v>23</v>
      </c>
      <c r="B30" s="5">
        <f t="shared" si="0"/>
        <v>-438.71389734068447</v>
      </c>
      <c r="C30" s="5">
        <f t="shared" si="1"/>
        <v>-435.08067159352328</v>
      </c>
      <c r="D30" s="5">
        <f t="shared" si="2"/>
        <v>-3.633225747161192</v>
      </c>
      <c r="E30" s="6">
        <f t="shared" si="3"/>
        <v>436.89350772516008</v>
      </c>
    </row>
    <row r="31" spans="1:5">
      <c r="A31" s="3">
        <v>24</v>
      </c>
      <c r="B31" s="5">
        <f t="shared" si="0"/>
        <v>-438.71389734068447</v>
      </c>
      <c r="C31" s="5">
        <f t="shared" si="1"/>
        <v>-436.89350772516292</v>
      </c>
      <c r="D31" s="5">
        <f t="shared" si="2"/>
        <v>-1.8203896155215118</v>
      </c>
      <c r="E31" s="6">
        <f t="shared" si="3"/>
        <v>-2.8421709430404007E-12</v>
      </c>
    </row>
  </sheetData>
  <dataValidations disablePrompts="1" count="1">
    <dataValidation type="list" allowBlank="1" showInputMessage="1" showErrorMessage="1" sqref="C4">
      <formula1>tenu</formula1>
    </dataValidation>
  </dataValidation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60" zoomScaleNormal="160" zoomScalePageLayoutView="160" workbookViewId="0">
      <selection activeCell="E11" sqref="E11"/>
    </sheetView>
  </sheetViews>
  <sheetFormatPr baseColWidth="10" defaultColWidth="8.83203125" defaultRowHeight="14" x14ac:dyDescent="0"/>
  <cols>
    <col min="1" max="1" width="11.5" bestFit="1" customWidth="1"/>
    <col min="2" max="2" width="8.83203125" style="16"/>
    <col min="3" max="3" width="12.5" style="19" customWidth="1"/>
    <col min="4" max="4" width="23.5" style="18" bestFit="1" customWidth="1"/>
    <col min="5" max="5" width="8.83203125" style="17"/>
    <col min="6" max="6" width="9.5" style="16" bestFit="1" customWidth="1"/>
  </cols>
  <sheetData>
    <row r="1" spans="1:7" ht="15" customHeight="1">
      <c r="A1" s="37" t="s">
        <v>25</v>
      </c>
      <c r="B1" s="37"/>
      <c r="C1" s="37"/>
      <c r="D1" s="37"/>
      <c r="E1" s="37"/>
      <c r="F1" s="37"/>
      <c r="G1" s="29"/>
    </row>
    <row r="2" spans="1:7" ht="15" customHeight="1">
      <c r="A2" s="37"/>
      <c r="B2" s="37"/>
      <c r="C2" s="37"/>
      <c r="D2" s="37"/>
      <c r="E2" s="37"/>
      <c r="F2" s="37"/>
      <c r="G2" s="29"/>
    </row>
    <row r="3" spans="1:7" ht="16">
      <c r="A3" s="28"/>
      <c r="B3" s="25" t="s">
        <v>24</v>
      </c>
      <c r="C3" s="27" t="s">
        <v>23</v>
      </c>
      <c r="D3" s="26" t="s">
        <v>22</v>
      </c>
      <c r="E3" s="26" t="s">
        <v>21</v>
      </c>
      <c r="F3" s="25" t="s">
        <v>20</v>
      </c>
    </row>
    <row r="4" spans="1:7" ht="16">
      <c r="A4" s="24" t="s">
        <v>19</v>
      </c>
      <c r="B4" s="20">
        <v>202350.63906936601</v>
      </c>
      <c r="C4" s="23" t="s">
        <v>18</v>
      </c>
      <c r="D4" s="22">
        <v>50</v>
      </c>
      <c r="E4" s="21">
        <f>B4/C4</f>
        <v>0.40470127813873202</v>
      </c>
      <c r="F4" s="20">
        <f>D4/E4</f>
        <v>123.54791719451883</v>
      </c>
    </row>
    <row r="5" spans="1:7" ht="16">
      <c r="A5" s="24" t="s">
        <v>17</v>
      </c>
      <c r="B5" s="20">
        <v>284000.544385224</v>
      </c>
      <c r="C5" s="23" t="s">
        <v>16</v>
      </c>
      <c r="D5" s="22">
        <v>28</v>
      </c>
      <c r="E5" s="21">
        <f t="shared" ref="E5:E8" si="0">B5/C5</f>
        <v>0.94666848128407999</v>
      </c>
      <c r="F5" s="20">
        <f t="shared" ref="F5:F8" si="1">D5/E5</f>
        <v>29.577408093296022</v>
      </c>
    </row>
    <row r="6" spans="1:7" ht="16">
      <c r="A6" s="24" t="s">
        <v>15</v>
      </c>
      <c r="B6" s="20">
        <v>369540.66858909599</v>
      </c>
      <c r="C6" s="23" t="s">
        <v>14</v>
      </c>
      <c r="D6" s="22">
        <v>11</v>
      </c>
      <c r="E6" s="21">
        <f t="shared" si="0"/>
        <v>0.82120148575354668</v>
      </c>
      <c r="F6" s="20">
        <f t="shared" si="1"/>
        <v>13.395007426108389</v>
      </c>
    </row>
    <row r="7" spans="1:7" ht="16">
      <c r="A7" s="24" t="s">
        <v>13</v>
      </c>
      <c r="B7" s="20">
        <v>137870</v>
      </c>
      <c r="C7" s="23" t="s">
        <v>12</v>
      </c>
      <c r="D7" s="22">
        <v>90</v>
      </c>
      <c r="E7" s="21">
        <f t="shared" si="0"/>
        <v>1.3787</v>
      </c>
      <c r="F7" s="20">
        <f t="shared" si="1"/>
        <v>65.278885907013859</v>
      </c>
    </row>
    <row r="8" spans="1:7" ht="16">
      <c r="A8" s="24" t="s">
        <v>11</v>
      </c>
      <c r="B8" s="20">
        <v>185350</v>
      </c>
      <c r="C8" s="23" t="s">
        <v>10</v>
      </c>
      <c r="D8" s="22">
        <v>18</v>
      </c>
      <c r="E8" s="21">
        <f t="shared" si="0"/>
        <v>1.4827999999999999</v>
      </c>
      <c r="F8" s="20">
        <f t="shared" si="1"/>
        <v>12.139196115457244</v>
      </c>
    </row>
  </sheetData>
  <mergeCells count="1">
    <mergeCell ref="A1:F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workbookViewId="0">
      <selection activeCell="G22" sqref="G22"/>
    </sheetView>
  </sheetViews>
  <sheetFormatPr baseColWidth="10" defaultColWidth="8.83203125" defaultRowHeight="14" x14ac:dyDescent="0"/>
  <cols>
    <col min="2" max="2" width="7.33203125" customWidth="1"/>
    <col min="3" max="3" width="48.5" customWidth="1"/>
    <col min="4" max="4" width="14.83203125" style="30" bestFit="1" customWidth="1"/>
    <col min="7" max="7" width="22" customWidth="1"/>
    <col min="8" max="8" width="10.83203125" bestFit="1" customWidth="1"/>
  </cols>
  <sheetData>
    <row r="2" spans="2:8" ht="21">
      <c r="B2" s="51" t="s">
        <v>52</v>
      </c>
      <c r="C2" s="51"/>
      <c r="D2" s="51"/>
    </row>
    <row r="3" spans="2:8" ht="15">
      <c r="B3" s="52" t="s">
        <v>51</v>
      </c>
      <c r="C3" s="52"/>
      <c r="D3" s="36">
        <v>43830</v>
      </c>
      <c r="F3" s="38" t="s">
        <v>50</v>
      </c>
      <c r="G3" s="38"/>
      <c r="H3" s="39">
        <f>D16+D27+D38+D4</f>
        <v>800000</v>
      </c>
    </row>
    <row r="4" spans="2:8" ht="15">
      <c r="B4" s="52" t="s">
        <v>49</v>
      </c>
      <c r="C4" s="52"/>
      <c r="D4" s="35">
        <v>50000</v>
      </c>
      <c r="F4" s="38"/>
      <c r="G4" s="38"/>
      <c r="H4" s="40"/>
    </row>
    <row r="5" spans="2:8">
      <c r="B5" s="45" t="s">
        <v>48</v>
      </c>
      <c r="C5" s="46"/>
      <c r="D5" s="46"/>
      <c r="F5" s="38"/>
      <c r="G5" s="38"/>
      <c r="H5" s="40"/>
    </row>
    <row r="6" spans="2:8">
      <c r="B6" s="46"/>
      <c r="C6" s="46"/>
      <c r="D6" s="46"/>
      <c r="F6" s="38"/>
      <c r="G6" s="38"/>
      <c r="H6" s="40"/>
    </row>
    <row r="7" spans="2:8" ht="16">
      <c r="B7" s="47" t="s">
        <v>33</v>
      </c>
      <c r="C7" s="48"/>
      <c r="D7" s="49"/>
      <c r="F7" s="38"/>
      <c r="G7" s="38"/>
      <c r="H7" s="40"/>
    </row>
    <row r="8" spans="2:8" ht="15">
      <c r="B8" s="33">
        <v>1</v>
      </c>
      <c r="C8" s="32" t="s">
        <v>47</v>
      </c>
      <c r="D8" s="34">
        <v>1500000</v>
      </c>
    </row>
    <row r="9" spans="2:8" ht="15">
      <c r="B9" s="33">
        <v>2</v>
      </c>
      <c r="C9" s="32" t="s">
        <v>39</v>
      </c>
      <c r="D9" s="34">
        <v>40000</v>
      </c>
    </row>
    <row r="10" spans="2:8" ht="16">
      <c r="B10" s="50" t="s">
        <v>30</v>
      </c>
      <c r="C10" s="50"/>
      <c r="D10" s="50"/>
    </row>
    <row r="11" spans="2:8" ht="15">
      <c r="B11" s="33">
        <v>1</v>
      </c>
      <c r="C11" s="32" t="s">
        <v>46</v>
      </c>
      <c r="D11" s="34">
        <v>-200000</v>
      </c>
    </row>
    <row r="12" spans="2:8" ht="15">
      <c r="B12" s="33">
        <v>2</v>
      </c>
      <c r="C12" s="32" t="s">
        <v>45</v>
      </c>
      <c r="D12" s="34">
        <v>-400000</v>
      </c>
    </row>
    <row r="13" spans="2:8" ht="15">
      <c r="B13" s="33">
        <v>3</v>
      </c>
      <c r="C13" s="32" t="s">
        <v>44</v>
      </c>
      <c r="D13" s="34">
        <v>-300000</v>
      </c>
    </row>
    <row r="14" spans="2:8" ht="15">
      <c r="B14" s="33">
        <v>4</v>
      </c>
      <c r="C14" s="32" t="s">
        <v>7</v>
      </c>
      <c r="D14" s="34">
        <v>-20000</v>
      </c>
    </row>
    <row r="15" spans="2:8" ht="15">
      <c r="B15" s="33">
        <v>5</v>
      </c>
      <c r="C15" s="32" t="s">
        <v>43</v>
      </c>
      <c r="D15" s="34">
        <v>-40000</v>
      </c>
    </row>
    <row r="16" spans="2:8">
      <c r="B16" s="41" t="s">
        <v>42</v>
      </c>
      <c r="C16" s="42"/>
      <c r="D16" s="43">
        <f>SUM(D8:D15)</f>
        <v>580000</v>
      </c>
    </row>
    <row r="17" spans="2:4">
      <c r="B17" s="42"/>
      <c r="C17" s="42"/>
      <c r="D17" s="44"/>
    </row>
    <row r="18" spans="2:4">
      <c r="B18" s="45" t="s">
        <v>41</v>
      </c>
      <c r="C18" s="46"/>
      <c r="D18" s="46"/>
    </row>
    <row r="19" spans="2:4">
      <c r="B19" s="46"/>
      <c r="C19" s="46"/>
      <c r="D19" s="46"/>
    </row>
    <row r="20" spans="2:4" ht="16">
      <c r="B20" s="47" t="s">
        <v>33</v>
      </c>
      <c r="C20" s="48"/>
      <c r="D20" s="49"/>
    </row>
    <row r="21" spans="2:4" ht="15">
      <c r="B21" s="33">
        <v>1</v>
      </c>
      <c r="C21" s="32" t="s">
        <v>40</v>
      </c>
      <c r="D21" s="34">
        <v>200000</v>
      </c>
    </row>
    <row r="22" spans="2:4" ht="15">
      <c r="B22" s="33">
        <v>2</v>
      </c>
      <c r="C22" s="32" t="s">
        <v>39</v>
      </c>
      <c r="D22" s="34">
        <v>30000</v>
      </c>
    </row>
    <row r="23" spans="2:4" ht="16">
      <c r="B23" s="50" t="s">
        <v>30</v>
      </c>
      <c r="C23" s="50"/>
      <c r="D23" s="50"/>
    </row>
    <row r="24" spans="2:4" ht="15">
      <c r="B24" s="33">
        <v>1</v>
      </c>
      <c r="C24" s="32" t="s">
        <v>38</v>
      </c>
      <c r="D24" s="34">
        <v>-420000</v>
      </c>
    </row>
    <row r="25" spans="2:4" ht="15">
      <c r="B25" s="33">
        <v>2</v>
      </c>
      <c r="C25" s="32" t="s">
        <v>37</v>
      </c>
      <c r="D25" s="34">
        <v>-20000</v>
      </c>
    </row>
    <row r="26" spans="2:4" ht="15">
      <c r="B26" s="33">
        <v>3</v>
      </c>
      <c r="C26" s="32" t="s">
        <v>36</v>
      </c>
      <c r="D26" s="34">
        <v>-20000</v>
      </c>
    </row>
    <row r="27" spans="2:4">
      <c r="B27" s="41" t="s">
        <v>35</v>
      </c>
      <c r="C27" s="42"/>
      <c r="D27" s="43">
        <f>SUM(D21:D26)</f>
        <v>-230000</v>
      </c>
    </row>
    <row r="28" spans="2:4">
      <c r="B28" s="42"/>
      <c r="C28" s="42"/>
      <c r="D28" s="44"/>
    </row>
    <row r="29" spans="2:4">
      <c r="B29" s="45" t="s">
        <v>34</v>
      </c>
      <c r="C29" s="46"/>
      <c r="D29" s="46"/>
    </row>
    <row r="30" spans="2:4" ht="15" customHeight="1">
      <c r="B30" s="46"/>
      <c r="C30" s="46"/>
      <c r="D30" s="46"/>
    </row>
    <row r="31" spans="2:4" ht="16">
      <c r="B31" s="47" t="s">
        <v>33</v>
      </c>
      <c r="C31" s="48"/>
      <c r="D31" s="49"/>
    </row>
    <row r="32" spans="2:4" ht="15">
      <c r="B32" s="33">
        <v>1</v>
      </c>
      <c r="C32" s="32" t="s">
        <v>32</v>
      </c>
      <c r="D32" s="34">
        <v>0</v>
      </c>
    </row>
    <row r="33" spans="2:4" ht="15">
      <c r="B33" s="33">
        <v>2</v>
      </c>
      <c r="C33" s="32" t="s">
        <v>31</v>
      </c>
      <c r="D33" s="34">
        <v>0</v>
      </c>
    </row>
    <row r="34" spans="2:4" ht="16">
      <c r="B34" s="50" t="s">
        <v>30</v>
      </c>
      <c r="C34" s="50"/>
      <c r="D34" s="50"/>
    </row>
    <row r="35" spans="2:4" ht="15">
      <c r="B35" s="33">
        <v>1</v>
      </c>
      <c r="C35" s="32" t="s">
        <v>29</v>
      </c>
      <c r="D35" s="31">
        <v>0</v>
      </c>
    </row>
    <row r="36" spans="2:4" ht="15">
      <c r="B36" s="33">
        <v>2</v>
      </c>
      <c r="C36" s="32" t="s">
        <v>28</v>
      </c>
      <c r="D36" s="31">
        <v>400000</v>
      </c>
    </row>
    <row r="37" spans="2:4" ht="15">
      <c r="B37" s="33">
        <v>3</v>
      </c>
      <c r="C37" s="32" t="s">
        <v>27</v>
      </c>
      <c r="D37" s="31">
        <v>0</v>
      </c>
    </row>
    <row r="38" spans="2:4">
      <c r="B38" s="41" t="s">
        <v>26</v>
      </c>
      <c r="C38" s="42"/>
      <c r="D38" s="53">
        <f>SUM(D32:D37)</f>
        <v>400000</v>
      </c>
    </row>
    <row r="39" spans="2:4">
      <c r="B39" s="42"/>
      <c r="C39" s="42"/>
      <c r="D39" s="54"/>
    </row>
  </sheetData>
  <mergeCells count="20">
    <mergeCell ref="B2:D2"/>
    <mergeCell ref="B3:C3"/>
    <mergeCell ref="B4:C4"/>
    <mergeCell ref="B38:C39"/>
    <mergeCell ref="D38:D39"/>
    <mergeCell ref="B34:D34"/>
    <mergeCell ref="B23:D23"/>
    <mergeCell ref="B5:D6"/>
    <mergeCell ref="B7:D7"/>
    <mergeCell ref="B31:D31"/>
    <mergeCell ref="B16:C17"/>
    <mergeCell ref="D16:D17"/>
    <mergeCell ref="B18:D19"/>
    <mergeCell ref="B20:D20"/>
    <mergeCell ref="F3:G7"/>
    <mergeCell ref="H3:H7"/>
    <mergeCell ref="B27:C28"/>
    <mergeCell ref="D27:D28"/>
    <mergeCell ref="B29:D30"/>
    <mergeCell ref="B10:D10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analysis</vt:lpstr>
      <vt:lpstr>Valuation ratios</vt:lpstr>
      <vt:lpstr>Cash Flow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Leticia Romero</cp:lastModifiedBy>
  <dcterms:created xsi:type="dcterms:W3CDTF">2019-06-19T05:02:30Z</dcterms:created>
  <dcterms:modified xsi:type="dcterms:W3CDTF">2024-06-18T16:09:00Z</dcterms:modified>
</cp:coreProperties>
</file>