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ivotTables/pivotTable2.xml" ContentType="application/vnd.openxmlformats-officedocument.spreadsheetml.pivotTable+xml"/>
  <Override PartName="/xl/tables/table16.xml" ContentType="application/vnd.openxmlformats-officedocument.spreadsheetml.table+xml"/>
  <Override PartName="/xl/pivotTables/pivotTable3.xml" ContentType="application/vnd.openxmlformats-officedocument.spreadsheetml.pivotTable+xml"/>
  <Override PartName="/xl/tables/table17.xml" ContentType="application/vnd.openxmlformats-officedocument.spreadsheetml.table+xml"/>
  <Override PartName="/xl/pivotTables/pivotTable4.xml" ContentType="application/vnd.openxmlformats-officedocument.spreadsheetml.pivot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josep\Documents\Seplan\Work\Proyectos Especiales\Indicadores Regionales\Dashboard\Bases de datos\"/>
    </mc:Choice>
  </mc:AlternateContent>
  <xr:revisionPtr revIDLastSave="0" documentId="13_ncr:1_{47905E64-ED7A-4B4A-8D68-174DD8EC78A0}" xr6:coauthVersionLast="47" xr6:coauthVersionMax="47" xr10:uidLastSave="{00000000-0000-0000-0000-000000000000}"/>
  <bookViews>
    <workbookView xWindow="-120" yWindow="-120" windowWidth="29040" windowHeight="15840" xr2:uid="{581ABC05-2C9A-40A2-8A0D-3D1A5D53ED1C}"/>
  </bookViews>
  <sheets>
    <sheet name="COMPLETO" sheetId="4" r:id="rId1"/>
    <sheet name="Indicadores Desglosados" sheetId="1" r:id="rId2"/>
    <sheet name="Indicadores Actualizados" sheetId="41" r:id="rId3"/>
    <sheet name="1" sheetId="6" r:id="rId4"/>
    <sheet name="2" sheetId="39" r:id="rId5"/>
    <sheet name="3" sheetId="7" r:id="rId6"/>
    <sheet name="4" sheetId="8" r:id="rId7"/>
    <sheet name="8" sheetId="42" r:id="rId8"/>
    <sheet name="9" sheetId="9" r:id="rId9"/>
    <sheet name="10" sheetId="10" r:id="rId10"/>
    <sheet name="11" sheetId="11" r:id="rId11"/>
    <sheet name="12" sheetId="12" r:id="rId12"/>
    <sheet name="13" sheetId="13" r:id="rId13"/>
    <sheet name="14" sheetId="14" r:id="rId14"/>
    <sheet name="16" sheetId="16" r:id="rId15"/>
    <sheet name="18" sheetId="17" r:id="rId16"/>
    <sheet name="19" sheetId="45" r:id="rId17"/>
    <sheet name="20" sheetId="19" r:id="rId18"/>
    <sheet name="21" sheetId="20" r:id="rId19"/>
    <sheet name="22" sheetId="36" r:id="rId20"/>
    <sheet name="22-1" sheetId="37" r:id="rId21"/>
    <sheet name="23" sheetId="40" r:id="rId22"/>
    <sheet name="24" sheetId="21" r:id="rId23"/>
    <sheet name="26" sheetId="46" r:id="rId24"/>
    <sheet name="27" sheetId="43" r:id="rId25"/>
    <sheet name="28" sheetId="44" r:id="rId26"/>
    <sheet name="29" sheetId="24" r:id="rId27"/>
    <sheet name="30" sheetId="25" r:id="rId28"/>
    <sheet name="31" sheetId="26" r:id="rId29"/>
    <sheet name="32" sheetId="27" r:id="rId30"/>
    <sheet name="35" sheetId="30" r:id="rId31"/>
    <sheet name="36" sheetId="31" r:id="rId32"/>
    <sheet name="37" sheetId="32" r:id="rId33"/>
    <sheet name="38" sheetId="48" r:id="rId34"/>
    <sheet name="39" sheetId="34" r:id="rId35"/>
    <sheet name="44" sheetId="35" r:id="rId36"/>
    <sheet name="MUNICIPIOS" sheetId="49" r:id="rId37"/>
  </sheets>
  <definedNames>
    <definedName name="_xlnm._FilterDatabase" localSheetId="15" hidden="1">'18'!$A$1:$E$107</definedName>
    <definedName name="_xlnm._FilterDatabase" localSheetId="18" hidden="1">'21'!$A$1:$H$107</definedName>
    <definedName name="_xlnm._FilterDatabase" localSheetId="23" hidden="1">'26'!#REF!</definedName>
    <definedName name="_xlnm._FilterDatabase" localSheetId="6" hidden="1">'4'!$A$1:$D$107</definedName>
    <definedName name="_xlnm._FilterDatabase" localSheetId="8" hidden="1">'9'!$A$1:$D$107</definedName>
    <definedName name="_xlnm._FilterDatabase" localSheetId="0" hidden="1">COMPLETO!$A$1:$BE$46</definedName>
    <definedName name="_xlnm.Database">#REF!</definedName>
  </definedNames>
  <calcPr calcId="191029"/>
  <pivotCaches>
    <pivotCache cacheId="0" r:id="rId38"/>
    <pivotCache cacheId="1" r:id="rId39"/>
    <pivotCache cacheId="2" r:id="rId40"/>
    <pivotCache cacheId="3" r:id="rId4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40" l="1"/>
  <c r="H2" i="36"/>
  <c r="G2" i="19"/>
  <c r="H3" i="45"/>
  <c r="I11" i="16"/>
  <c r="I5" i="16"/>
  <c r="G8" i="14"/>
  <c r="G7" i="14"/>
  <c r="G6" i="14"/>
  <c r="G5" i="14"/>
  <c r="G4" i="14"/>
  <c r="G3" i="14"/>
  <c r="G2" i="14"/>
  <c r="I9" i="12"/>
  <c r="I8" i="12"/>
  <c r="I7" i="12"/>
  <c r="I6" i="12"/>
  <c r="I5" i="12"/>
  <c r="I4" i="12"/>
  <c r="I3" i="12"/>
  <c r="H9" i="8"/>
  <c r="H8" i="8"/>
  <c r="G9" i="8"/>
  <c r="G8" i="8"/>
  <c r="G7" i="8"/>
  <c r="G6" i="8"/>
  <c r="G5" i="8"/>
  <c r="G4" i="8"/>
  <c r="G3" i="8"/>
  <c r="H9" i="39"/>
  <c r="H8" i="39"/>
  <c r="H7" i="39"/>
  <c r="H6" i="39"/>
  <c r="H5" i="39"/>
  <c r="H4" i="39"/>
  <c r="H3" i="39"/>
  <c r="G3" i="32"/>
  <c r="G8" i="25"/>
  <c r="G7" i="25"/>
  <c r="G6" i="25"/>
  <c r="G5" i="25"/>
  <c r="G4" i="25"/>
  <c r="G3" i="25"/>
  <c r="H8" i="24"/>
  <c r="H7" i="24"/>
  <c r="H6" i="24"/>
  <c r="H4" i="24"/>
  <c r="H3" i="24"/>
  <c r="I9" i="45" l="1"/>
  <c r="I8" i="45"/>
  <c r="I7" i="45"/>
  <c r="I6" i="45"/>
  <c r="I5" i="45"/>
  <c r="I4" i="45"/>
  <c r="I3" i="45"/>
  <c r="H9" i="45"/>
  <c r="H8" i="45"/>
  <c r="H7" i="45"/>
  <c r="H6" i="45"/>
  <c r="H5" i="45"/>
  <c r="H4" i="45"/>
  <c r="I9" i="39"/>
  <c r="I8" i="39"/>
  <c r="I7" i="39"/>
  <c r="I6" i="39"/>
  <c r="I5" i="39"/>
  <c r="I4" i="39"/>
  <c r="I3" i="39"/>
  <c r="G9" i="32"/>
  <c r="G8" i="32"/>
  <c r="G7" i="32"/>
  <c r="G6" i="32"/>
  <c r="G5" i="32"/>
  <c r="G4" i="32"/>
  <c r="H3" i="31"/>
  <c r="H4" i="31"/>
  <c r="H5" i="31"/>
  <c r="H6" i="31"/>
  <c r="H7" i="31"/>
  <c r="H8" i="31"/>
  <c r="H9" i="31"/>
  <c r="G9" i="31"/>
  <c r="G8" i="31"/>
  <c r="G7" i="31"/>
  <c r="G6" i="31"/>
  <c r="G5" i="31"/>
  <c r="G4" i="31"/>
  <c r="G3" i="31"/>
  <c r="H3" i="30"/>
  <c r="H4" i="30"/>
  <c r="H5" i="30"/>
  <c r="H6" i="30"/>
  <c r="H7" i="30"/>
  <c r="H8" i="30"/>
  <c r="H9" i="30"/>
  <c r="G9" i="30"/>
  <c r="G8" i="30"/>
  <c r="G7" i="30"/>
  <c r="G6" i="30"/>
  <c r="G5" i="30"/>
  <c r="G4" i="30"/>
  <c r="G3" i="30"/>
  <c r="H3" i="27"/>
  <c r="H4" i="27"/>
  <c r="H5" i="27"/>
  <c r="H6" i="27"/>
  <c r="H7" i="27"/>
  <c r="H8" i="27"/>
  <c r="H9" i="27"/>
  <c r="G9" i="27"/>
  <c r="G8" i="27"/>
  <c r="G7" i="27"/>
  <c r="G6" i="27"/>
  <c r="G5" i="27"/>
  <c r="G4" i="27"/>
  <c r="G3" i="27"/>
  <c r="H3" i="26"/>
  <c r="H4" i="26"/>
  <c r="H5" i="26"/>
  <c r="H6" i="26"/>
  <c r="H7" i="26"/>
  <c r="H8" i="26"/>
  <c r="H9" i="26"/>
  <c r="I9" i="26" s="1"/>
  <c r="G9" i="26"/>
  <c r="G8" i="26"/>
  <c r="G7" i="26"/>
  <c r="G6" i="26"/>
  <c r="G5" i="26"/>
  <c r="G4" i="26"/>
  <c r="G3" i="26"/>
  <c r="H3" i="25"/>
  <c r="I3" i="25" s="1"/>
  <c r="H4" i="25"/>
  <c r="H5" i="25"/>
  <c r="H6" i="25"/>
  <c r="H7" i="25"/>
  <c r="H8" i="25"/>
  <c r="H9" i="25"/>
  <c r="G9" i="25"/>
  <c r="I3" i="24"/>
  <c r="I4" i="24"/>
  <c r="I5" i="24"/>
  <c r="I6" i="24"/>
  <c r="I7" i="24"/>
  <c r="I8" i="24"/>
  <c r="I9" i="24"/>
  <c r="H9" i="24"/>
  <c r="H5" i="24"/>
  <c r="K2" i="21"/>
  <c r="H8" i="40"/>
  <c r="H7" i="40"/>
  <c r="H6" i="40"/>
  <c r="H5" i="40"/>
  <c r="H4" i="40"/>
  <c r="H3" i="40"/>
  <c r="H8" i="36"/>
  <c r="H7" i="36"/>
  <c r="H6" i="36"/>
  <c r="H5" i="36"/>
  <c r="H4" i="36"/>
  <c r="H3" i="36"/>
  <c r="G6" i="19"/>
  <c r="G5" i="19"/>
  <c r="G7" i="19"/>
  <c r="G4" i="19"/>
  <c r="G3" i="19"/>
  <c r="I10" i="16"/>
  <c r="I9" i="16"/>
  <c r="I8" i="16"/>
  <c r="I7" i="16"/>
  <c r="I6" i="16"/>
  <c r="H8" i="14"/>
  <c r="H7" i="14"/>
  <c r="H6" i="14"/>
  <c r="H5" i="14"/>
  <c r="H4" i="14"/>
  <c r="H3" i="14"/>
  <c r="H2" i="14"/>
  <c r="J9" i="12"/>
  <c r="J8" i="12"/>
  <c r="K8" i="12" s="1"/>
  <c r="J7" i="12"/>
  <c r="J6" i="12"/>
  <c r="J5" i="12"/>
  <c r="K5" i="12" s="1"/>
  <c r="J4" i="12"/>
  <c r="K4" i="12" s="1"/>
  <c r="J3" i="12"/>
  <c r="I5" i="27" l="1"/>
  <c r="I4" i="26"/>
  <c r="J9" i="24"/>
  <c r="H9" i="36"/>
  <c r="J3" i="45"/>
  <c r="K9" i="12"/>
  <c r="K6" i="12"/>
  <c r="K3" i="12"/>
  <c r="K7" i="12"/>
  <c r="J5" i="24"/>
  <c r="J8" i="24"/>
  <c r="J4" i="24"/>
  <c r="J7" i="24"/>
  <c r="J3" i="24"/>
  <c r="J6" i="24"/>
  <c r="H9" i="32"/>
  <c r="H4" i="32"/>
  <c r="H8" i="32"/>
  <c r="H3" i="32"/>
  <c r="H5" i="32"/>
  <c r="H7" i="32"/>
  <c r="H6" i="32"/>
  <c r="I4" i="31"/>
  <c r="I6" i="31"/>
  <c r="I8" i="31"/>
  <c r="I3" i="31"/>
  <c r="I5" i="31"/>
  <c r="I7" i="31"/>
  <c r="I9" i="31"/>
  <c r="I4" i="30"/>
  <c r="I6" i="30"/>
  <c r="I8" i="30"/>
  <c r="I5" i="30"/>
  <c r="I7" i="30"/>
  <c r="I3" i="30"/>
  <c r="I9" i="30"/>
  <c r="I4" i="27"/>
  <c r="I8" i="27"/>
  <c r="I6" i="27"/>
  <c r="I9" i="27"/>
  <c r="I3" i="27"/>
  <c r="I7" i="27"/>
  <c r="I6" i="26"/>
  <c r="I8" i="26"/>
  <c r="I5" i="26"/>
  <c r="I3" i="26"/>
  <c r="I7" i="26"/>
  <c r="I5" i="25"/>
  <c r="I7" i="25"/>
  <c r="I4" i="25"/>
  <c r="I8" i="25"/>
  <c r="I9" i="25"/>
  <c r="I6" i="25"/>
  <c r="H8" i="9"/>
  <c r="H7" i="9"/>
  <c r="H6" i="9"/>
  <c r="H5" i="9"/>
  <c r="H4" i="9"/>
  <c r="H3" i="9"/>
  <c r="H2" i="9"/>
  <c r="H7" i="8"/>
  <c r="H6" i="8"/>
  <c r="H5" i="8"/>
  <c r="H4" i="8"/>
  <c r="H3" i="8"/>
  <c r="E2" i="39"/>
  <c r="K10" i="6"/>
  <c r="L10" i="6"/>
  <c r="K9" i="6"/>
  <c r="L9" i="6"/>
  <c r="K8" i="6"/>
  <c r="L8" i="6"/>
  <c r="K7" i="6"/>
  <c r="L7" i="6"/>
  <c r="K6" i="6"/>
  <c r="L6" i="6"/>
  <c r="K5" i="6"/>
  <c r="L5" i="6"/>
  <c r="K4" i="6"/>
  <c r="L4" i="6"/>
  <c r="J10" i="6"/>
  <c r="J9" i="6"/>
  <c r="J8" i="6"/>
  <c r="J7" i="6"/>
  <c r="J6" i="6"/>
  <c r="J5" i="6"/>
  <c r="J4" i="6"/>
  <c r="E2" i="46"/>
  <c r="F2" i="46" s="1"/>
  <c r="E107" i="46"/>
  <c r="F107" i="46" s="1"/>
  <c r="E106" i="46"/>
  <c r="F106" i="46" s="1"/>
  <c r="E105" i="46"/>
  <c r="F105" i="46" s="1"/>
  <c r="E104" i="46"/>
  <c r="F104" i="46" s="1"/>
  <c r="E103" i="46"/>
  <c r="F103" i="46" s="1"/>
  <c r="E102" i="46"/>
  <c r="F102" i="46" s="1"/>
  <c r="E101" i="46"/>
  <c r="F101" i="46" s="1"/>
  <c r="E100" i="46"/>
  <c r="F100" i="46" s="1"/>
  <c r="E99" i="46"/>
  <c r="F99" i="46" s="1"/>
  <c r="E98" i="46"/>
  <c r="F98" i="46" s="1"/>
  <c r="E97" i="46"/>
  <c r="F97" i="46" s="1"/>
  <c r="E96" i="46"/>
  <c r="F96" i="46" s="1"/>
  <c r="E95" i="46"/>
  <c r="F95" i="46" s="1"/>
  <c r="E94" i="46"/>
  <c r="F94" i="46" s="1"/>
  <c r="E93" i="46"/>
  <c r="F93" i="46" s="1"/>
  <c r="E92" i="46"/>
  <c r="F92" i="46" s="1"/>
  <c r="E91" i="46"/>
  <c r="F91" i="46" s="1"/>
  <c r="E90" i="46"/>
  <c r="F90" i="46" s="1"/>
  <c r="E89" i="46"/>
  <c r="F89" i="46" s="1"/>
  <c r="E88" i="46"/>
  <c r="F88" i="46" s="1"/>
  <c r="E87" i="46"/>
  <c r="F87" i="46" s="1"/>
  <c r="E86" i="46"/>
  <c r="F86" i="46" s="1"/>
  <c r="E85" i="46"/>
  <c r="F85" i="46" s="1"/>
  <c r="E84" i="46"/>
  <c r="F84" i="46" s="1"/>
  <c r="E83" i="46"/>
  <c r="F83" i="46" s="1"/>
  <c r="E82" i="46"/>
  <c r="F82" i="46" s="1"/>
  <c r="E81" i="46"/>
  <c r="F81" i="46" s="1"/>
  <c r="E80" i="46"/>
  <c r="F80" i="46" s="1"/>
  <c r="E79" i="46"/>
  <c r="F79" i="46" s="1"/>
  <c r="E78" i="46"/>
  <c r="F78" i="46" s="1"/>
  <c r="E77" i="46"/>
  <c r="F77" i="46" s="1"/>
  <c r="E76" i="46"/>
  <c r="F76" i="46" s="1"/>
  <c r="E75" i="46"/>
  <c r="F75" i="46" s="1"/>
  <c r="E74" i="46"/>
  <c r="F74" i="46" s="1"/>
  <c r="E73" i="46"/>
  <c r="F73" i="46" s="1"/>
  <c r="E72" i="46"/>
  <c r="F72" i="46" s="1"/>
  <c r="E71" i="46"/>
  <c r="F71" i="46" s="1"/>
  <c r="E70" i="46"/>
  <c r="F70" i="46" s="1"/>
  <c r="E69" i="46"/>
  <c r="F69" i="46" s="1"/>
  <c r="E68" i="46"/>
  <c r="F68" i="46" s="1"/>
  <c r="E67" i="46"/>
  <c r="F67" i="46" s="1"/>
  <c r="E66" i="46"/>
  <c r="F66" i="46" s="1"/>
  <c r="E65" i="46"/>
  <c r="F65" i="46" s="1"/>
  <c r="E64" i="46"/>
  <c r="F64" i="46" s="1"/>
  <c r="E63" i="46"/>
  <c r="F63" i="46" s="1"/>
  <c r="E62" i="46"/>
  <c r="F62" i="46" s="1"/>
  <c r="E61" i="46"/>
  <c r="F61" i="46" s="1"/>
  <c r="E60" i="46"/>
  <c r="F60" i="46" s="1"/>
  <c r="E59" i="46"/>
  <c r="F59" i="46" s="1"/>
  <c r="E58" i="46"/>
  <c r="F58" i="46" s="1"/>
  <c r="E57" i="46"/>
  <c r="F57" i="46" s="1"/>
  <c r="E56" i="46"/>
  <c r="F56" i="46" s="1"/>
  <c r="E55" i="46"/>
  <c r="F55" i="46" s="1"/>
  <c r="E54" i="46"/>
  <c r="F54" i="46" s="1"/>
  <c r="E53" i="46"/>
  <c r="F53" i="46" s="1"/>
  <c r="E52" i="46"/>
  <c r="F52" i="46" s="1"/>
  <c r="E51" i="46"/>
  <c r="F51" i="46" s="1"/>
  <c r="E50" i="46"/>
  <c r="F50" i="46" s="1"/>
  <c r="E49" i="46"/>
  <c r="F49" i="46" s="1"/>
  <c r="E48" i="46"/>
  <c r="F48" i="46" s="1"/>
  <c r="E47" i="46"/>
  <c r="F47" i="46" s="1"/>
  <c r="E46" i="46"/>
  <c r="F46" i="46" s="1"/>
  <c r="E45" i="46"/>
  <c r="F45" i="46" s="1"/>
  <c r="E44" i="46"/>
  <c r="F44" i="46" s="1"/>
  <c r="E43" i="46"/>
  <c r="F43" i="46" s="1"/>
  <c r="E42" i="46"/>
  <c r="F42" i="46" s="1"/>
  <c r="E41" i="46"/>
  <c r="F41" i="46" s="1"/>
  <c r="E40" i="46"/>
  <c r="F40" i="46" s="1"/>
  <c r="E39" i="46"/>
  <c r="F39" i="46" s="1"/>
  <c r="E38" i="46"/>
  <c r="F38" i="46" s="1"/>
  <c r="E37" i="46"/>
  <c r="F37" i="46" s="1"/>
  <c r="E36" i="46"/>
  <c r="F36" i="46" s="1"/>
  <c r="E35" i="46"/>
  <c r="F35" i="46" s="1"/>
  <c r="E34" i="46"/>
  <c r="F34" i="46" s="1"/>
  <c r="E33" i="46"/>
  <c r="F33" i="46" s="1"/>
  <c r="E32" i="46"/>
  <c r="F32" i="46" s="1"/>
  <c r="E31" i="46"/>
  <c r="F31" i="46" s="1"/>
  <c r="E30" i="46"/>
  <c r="F30" i="46" s="1"/>
  <c r="E29" i="46"/>
  <c r="F29" i="46" s="1"/>
  <c r="E28" i="46"/>
  <c r="F28" i="46" s="1"/>
  <c r="E27" i="46"/>
  <c r="F27" i="46" s="1"/>
  <c r="E26" i="46"/>
  <c r="F26" i="46" s="1"/>
  <c r="E25" i="46"/>
  <c r="F25" i="46" s="1"/>
  <c r="E24" i="46"/>
  <c r="F24" i="46" s="1"/>
  <c r="E23" i="46"/>
  <c r="F23" i="46" s="1"/>
  <c r="E22" i="46"/>
  <c r="F22" i="46" s="1"/>
  <c r="E21" i="46"/>
  <c r="F21" i="46" s="1"/>
  <c r="E20" i="46"/>
  <c r="F20" i="46" s="1"/>
  <c r="E19" i="46"/>
  <c r="F19" i="46" s="1"/>
  <c r="E18" i="46"/>
  <c r="F18" i="46" s="1"/>
  <c r="E17" i="46"/>
  <c r="F17" i="46" s="1"/>
  <c r="E16" i="46"/>
  <c r="F16" i="46" s="1"/>
  <c r="E15" i="46"/>
  <c r="F15" i="46" s="1"/>
  <c r="E14" i="46"/>
  <c r="F14" i="46" s="1"/>
  <c r="E13" i="46"/>
  <c r="F13" i="46" s="1"/>
  <c r="E12" i="46"/>
  <c r="F12" i="46" s="1"/>
  <c r="E11" i="46"/>
  <c r="F11" i="46" s="1"/>
  <c r="E10" i="46"/>
  <c r="F10" i="46" s="1"/>
  <c r="E9" i="46"/>
  <c r="F9" i="46" s="1"/>
  <c r="E8" i="46"/>
  <c r="F8" i="46" s="1"/>
  <c r="E7" i="46"/>
  <c r="F7" i="46" s="1"/>
  <c r="E6" i="46"/>
  <c r="F6" i="46" s="1"/>
  <c r="E5" i="46"/>
  <c r="F5" i="46" s="1"/>
  <c r="E4" i="46"/>
  <c r="F4" i="46" s="1"/>
  <c r="E3" i="46"/>
  <c r="F3" i="46" s="1"/>
  <c r="J11" i="6" l="1"/>
  <c r="K7" i="21"/>
  <c r="K8" i="21"/>
  <c r="K6" i="21"/>
  <c r="K5" i="21"/>
  <c r="K4" i="21"/>
  <c r="K3" i="21"/>
  <c r="E2" i="21"/>
  <c r="E12" i="21"/>
  <c r="I8" i="40" l="1"/>
  <c r="I7" i="40"/>
  <c r="I6" i="40"/>
  <c r="I5" i="40"/>
  <c r="I4" i="40"/>
  <c r="J4" i="40" s="1"/>
  <c r="I3" i="40"/>
  <c r="I2" i="40"/>
  <c r="J2" i="40" s="1"/>
  <c r="J5" i="40" l="1"/>
  <c r="J7" i="40"/>
  <c r="J6" i="40"/>
  <c r="J8" i="40"/>
  <c r="I9" i="40"/>
  <c r="J3" i="40"/>
  <c r="H9" i="40"/>
  <c r="J9" i="40" l="1"/>
  <c r="E107" i="39" l="1"/>
  <c r="E106" i="39"/>
  <c r="E105" i="39"/>
  <c r="E104" i="39"/>
  <c r="E103" i="39"/>
  <c r="E102" i="39"/>
  <c r="E101" i="39"/>
  <c r="E100" i="39"/>
  <c r="E99" i="39"/>
  <c r="E98" i="39"/>
  <c r="E97" i="39"/>
  <c r="E96" i="39"/>
  <c r="E95" i="39"/>
  <c r="E94" i="39"/>
  <c r="E93" i="39"/>
  <c r="E92" i="39"/>
  <c r="E74" i="39"/>
  <c r="E17" i="39"/>
  <c r="E16" i="39"/>
  <c r="E88" i="39"/>
  <c r="E87" i="39"/>
  <c r="E86" i="39"/>
  <c r="E85" i="39"/>
  <c r="E84" i="39"/>
  <c r="E83" i="39"/>
  <c r="E82" i="39"/>
  <c r="E81" i="39"/>
  <c r="E80" i="39"/>
  <c r="E79" i="39"/>
  <c r="E78" i="39"/>
  <c r="E77" i="39"/>
  <c r="E3" i="39"/>
  <c r="E73" i="39"/>
  <c r="E72" i="39"/>
  <c r="E89" i="39"/>
  <c r="E76" i="39"/>
  <c r="E71" i="39"/>
  <c r="E70" i="39"/>
  <c r="E69" i="39"/>
  <c r="E37" i="39"/>
  <c r="E67" i="39"/>
  <c r="E66" i="39"/>
  <c r="E65" i="39"/>
  <c r="E64" i="39"/>
  <c r="E63" i="39"/>
  <c r="E62" i="39"/>
  <c r="E61" i="39"/>
  <c r="E60" i="39"/>
  <c r="E59" i="39"/>
  <c r="E58" i="39"/>
  <c r="E57" i="39"/>
  <c r="E56" i="39"/>
  <c r="E55" i="39"/>
  <c r="E54" i="39"/>
  <c r="E53" i="39"/>
  <c r="E52" i="39"/>
  <c r="E51" i="39"/>
  <c r="E50" i="39"/>
  <c r="E49" i="39"/>
  <c r="E48" i="39"/>
  <c r="E47" i="39"/>
  <c r="E46" i="39"/>
  <c r="E45" i="39"/>
  <c r="E44" i="39"/>
  <c r="E43" i="39"/>
  <c r="E42" i="39"/>
  <c r="E41" i="39"/>
  <c r="E40" i="39"/>
  <c r="E39" i="39"/>
  <c r="E38" i="39"/>
  <c r="E68" i="39"/>
  <c r="E36" i="39"/>
  <c r="E35" i="39"/>
  <c r="E34" i="39"/>
  <c r="E33" i="39"/>
  <c r="E32" i="39"/>
  <c r="E31" i="39"/>
  <c r="E30" i="39"/>
  <c r="E29" i="39"/>
  <c r="E28" i="39"/>
  <c r="E27" i="39"/>
  <c r="E26" i="39"/>
  <c r="E25" i="39"/>
  <c r="E24" i="39"/>
  <c r="E23" i="39"/>
  <c r="E22" i="39"/>
  <c r="E21" i="39"/>
  <c r="E20" i="39"/>
  <c r="E19" i="39"/>
  <c r="E18" i="39"/>
  <c r="E91" i="39"/>
  <c r="E75" i="39"/>
  <c r="E90" i="39"/>
  <c r="E14" i="39"/>
  <c r="E13" i="39"/>
  <c r="E12" i="39"/>
  <c r="E11" i="39"/>
  <c r="E10" i="39"/>
  <c r="E9" i="39"/>
  <c r="E8" i="39"/>
  <c r="J7" i="39"/>
  <c r="E7" i="39"/>
  <c r="E6" i="39"/>
  <c r="E5" i="39"/>
  <c r="E4" i="39"/>
  <c r="J3" i="39"/>
  <c r="E15" i="39"/>
  <c r="J6" i="39" l="1"/>
  <c r="J5" i="39"/>
  <c r="I10" i="39"/>
  <c r="J4" i="39"/>
  <c r="J8" i="39"/>
  <c r="H10" i="39" l="1"/>
  <c r="J10" i="39" s="1"/>
  <c r="J9" i="39"/>
  <c r="I9" i="37"/>
  <c r="I8" i="37"/>
  <c r="H8" i="37"/>
  <c r="J8" i="37" s="1"/>
  <c r="I7" i="37"/>
  <c r="H7" i="37"/>
  <c r="I6" i="37"/>
  <c r="H6" i="37"/>
  <c r="I5" i="37"/>
  <c r="H5" i="37"/>
  <c r="J5" i="37" s="1"/>
  <c r="I4" i="37"/>
  <c r="H4" i="37"/>
  <c r="I3" i="37"/>
  <c r="H3" i="37"/>
  <c r="I2" i="37"/>
  <c r="H2" i="37"/>
  <c r="I9" i="36"/>
  <c r="I8" i="36"/>
  <c r="I7" i="36"/>
  <c r="I6" i="36"/>
  <c r="I5" i="36"/>
  <c r="I4" i="36"/>
  <c r="I3" i="36"/>
  <c r="I2" i="36"/>
  <c r="J2" i="36" s="1"/>
  <c r="H10" i="35"/>
  <c r="H9" i="35"/>
  <c r="H8" i="35"/>
  <c r="H7" i="35"/>
  <c r="H6" i="35"/>
  <c r="H5" i="35"/>
  <c r="H4" i="35"/>
  <c r="H3" i="35"/>
  <c r="E62" i="21"/>
  <c r="G62" i="21" s="1"/>
  <c r="E32" i="21"/>
  <c r="G32" i="21" s="1"/>
  <c r="E87" i="21"/>
  <c r="G87" i="21" s="1"/>
  <c r="E46" i="21"/>
  <c r="G46" i="21" s="1"/>
  <c r="E86" i="21"/>
  <c r="G86" i="21" s="1"/>
  <c r="E31" i="21"/>
  <c r="G31" i="21" s="1"/>
  <c r="E30" i="21"/>
  <c r="G30" i="21" s="1"/>
  <c r="E85" i="21"/>
  <c r="G85" i="21" s="1"/>
  <c r="E107" i="21"/>
  <c r="G107" i="21" s="1"/>
  <c r="E45" i="21"/>
  <c r="G45" i="21" s="1"/>
  <c r="E71" i="21"/>
  <c r="G71" i="21" s="1"/>
  <c r="E29" i="21"/>
  <c r="G29" i="21" s="1"/>
  <c r="E106" i="21"/>
  <c r="G106" i="21" s="1"/>
  <c r="E28" i="21"/>
  <c r="E84" i="21"/>
  <c r="G84" i="21" s="1"/>
  <c r="E83" i="21"/>
  <c r="G83" i="21" s="1"/>
  <c r="E27" i="21"/>
  <c r="G27" i="21" s="1"/>
  <c r="E105" i="21"/>
  <c r="G105" i="21" s="1"/>
  <c r="E44" i="21"/>
  <c r="G44" i="21" s="1"/>
  <c r="E11" i="21"/>
  <c r="E43" i="21"/>
  <c r="G43" i="21" s="1"/>
  <c r="E82" i="21"/>
  <c r="G82" i="21" s="1"/>
  <c r="E61" i="21"/>
  <c r="G61" i="21" s="1"/>
  <c r="E60" i="21"/>
  <c r="G60" i="21" s="1"/>
  <c r="E59" i="21"/>
  <c r="G59" i="21" s="1"/>
  <c r="E81" i="21"/>
  <c r="G81" i="21" s="1"/>
  <c r="E104" i="21"/>
  <c r="G104" i="21" s="1"/>
  <c r="E103" i="21"/>
  <c r="G103" i="21" s="1"/>
  <c r="E42" i="21"/>
  <c r="G42" i="21" s="1"/>
  <c r="E41" i="21"/>
  <c r="G41" i="21" s="1"/>
  <c r="E26" i="21"/>
  <c r="G26" i="21" s="1"/>
  <c r="E102" i="21"/>
  <c r="G102" i="21" s="1"/>
  <c r="E40" i="21"/>
  <c r="G40" i="21" s="1"/>
  <c r="E101" i="21"/>
  <c r="G101" i="21" s="1"/>
  <c r="E58" i="21"/>
  <c r="G58" i="21" s="1"/>
  <c r="E39" i="21"/>
  <c r="G39" i="21" s="1"/>
  <c r="E70" i="21"/>
  <c r="E80" i="21"/>
  <c r="G80" i="21" s="1"/>
  <c r="E57" i="21"/>
  <c r="G57" i="21" s="1"/>
  <c r="E25" i="21"/>
  <c r="E100" i="21"/>
  <c r="G100" i="21" s="1"/>
  <c r="E69" i="21"/>
  <c r="G69" i="21" s="1"/>
  <c r="E38" i="21"/>
  <c r="G38" i="21" s="1"/>
  <c r="E10" i="21"/>
  <c r="G10" i="21" s="1"/>
  <c r="E99" i="21"/>
  <c r="G99" i="21" s="1"/>
  <c r="E68" i="21"/>
  <c r="E79" i="21"/>
  <c r="G79" i="21" s="1"/>
  <c r="E24" i="21"/>
  <c r="G24" i="21" s="1"/>
  <c r="E98" i="21"/>
  <c r="G98" i="21" s="1"/>
  <c r="E67" i="21"/>
  <c r="G67" i="21" s="1"/>
  <c r="E97" i="21"/>
  <c r="G97" i="21" s="1"/>
  <c r="E9" i="21"/>
  <c r="G9" i="21" s="1"/>
  <c r="E56" i="21"/>
  <c r="G56" i="21" s="1"/>
  <c r="E96" i="21"/>
  <c r="G96" i="21" s="1"/>
  <c r="E55" i="21"/>
  <c r="G55" i="21" s="1"/>
  <c r="E23" i="21"/>
  <c r="G23" i="21" s="1"/>
  <c r="E22" i="21"/>
  <c r="G22" i="21" s="1"/>
  <c r="E95" i="21"/>
  <c r="G95" i="21" s="1"/>
  <c r="E8" i="21"/>
  <c r="G8" i="21" s="1"/>
  <c r="E94" i="21"/>
  <c r="G94" i="21" s="1"/>
  <c r="E93" i="21"/>
  <c r="G93" i="21" s="1"/>
  <c r="E7" i="21"/>
  <c r="E6" i="21"/>
  <c r="G6" i="21" s="1"/>
  <c r="E78" i="21"/>
  <c r="G78" i="21" s="1"/>
  <c r="E37" i="21"/>
  <c r="G37" i="21" s="1"/>
  <c r="E21" i="21"/>
  <c r="G21" i="21" s="1"/>
  <c r="E36" i="21"/>
  <c r="G36" i="21" s="1"/>
  <c r="E20" i="21"/>
  <c r="G20" i="21" s="1"/>
  <c r="E5" i="21"/>
  <c r="G5" i="21" s="1"/>
  <c r="E35" i="21"/>
  <c r="G35" i="21" s="1"/>
  <c r="E19" i="21"/>
  <c r="G19" i="21" s="1"/>
  <c r="E34" i="21"/>
  <c r="G34" i="21" s="1"/>
  <c r="E33" i="21"/>
  <c r="E4" i="21"/>
  <c r="G4" i="21" s="1"/>
  <c r="E66" i="21"/>
  <c r="G66" i="21" s="1"/>
  <c r="E54" i="21"/>
  <c r="E77" i="21"/>
  <c r="G77" i="21" s="1"/>
  <c r="E53" i="21"/>
  <c r="G53" i="21" s="1"/>
  <c r="E52" i="21"/>
  <c r="G52" i="21" s="1"/>
  <c r="E51" i="21"/>
  <c r="G51" i="21" s="1"/>
  <c r="E50" i="21"/>
  <c r="G50" i="21" s="1"/>
  <c r="E92" i="21"/>
  <c r="G92" i="21" s="1"/>
  <c r="E91" i="21"/>
  <c r="G91" i="21" s="1"/>
  <c r="E3" i="21"/>
  <c r="G3" i="21" s="1"/>
  <c r="E16" i="21"/>
  <c r="G16" i="21" s="1"/>
  <c r="E75" i="21"/>
  <c r="G75" i="21" s="1"/>
  <c r="E15" i="21"/>
  <c r="G15" i="21" s="1"/>
  <c r="E74" i="21"/>
  <c r="G74" i="21" s="1"/>
  <c r="E90" i="21"/>
  <c r="G90" i="21" s="1"/>
  <c r="E73" i="21"/>
  <c r="G73" i="21" s="1"/>
  <c r="E89" i="21"/>
  <c r="E18" i="21"/>
  <c r="G18" i="21" s="1"/>
  <c r="E76" i="21"/>
  <c r="G76" i="21" s="1"/>
  <c r="E17" i="21"/>
  <c r="G17" i="21" s="1"/>
  <c r="E65" i="21"/>
  <c r="G2" i="21"/>
  <c r="E72" i="21"/>
  <c r="E49" i="21"/>
  <c r="G49" i="21" s="1"/>
  <c r="E64" i="21"/>
  <c r="G64" i="21" s="1"/>
  <c r="E48" i="21"/>
  <c r="G48" i="21" s="1"/>
  <c r="E63" i="21"/>
  <c r="E47" i="21"/>
  <c r="E14" i="21"/>
  <c r="G14" i="21" s="1"/>
  <c r="E88" i="21"/>
  <c r="E13" i="21"/>
  <c r="D108" i="20"/>
  <c r="D110" i="20" s="1"/>
  <c r="C108" i="20"/>
  <c r="C110" i="20" s="1"/>
  <c r="H61" i="20"/>
  <c r="G61" i="20"/>
  <c r="H31" i="20"/>
  <c r="G31" i="20"/>
  <c r="H87" i="20"/>
  <c r="G87" i="20"/>
  <c r="H45" i="20"/>
  <c r="G45" i="20"/>
  <c r="H86" i="20"/>
  <c r="G86" i="20"/>
  <c r="H30" i="20"/>
  <c r="G30" i="20"/>
  <c r="H29" i="20"/>
  <c r="G29" i="20"/>
  <c r="H85" i="20"/>
  <c r="G85" i="20"/>
  <c r="H107" i="20"/>
  <c r="G107" i="20"/>
  <c r="H44" i="20"/>
  <c r="G44" i="20"/>
  <c r="H70" i="20"/>
  <c r="G70" i="20"/>
  <c r="H28" i="20"/>
  <c r="G28" i="20"/>
  <c r="H106" i="20"/>
  <c r="G106" i="20"/>
  <c r="H27" i="20"/>
  <c r="G27" i="20"/>
  <c r="H84" i="20"/>
  <c r="G84" i="20"/>
  <c r="H83" i="20"/>
  <c r="G83" i="20"/>
  <c r="H26" i="20"/>
  <c r="G26" i="20"/>
  <c r="H105" i="20"/>
  <c r="G105" i="20"/>
  <c r="H43" i="20"/>
  <c r="G43" i="20"/>
  <c r="H11" i="20"/>
  <c r="G11" i="20"/>
  <c r="H42" i="20"/>
  <c r="G42" i="20"/>
  <c r="H82" i="20"/>
  <c r="G82" i="20"/>
  <c r="H60" i="20"/>
  <c r="G60" i="20"/>
  <c r="H59" i="20"/>
  <c r="G59" i="20"/>
  <c r="H58" i="20"/>
  <c r="G58" i="20"/>
  <c r="H81" i="20"/>
  <c r="G81" i="20"/>
  <c r="H104" i="20"/>
  <c r="G104" i="20"/>
  <c r="H103" i="20"/>
  <c r="G103" i="20"/>
  <c r="H41" i="20"/>
  <c r="G41" i="20"/>
  <c r="H40" i="20"/>
  <c r="G40" i="20"/>
  <c r="H25" i="20"/>
  <c r="G25" i="20"/>
  <c r="H102" i="20"/>
  <c r="G102" i="20"/>
  <c r="H39" i="20"/>
  <c r="G39" i="20"/>
  <c r="H101" i="20"/>
  <c r="G101" i="20"/>
  <c r="H57" i="20"/>
  <c r="G57" i="20"/>
  <c r="H38" i="20"/>
  <c r="G38" i="20"/>
  <c r="H69" i="20"/>
  <c r="G69" i="20"/>
  <c r="H80" i="20"/>
  <c r="G80" i="20"/>
  <c r="H56" i="20"/>
  <c r="G56" i="20"/>
  <c r="H24" i="20"/>
  <c r="G24" i="20"/>
  <c r="H100" i="20"/>
  <c r="G100" i="20"/>
  <c r="H37" i="20"/>
  <c r="G37" i="20"/>
  <c r="H68" i="20"/>
  <c r="G68" i="20"/>
  <c r="H10" i="20"/>
  <c r="G10" i="20"/>
  <c r="H99" i="20"/>
  <c r="G99" i="20"/>
  <c r="H67" i="20"/>
  <c r="G67" i="20"/>
  <c r="H79" i="20"/>
  <c r="G79" i="20"/>
  <c r="H23" i="20"/>
  <c r="G23" i="20"/>
  <c r="H98" i="20"/>
  <c r="G98" i="20"/>
  <c r="H66" i="20"/>
  <c r="G66" i="20"/>
  <c r="H97" i="20"/>
  <c r="G97" i="20"/>
  <c r="H9" i="20"/>
  <c r="G9" i="20"/>
  <c r="H55" i="20"/>
  <c r="G55" i="20"/>
  <c r="H96" i="20"/>
  <c r="G96" i="20"/>
  <c r="H54" i="20"/>
  <c r="G54" i="20"/>
  <c r="H22" i="20"/>
  <c r="G22" i="20"/>
  <c r="H21" i="20"/>
  <c r="G21" i="20"/>
  <c r="H95" i="20"/>
  <c r="G95" i="20"/>
  <c r="H8" i="20"/>
  <c r="G8" i="20"/>
  <c r="H94" i="20"/>
  <c r="G94" i="20"/>
  <c r="H93" i="20"/>
  <c r="G93" i="20"/>
  <c r="H7" i="20"/>
  <c r="G7" i="20"/>
  <c r="H6" i="20"/>
  <c r="G6" i="20"/>
  <c r="H78" i="20"/>
  <c r="G78" i="20"/>
  <c r="H36" i="20"/>
  <c r="G36" i="20"/>
  <c r="H20" i="20"/>
  <c r="G20" i="20"/>
  <c r="H35" i="20"/>
  <c r="G35" i="20"/>
  <c r="H19" i="20"/>
  <c r="G19" i="20"/>
  <c r="H5" i="20"/>
  <c r="G5" i="20"/>
  <c r="H34" i="20"/>
  <c r="G34" i="20"/>
  <c r="H18" i="20"/>
  <c r="G18" i="20"/>
  <c r="H33" i="20"/>
  <c r="G33" i="20"/>
  <c r="H32" i="20"/>
  <c r="G32" i="20"/>
  <c r="H4" i="20"/>
  <c r="G4" i="20"/>
  <c r="H65" i="20"/>
  <c r="G65" i="20"/>
  <c r="H53" i="20"/>
  <c r="G53" i="20"/>
  <c r="H77" i="20"/>
  <c r="G77" i="20"/>
  <c r="H52" i="20"/>
  <c r="G52" i="20"/>
  <c r="H51" i="20"/>
  <c r="G51" i="20"/>
  <c r="H50" i="20"/>
  <c r="G50" i="20"/>
  <c r="H49" i="20"/>
  <c r="G49" i="20"/>
  <c r="H92" i="20"/>
  <c r="G92" i="20"/>
  <c r="H17" i="20"/>
  <c r="G17" i="20"/>
  <c r="H76" i="20"/>
  <c r="G76" i="20"/>
  <c r="H16" i="20"/>
  <c r="G16" i="20"/>
  <c r="H91" i="20"/>
  <c r="G91" i="20"/>
  <c r="H3" i="20"/>
  <c r="G3" i="20"/>
  <c r="H75" i="20"/>
  <c r="G75" i="20"/>
  <c r="H15" i="20"/>
  <c r="G15" i="20"/>
  <c r="H74" i="20"/>
  <c r="G74" i="20"/>
  <c r="H73" i="20"/>
  <c r="G73" i="20"/>
  <c r="H90" i="20"/>
  <c r="G90" i="20"/>
  <c r="H72" i="20"/>
  <c r="G72" i="20"/>
  <c r="H89" i="20"/>
  <c r="G89" i="20"/>
  <c r="H64" i="20"/>
  <c r="G64" i="20"/>
  <c r="H2" i="20"/>
  <c r="G2" i="20"/>
  <c r="H71" i="20"/>
  <c r="G71" i="20"/>
  <c r="H48" i="20"/>
  <c r="G48" i="20"/>
  <c r="H63" i="20"/>
  <c r="G63" i="20"/>
  <c r="H47" i="20"/>
  <c r="G47" i="20"/>
  <c r="H62" i="20"/>
  <c r="G62" i="20"/>
  <c r="H46" i="20"/>
  <c r="G46" i="20"/>
  <c r="H14" i="20"/>
  <c r="G14" i="20"/>
  <c r="H88" i="20"/>
  <c r="L9" i="20" s="1"/>
  <c r="G88" i="20"/>
  <c r="K9" i="20" s="1"/>
  <c r="H13" i="20"/>
  <c r="G13" i="20"/>
  <c r="H12" i="20"/>
  <c r="G12" i="20"/>
  <c r="G8" i="19"/>
  <c r="G108" i="16"/>
  <c r="F108" i="16"/>
  <c r="F107" i="16"/>
  <c r="F106" i="16"/>
  <c r="F105" i="16"/>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5" i="16"/>
  <c r="F74" i="16"/>
  <c r="F73" i="16"/>
  <c r="F72" i="16"/>
  <c r="F76" i="16"/>
  <c r="F71" i="16"/>
  <c r="F70" i="16"/>
  <c r="F69" i="16"/>
  <c r="F68" i="16"/>
  <c r="F67" i="16"/>
  <c r="F66" i="16"/>
  <c r="F65" i="16"/>
  <c r="F64" i="16"/>
  <c r="F63" i="16"/>
  <c r="F62" i="16"/>
  <c r="F61" i="16"/>
  <c r="F60" i="16"/>
  <c r="F59" i="16"/>
  <c r="F58" i="16"/>
  <c r="F57" i="16"/>
  <c r="F56" i="16"/>
  <c r="F55" i="16"/>
  <c r="F54" i="16"/>
  <c r="F53" i="16"/>
  <c r="F52" i="16"/>
  <c r="F51" i="16"/>
  <c r="F50" i="16"/>
  <c r="F49" i="16"/>
  <c r="F48" i="16"/>
  <c r="F47" i="16"/>
  <c r="F46" i="16"/>
  <c r="F45" i="16"/>
  <c r="F44" i="16"/>
  <c r="F43" i="16"/>
  <c r="F42" i="16"/>
  <c r="F41" i="16"/>
  <c r="F40" i="16"/>
  <c r="F39" i="16"/>
  <c r="F38" i="16"/>
  <c r="F37" i="16"/>
  <c r="F36" i="16"/>
  <c r="F35" i="16"/>
  <c r="F34" i="16"/>
  <c r="F33" i="16"/>
  <c r="F32" i="16"/>
  <c r="F31" i="16"/>
  <c r="F30" i="16"/>
  <c r="F29" i="16"/>
  <c r="F28" i="16"/>
  <c r="F27" i="16"/>
  <c r="F26" i="16"/>
  <c r="F25" i="16"/>
  <c r="F24" i="16"/>
  <c r="F23" i="16"/>
  <c r="F22" i="16"/>
  <c r="F21" i="16"/>
  <c r="F20" i="16"/>
  <c r="F19" i="16"/>
  <c r="F18" i="16"/>
  <c r="F15" i="16"/>
  <c r="F17" i="16"/>
  <c r="F16" i="16"/>
  <c r="F14" i="16"/>
  <c r="F13" i="16"/>
  <c r="K12" i="16"/>
  <c r="F12" i="16"/>
  <c r="J11" i="16"/>
  <c r="F11" i="16"/>
  <c r="J10" i="16"/>
  <c r="F10" i="16"/>
  <c r="J9" i="16"/>
  <c r="F9" i="16"/>
  <c r="J8" i="16"/>
  <c r="F8" i="16"/>
  <c r="J7" i="16"/>
  <c r="F7" i="16"/>
  <c r="J6" i="16"/>
  <c r="F6" i="16"/>
  <c r="J5" i="16"/>
  <c r="F5" i="16"/>
  <c r="F4" i="16"/>
  <c r="F3" i="16"/>
  <c r="F2" i="16"/>
  <c r="I7" i="14"/>
  <c r="I6" i="14"/>
  <c r="I4" i="14"/>
  <c r="I3" i="14"/>
  <c r="M107" i="13"/>
  <c r="L107" i="13"/>
  <c r="M106" i="13"/>
  <c r="L106" i="13"/>
  <c r="M105" i="13"/>
  <c r="L105" i="13"/>
  <c r="M104" i="13"/>
  <c r="L104" i="13"/>
  <c r="M103" i="13"/>
  <c r="L103" i="13"/>
  <c r="M102" i="13"/>
  <c r="L102" i="13"/>
  <c r="M101" i="13"/>
  <c r="L101" i="13"/>
  <c r="M100" i="13"/>
  <c r="L100" i="13"/>
  <c r="M99" i="13"/>
  <c r="L99" i="13"/>
  <c r="M98" i="13"/>
  <c r="L98" i="13"/>
  <c r="M97" i="13"/>
  <c r="L97" i="13"/>
  <c r="M96" i="13"/>
  <c r="L96" i="13"/>
  <c r="M95" i="13"/>
  <c r="L95" i="13"/>
  <c r="M94" i="13"/>
  <c r="L94" i="13"/>
  <c r="N94" i="13" s="1"/>
  <c r="M93" i="13"/>
  <c r="L93" i="13"/>
  <c r="M92" i="13"/>
  <c r="L92" i="13"/>
  <c r="M91" i="13"/>
  <c r="L91" i="13"/>
  <c r="M90" i="13"/>
  <c r="L90" i="13"/>
  <c r="N90" i="13" s="1"/>
  <c r="M89" i="13"/>
  <c r="L89" i="13"/>
  <c r="M88" i="13"/>
  <c r="L88" i="13"/>
  <c r="M87" i="13"/>
  <c r="L87" i="13"/>
  <c r="M86" i="13"/>
  <c r="L86" i="13"/>
  <c r="M85" i="13"/>
  <c r="L85" i="13"/>
  <c r="M84" i="13"/>
  <c r="L84" i="13"/>
  <c r="M83" i="13"/>
  <c r="L83" i="13"/>
  <c r="M82" i="13"/>
  <c r="L82" i="13"/>
  <c r="M81" i="13"/>
  <c r="L81" i="13"/>
  <c r="M80" i="13"/>
  <c r="L80" i="13"/>
  <c r="M79" i="13"/>
  <c r="L79" i="13"/>
  <c r="M78" i="13"/>
  <c r="L78" i="13"/>
  <c r="M77" i="13"/>
  <c r="L77" i="13"/>
  <c r="M75" i="13"/>
  <c r="L75" i="13"/>
  <c r="M74" i="13"/>
  <c r="L74" i="13"/>
  <c r="M73" i="13"/>
  <c r="L73" i="13"/>
  <c r="M72" i="13"/>
  <c r="L72" i="13"/>
  <c r="M76" i="13"/>
  <c r="L76" i="13"/>
  <c r="M71" i="13"/>
  <c r="L71" i="13"/>
  <c r="M70" i="13"/>
  <c r="L70" i="13"/>
  <c r="M69" i="13"/>
  <c r="L69" i="13"/>
  <c r="M68" i="13"/>
  <c r="L68" i="13"/>
  <c r="M67" i="13"/>
  <c r="L67" i="13"/>
  <c r="M66" i="13"/>
  <c r="L66" i="13"/>
  <c r="M65" i="13"/>
  <c r="L65" i="13"/>
  <c r="M64" i="13"/>
  <c r="L64" i="13"/>
  <c r="M63" i="13"/>
  <c r="L63" i="13"/>
  <c r="N63" i="13" s="1"/>
  <c r="M62" i="13"/>
  <c r="L62" i="13"/>
  <c r="M61" i="13"/>
  <c r="L61" i="13"/>
  <c r="M60" i="13"/>
  <c r="L60" i="13"/>
  <c r="M59" i="13"/>
  <c r="L59" i="13"/>
  <c r="M58" i="13"/>
  <c r="L58" i="13"/>
  <c r="M57" i="13"/>
  <c r="L57" i="13"/>
  <c r="M56" i="13"/>
  <c r="L56" i="13"/>
  <c r="M55" i="13"/>
  <c r="L55" i="13"/>
  <c r="M54" i="13"/>
  <c r="L54" i="13"/>
  <c r="M53" i="13"/>
  <c r="L53" i="13"/>
  <c r="M52" i="13"/>
  <c r="L52" i="13"/>
  <c r="M51" i="13"/>
  <c r="L51" i="13"/>
  <c r="M50" i="13"/>
  <c r="L50" i="13"/>
  <c r="M49" i="13"/>
  <c r="L49" i="13"/>
  <c r="M48" i="13"/>
  <c r="L48" i="13"/>
  <c r="M47" i="13"/>
  <c r="L47" i="13"/>
  <c r="M46" i="13"/>
  <c r="L46" i="13"/>
  <c r="M45" i="13"/>
  <c r="L45" i="13"/>
  <c r="M44" i="13"/>
  <c r="L44" i="13"/>
  <c r="M43" i="13"/>
  <c r="L43" i="13"/>
  <c r="M42" i="13"/>
  <c r="L42" i="13"/>
  <c r="M41" i="13"/>
  <c r="L41" i="13"/>
  <c r="M40" i="13"/>
  <c r="L40" i="13"/>
  <c r="M39" i="13"/>
  <c r="L39" i="13"/>
  <c r="M38" i="13"/>
  <c r="L38" i="13"/>
  <c r="M37" i="13"/>
  <c r="L37" i="13"/>
  <c r="M36" i="13"/>
  <c r="L36" i="13"/>
  <c r="M35" i="13"/>
  <c r="L35" i="13"/>
  <c r="M34" i="13"/>
  <c r="L34" i="13"/>
  <c r="M33" i="13"/>
  <c r="L33" i="13"/>
  <c r="M32" i="13"/>
  <c r="L32" i="13"/>
  <c r="M31" i="13"/>
  <c r="L31" i="13"/>
  <c r="N31" i="13" s="1"/>
  <c r="M30" i="13"/>
  <c r="L30" i="13"/>
  <c r="M29" i="13"/>
  <c r="L29" i="13"/>
  <c r="M28" i="13"/>
  <c r="L28" i="13"/>
  <c r="M27" i="13"/>
  <c r="L27" i="13"/>
  <c r="M26" i="13"/>
  <c r="L26" i="13"/>
  <c r="M25" i="13"/>
  <c r="L25" i="13"/>
  <c r="M24" i="13"/>
  <c r="L24" i="13"/>
  <c r="M23" i="13"/>
  <c r="L23" i="13"/>
  <c r="M22" i="13"/>
  <c r="L22" i="13"/>
  <c r="M21" i="13"/>
  <c r="L21" i="13"/>
  <c r="M20" i="13"/>
  <c r="L20" i="13"/>
  <c r="M19" i="13"/>
  <c r="L19" i="13"/>
  <c r="M18" i="13"/>
  <c r="L18" i="13"/>
  <c r="M15" i="13"/>
  <c r="L15" i="13"/>
  <c r="M17" i="13"/>
  <c r="L17" i="13"/>
  <c r="M16" i="13"/>
  <c r="L16" i="13"/>
  <c r="M14" i="13"/>
  <c r="L14" i="13"/>
  <c r="M13" i="13"/>
  <c r="L13" i="13"/>
  <c r="M12" i="13"/>
  <c r="L12" i="13"/>
  <c r="M11" i="13"/>
  <c r="L11" i="13"/>
  <c r="M10" i="13"/>
  <c r="L10" i="13"/>
  <c r="M9" i="13"/>
  <c r="L9" i="13"/>
  <c r="M8" i="13"/>
  <c r="L8" i="13"/>
  <c r="M7" i="13"/>
  <c r="L7" i="13"/>
  <c r="M6" i="13"/>
  <c r="L6" i="13"/>
  <c r="M5" i="13"/>
  <c r="L5" i="13"/>
  <c r="M4" i="13"/>
  <c r="L4" i="13"/>
  <c r="M3" i="13"/>
  <c r="L3" i="13"/>
  <c r="M2" i="13"/>
  <c r="L2" i="13"/>
  <c r="F80" i="12"/>
  <c r="F78" i="12"/>
  <c r="F43" i="12"/>
  <c r="F7" i="12"/>
  <c r="F83" i="12"/>
  <c r="F53" i="12"/>
  <c r="F52" i="12"/>
  <c r="F61" i="12"/>
  <c r="F62" i="12"/>
  <c r="F79" i="12"/>
  <c r="F81" i="12"/>
  <c r="F51" i="12"/>
  <c r="F32" i="12"/>
  <c r="F50" i="12"/>
  <c r="F60" i="12"/>
  <c r="F59" i="12"/>
  <c r="F93" i="12"/>
  <c r="F88" i="12"/>
  <c r="F37" i="12"/>
  <c r="F72" i="12"/>
  <c r="F21" i="12"/>
  <c r="F82" i="12"/>
  <c r="F24" i="12"/>
  <c r="F99" i="12"/>
  <c r="F67" i="12"/>
  <c r="F105" i="12"/>
  <c r="F46" i="12"/>
  <c r="F87" i="12"/>
  <c r="F36" i="12"/>
  <c r="F20" i="12"/>
  <c r="F18" i="12"/>
  <c r="F31" i="12"/>
  <c r="F6" i="12"/>
  <c r="F30" i="12"/>
  <c r="F98" i="12"/>
  <c r="F35" i="12"/>
  <c r="F57" i="12"/>
  <c r="F104" i="12"/>
  <c r="F10" i="12"/>
  <c r="F77" i="12"/>
  <c r="F86" i="12"/>
  <c r="F19" i="12"/>
  <c r="F25" i="12"/>
  <c r="F49" i="12"/>
  <c r="F108" i="12"/>
  <c r="F101" i="12"/>
  <c r="F42" i="12"/>
  <c r="F17" i="12"/>
  <c r="F45" i="12"/>
  <c r="F38" i="12"/>
  <c r="F71" i="12"/>
  <c r="F64" i="12"/>
  <c r="F56" i="12"/>
  <c r="F29" i="12"/>
  <c r="F97" i="12"/>
  <c r="F92" i="12"/>
  <c r="F4" i="12"/>
  <c r="F107" i="12"/>
  <c r="F48" i="12"/>
  <c r="F28" i="12"/>
  <c r="F85" i="12"/>
  <c r="F63" i="12"/>
  <c r="F47" i="12"/>
  <c r="F41" i="12"/>
  <c r="F34" i="12"/>
  <c r="F76" i="12"/>
  <c r="F33" i="12"/>
  <c r="F16" i="12"/>
  <c r="F15" i="12"/>
  <c r="F5" i="12"/>
  <c r="F75" i="12"/>
  <c r="F66" i="12"/>
  <c r="F54" i="12"/>
  <c r="F89" i="12"/>
  <c r="F69" i="12"/>
  <c r="F55" i="12"/>
  <c r="F26" i="12"/>
  <c r="F23" i="12"/>
  <c r="F22" i="12"/>
  <c r="F96" i="12"/>
  <c r="F9" i="12"/>
  <c r="F84" i="12"/>
  <c r="F74" i="12"/>
  <c r="F103" i="12"/>
  <c r="F91" i="12"/>
  <c r="F27" i="12"/>
  <c r="F14" i="12"/>
  <c r="F40" i="12"/>
  <c r="F73" i="12"/>
  <c r="F102" i="12"/>
  <c r="F58" i="12"/>
  <c r="F106" i="12"/>
  <c r="F39" i="12"/>
  <c r="F44" i="12"/>
  <c r="F11" i="12"/>
  <c r="F13" i="12"/>
  <c r="F70" i="12"/>
  <c r="F95" i="12"/>
  <c r="F100" i="12"/>
  <c r="F94" i="12"/>
  <c r="F68" i="12"/>
  <c r="F8" i="12"/>
  <c r="F90" i="12"/>
  <c r="F12" i="12"/>
  <c r="F65" i="12"/>
  <c r="I62" i="11"/>
  <c r="H62" i="11"/>
  <c r="I32" i="11"/>
  <c r="H32" i="11"/>
  <c r="I88" i="11"/>
  <c r="H88" i="11"/>
  <c r="I46" i="11"/>
  <c r="H46" i="11"/>
  <c r="I87" i="11"/>
  <c r="H87" i="11"/>
  <c r="I31" i="11"/>
  <c r="H31" i="11"/>
  <c r="I30" i="11"/>
  <c r="H30" i="11"/>
  <c r="I86" i="11"/>
  <c r="H86" i="11"/>
  <c r="I108" i="11"/>
  <c r="H108" i="11"/>
  <c r="I45" i="11"/>
  <c r="H45" i="11"/>
  <c r="I71" i="11"/>
  <c r="H71" i="11"/>
  <c r="I29" i="11"/>
  <c r="H29" i="11"/>
  <c r="I107" i="11"/>
  <c r="H107" i="11"/>
  <c r="I28" i="11"/>
  <c r="H28" i="11"/>
  <c r="I85" i="11"/>
  <c r="H85" i="11"/>
  <c r="I84" i="11"/>
  <c r="H84" i="11"/>
  <c r="I27" i="11"/>
  <c r="H27" i="11"/>
  <c r="I106" i="11"/>
  <c r="H106" i="11"/>
  <c r="I44" i="11"/>
  <c r="H44" i="11"/>
  <c r="I12" i="11"/>
  <c r="H12" i="11"/>
  <c r="I43" i="11"/>
  <c r="H43" i="11"/>
  <c r="I83" i="11"/>
  <c r="H83" i="11"/>
  <c r="I61" i="11"/>
  <c r="H61" i="11"/>
  <c r="I60" i="11"/>
  <c r="H60" i="11"/>
  <c r="I59" i="11"/>
  <c r="H59" i="11"/>
  <c r="I82" i="11"/>
  <c r="H82" i="11"/>
  <c r="I105" i="11"/>
  <c r="H105" i="11"/>
  <c r="I104" i="11"/>
  <c r="H104" i="11"/>
  <c r="I42" i="11"/>
  <c r="H42" i="11"/>
  <c r="I41" i="11"/>
  <c r="H41" i="11"/>
  <c r="I26" i="11"/>
  <c r="H26" i="11"/>
  <c r="I103" i="11"/>
  <c r="H103" i="11"/>
  <c r="I40" i="11"/>
  <c r="H40" i="11"/>
  <c r="I102" i="11"/>
  <c r="H102" i="11"/>
  <c r="I58" i="11"/>
  <c r="H58" i="11"/>
  <c r="I39" i="11"/>
  <c r="H39" i="11"/>
  <c r="I70" i="11"/>
  <c r="H70" i="11"/>
  <c r="I81" i="11"/>
  <c r="H81" i="11"/>
  <c r="I57" i="11"/>
  <c r="H57" i="11"/>
  <c r="I25" i="11"/>
  <c r="H25" i="11"/>
  <c r="I101" i="11"/>
  <c r="H101" i="11"/>
  <c r="I69" i="11"/>
  <c r="H69" i="11"/>
  <c r="I38" i="11"/>
  <c r="H38" i="11"/>
  <c r="I11" i="11"/>
  <c r="H11" i="11"/>
  <c r="I100" i="11"/>
  <c r="H100" i="11"/>
  <c r="I68" i="11"/>
  <c r="H68" i="11"/>
  <c r="I80" i="11"/>
  <c r="H80" i="11"/>
  <c r="I24" i="11"/>
  <c r="H24" i="11"/>
  <c r="I99" i="11"/>
  <c r="H99" i="11"/>
  <c r="I67" i="11"/>
  <c r="H67" i="11"/>
  <c r="I98" i="11"/>
  <c r="H98" i="11"/>
  <c r="I10" i="11"/>
  <c r="H10" i="11"/>
  <c r="I56" i="11"/>
  <c r="H56" i="11"/>
  <c r="I97" i="11"/>
  <c r="H97" i="11"/>
  <c r="I55" i="11"/>
  <c r="H55" i="11"/>
  <c r="I23" i="11"/>
  <c r="H23" i="11"/>
  <c r="I22" i="11"/>
  <c r="H22" i="11"/>
  <c r="I96" i="11"/>
  <c r="H96" i="11"/>
  <c r="I9" i="11"/>
  <c r="H9" i="11"/>
  <c r="I95" i="11"/>
  <c r="H95" i="11"/>
  <c r="I94" i="11"/>
  <c r="H94" i="11"/>
  <c r="I8" i="11"/>
  <c r="H8" i="11"/>
  <c r="I7" i="11"/>
  <c r="H7" i="11"/>
  <c r="I79" i="11"/>
  <c r="H79" i="11"/>
  <c r="I37" i="11"/>
  <c r="H37" i="11"/>
  <c r="I21" i="11"/>
  <c r="H21" i="11"/>
  <c r="I36" i="11"/>
  <c r="H36" i="11"/>
  <c r="I20" i="11"/>
  <c r="H20" i="11"/>
  <c r="I6" i="11"/>
  <c r="H6" i="11"/>
  <c r="I35" i="11"/>
  <c r="H35" i="11"/>
  <c r="I19" i="11"/>
  <c r="H19" i="11"/>
  <c r="I34" i="11"/>
  <c r="H34" i="11"/>
  <c r="I33" i="11"/>
  <c r="H33" i="11"/>
  <c r="M5" i="11" s="1"/>
  <c r="I5" i="11"/>
  <c r="H5" i="11"/>
  <c r="I66" i="11"/>
  <c r="H66" i="11"/>
  <c r="I54" i="11"/>
  <c r="H54" i="11"/>
  <c r="I78" i="11"/>
  <c r="H78" i="11"/>
  <c r="I53" i="11"/>
  <c r="H53" i="11"/>
  <c r="I52" i="11"/>
  <c r="H52" i="11"/>
  <c r="I51" i="11"/>
  <c r="H51" i="11"/>
  <c r="I50" i="11"/>
  <c r="H50" i="11"/>
  <c r="I93" i="11"/>
  <c r="H93" i="11"/>
  <c r="I92" i="11"/>
  <c r="H92" i="11"/>
  <c r="I4" i="11"/>
  <c r="H4" i="11"/>
  <c r="I76" i="11"/>
  <c r="H76" i="11"/>
  <c r="I75" i="11"/>
  <c r="H75" i="11"/>
  <c r="I16" i="11"/>
  <c r="H16" i="11"/>
  <c r="I74" i="11"/>
  <c r="H74" i="11"/>
  <c r="I91" i="11"/>
  <c r="H91" i="11"/>
  <c r="I73" i="11"/>
  <c r="H73" i="11"/>
  <c r="I90" i="11"/>
  <c r="H90" i="11"/>
  <c r="I18" i="11"/>
  <c r="H18" i="11"/>
  <c r="I77" i="11"/>
  <c r="H77" i="11"/>
  <c r="I17" i="11"/>
  <c r="H17" i="11"/>
  <c r="I65" i="11"/>
  <c r="H65" i="11"/>
  <c r="I3" i="11"/>
  <c r="H3" i="11"/>
  <c r="M3" i="11" s="1"/>
  <c r="I72" i="11"/>
  <c r="H72" i="11"/>
  <c r="M8" i="11" s="1"/>
  <c r="I49" i="11"/>
  <c r="H49" i="11"/>
  <c r="I64" i="11"/>
  <c r="H64" i="11"/>
  <c r="I48" i="11"/>
  <c r="H48" i="11"/>
  <c r="I63" i="11"/>
  <c r="H63" i="11"/>
  <c r="I47" i="11"/>
  <c r="H47" i="11"/>
  <c r="I15" i="11"/>
  <c r="H15" i="11"/>
  <c r="I89" i="11"/>
  <c r="H89" i="11"/>
  <c r="I14" i="11"/>
  <c r="H14" i="11"/>
  <c r="I13" i="11"/>
  <c r="H13" i="11"/>
  <c r="E8" i="10"/>
  <c r="E7" i="10"/>
  <c r="E6" i="10"/>
  <c r="E5" i="10"/>
  <c r="E4" i="10"/>
  <c r="E3" i="10"/>
  <c r="E2" i="10"/>
  <c r="I8" i="9"/>
  <c r="J8" i="9" s="1"/>
  <c r="I7" i="9"/>
  <c r="I6" i="9"/>
  <c r="I5" i="9"/>
  <c r="I4" i="9"/>
  <c r="J4" i="9" s="1"/>
  <c r="I3" i="9"/>
  <c r="I2" i="9"/>
  <c r="I9" i="8"/>
  <c r="I8" i="8"/>
  <c r="I7" i="8"/>
  <c r="I6" i="8"/>
  <c r="I5" i="8"/>
  <c r="I4" i="8"/>
  <c r="I3" i="8"/>
  <c r="M10" i="6"/>
  <c r="M9" i="6"/>
  <c r="M7" i="6"/>
  <c r="O7" i="6" s="1"/>
  <c r="M5" i="6"/>
  <c r="M7" i="11" l="1"/>
  <c r="K3" i="20"/>
  <c r="J3" i="21"/>
  <c r="J6" i="37"/>
  <c r="N11" i="13"/>
  <c r="N47" i="13"/>
  <c r="N59" i="13"/>
  <c r="N95" i="13"/>
  <c r="L6" i="20"/>
  <c r="J7" i="37"/>
  <c r="K4" i="20"/>
  <c r="J2" i="37"/>
  <c r="H9" i="37"/>
  <c r="J9" i="37" s="1"/>
  <c r="M6" i="11"/>
  <c r="M9" i="11"/>
  <c r="M4" i="11"/>
  <c r="Q2" i="13"/>
  <c r="N73" i="13"/>
  <c r="J4" i="37"/>
  <c r="J5" i="21"/>
  <c r="L5" i="21" s="1"/>
  <c r="J6" i="21"/>
  <c r="J2" i="21"/>
  <c r="L2" i="21" s="1"/>
  <c r="J7" i="21"/>
  <c r="L7" i="21" s="1"/>
  <c r="J4" i="21"/>
  <c r="L4" i="21" s="1"/>
  <c r="J8" i="21"/>
  <c r="L8" i="21" s="1"/>
  <c r="L7" i="20"/>
  <c r="L8" i="20"/>
  <c r="L5" i="20"/>
  <c r="L4" i="20"/>
  <c r="L3" i="20"/>
  <c r="K6" i="20"/>
  <c r="M6" i="20" s="1"/>
  <c r="N6" i="20" s="1"/>
  <c r="K7" i="20"/>
  <c r="M7" i="20" s="1"/>
  <c r="N7" i="20" s="1"/>
  <c r="K8" i="20"/>
  <c r="K5" i="20"/>
  <c r="N72" i="13"/>
  <c r="N85" i="13"/>
  <c r="Q3" i="13"/>
  <c r="Q4" i="13"/>
  <c r="Q6" i="13"/>
  <c r="Q8" i="13"/>
  <c r="N14" i="13"/>
  <c r="N32" i="13"/>
  <c r="N46" i="13"/>
  <c r="J21" i="11"/>
  <c r="J67" i="11"/>
  <c r="J102" i="11"/>
  <c r="J41" i="11"/>
  <c r="J28" i="11"/>
  <c r="J45" i="11"/>
  <c r="J17" i="11"/>
  <c r="J74" i="11"/>
  <c r="J51" i="11"/>
  <c r="J68" i="11"/>
  <c r="J32" i="11"/>
  <c r="N3" i="11"/>
  <c r="J75" i="11"/>
  <c r="J53" i="11"/>
  <c r="J31" i="11"/>
  <c r="G70" i="21"/>
  <c r="G54" i="21"/>
  <c r="G11" i="21"/>
  <c r="G65" i="21"/>
  <c r="L3" i="21"/>
  <c r="G68" i="21"/>
  <c r="N43" i="13"/>
  <c r="N50" i="13"/>
  <c r="N54" i="13"/>
  <c r="N60" i="13"/>
  <c r="N62" i="13"/>
  <c r="N78" i="13"/>
  <c r="N96" i="13"/>
  <c r="N98" i="13"/>
  <c r="N102" i="13"/>
  <c r="N106" i="13"/>
  <c r="N21" i="13"/>
  <c r="N25" i="13"/>
  <c r="Q7" i="13"/>
  <c r="N8" i="13"/>
  <c r="N10" i="13"/>
  <c r="N26" i="13"/>
  <c r="N30" i="13"/>
  <c r="N42" i="13"/>
  <c r="Q5" i="13"/>
  <c r="N69" i="13"/>
  <c r="R8" i="13"/>
  <c r="J5" i="11"/>
  <c r="J95" i="11"/>
  <c r="J96" i="11"/>
  <c r="J87" i="11"/>
  <c r="J88" i="11"/>
  <c r="J62" i="11"/>
  <c r="J14" i="11"/>
  <c r="J15" i="11"/>
  <c r="J63" i="11"/>
  <c r="J64" i="11"/>
  <c r="J72" i="11"/>
  <c r="J65" i="11"/>
  <c r="J11" i="11"/>
  <c r="J69" i="11"/>
  <c r="J104" i="11"/>
  <c r="J82" i="11"/>
  <c r="J49" i="11"/>
  <c r="J73" i="11"/>
  <c r="J54" i="11"/>
  <c r="N5" i="11"/>
  <c r="J47" i="11"/>
  <c r="J3" i="11"/>
  <c r="N4" i="11"/>
  <c r="J91" i="11"/>
  <c r="J16" i="11"/>
  <c r="J76" i="11"/>
  <c r="J92" i="11"/>
  <c r="J50" i="11"/>
  <c r="J52" i="11"/>
  <c r="J34" i="11"/>
  <c r="J35" i="11"/>
  <c r="J79" i="11"/>
  <c r="N6" i="11"/>
  <c r="O6" i="11" s="1"/>
  <c r="J22" i="11"/>
  <c r="J55" i="11"/>
  <c r="J56" i="11"/>
  <c r="J99" i="11"/>
  <c r="J80" i="11"/>
  <c r="J25" i="11"/>
  <c r="J81" i="11"/>
  <c r="J103" i="11"/>
  <c r="J59" i="11"/>
  <c r="J61" i="11"/>
  <c r="J43" i="11"/>
  <c r="J44" i="11"/>
  <c r="J27" i="11"/>
  <c r="J85" i="11"/>
  <c r="J13" i="11"/>
  <c r="J89" i="11"/>
  <c r="J18" i="11"/>
  <c r="J93" i="11"/>
  <c r="J8" i="11"/>
  <c r="J33" i="11"/>
  <c r="J19" i="11"/>
  <c r="J6" i="11"/>
  <c r="J36" i="11"/>
  <c r="J37" i="11"/>
  <c r="J7" i="11"/>
  <c r="J23" i="11"/>
  <c r="J97" i="11"/>
  <c r="J24" i="11"/>
  <c r="N7" i="11"/>
  <c r="J101" i="11"/>
  <c r="J57" i="11"/>
  <c r="J70" i="11"/>
  <c r="N8" i="11"/>
  <c r="J58" i="11"/>
  <c r="J40" i="11"/>
  <c r="J26" i="11"/>
  <c r="J60" i="11"/>
  <c r="J83" i="11"/>
  <c r="N9" i="11"/>
  <c r="J106" i="11"/>
  <c r="J29" i="11"/>
  <c r="G13" i="21"/>
  <c r="J4" i="36"/>
  <c r="J6" i="36"/>
  <c r="J8" i="36"/>
  <c r="J3" i="36"/>
  <c r="J9" i="36"/>
  <c r="J5" i="36"/>
  <c r="J7" i="36"/>
  <c r="M9" i="20"/>
  <c r="N9" i="20" s="1"/>
  <c r="K5" i="16"/>
  <c r="K9" i="16"/>
  <c r="K8" i="16"/>
  <c r="K7" i="16"/>
  <c r="K11" i="16"/>
  <c r="H108" i="16"/>
  <c r="K6" i="16"/>
  <c r="K10" i="16"/>
  <c r="I8" i="14"/>
  <c r="I5" i="14"/>
  <c r="I2" i="14"/>
  <c r="N37" i="13"/>
  <c r="N66" i="13"/>
  <c r="N70" i="13"/>
  <c r="N75" i="13"/>
  <c r="N105" i="13"/>
  <c r="N17" i="13"/>
  <c r="N18" i="13"/>
  <c r="N22" i="13"/>
  <c r="N28" i="13"/>
  <c r="N53" i="13"/>
  <c r="N57" i="13"/>
  <c r="N74" i="13"/>
  <c r="N80" i="13"/>
  <c r="N82" i="13"/>
  <c r="N86" i="13"/>
  <c r="N92" i="13"/>
  <c r="N41" i="13"/>
  <c r="N64" i="13"/>
  <c r="N101" i="13"/>
  <c r="N2" i="13"/>
  <c r="N7" i="13"/>
  <c r="N9" i="13"/>
  <c r="N16" i="13"/>
  <c r="N27" i="13"/>
  <c r="N34" i="13"/>
  <c r="N38" i="13"/>
  <c r="N44" i="13"/>
  <c r="N58" i="13"/>
  <c r="N79" i="13"/>
  <c r="N91" i="13"/>
  <c r="R5" i="13"/>
  <c r="N20" i="13"/>
  <c r="N29" i="13"/>
  <c r="N36" i="13"/>
  <c r="N45" i="13"/>
  <c r="N61" i="13"/>
  <c r="N68" i="13"/>
  <c r="N77" i="13"/>
  <c r="N93" i="13"/>
  <c r="N107" i="13"/>
  <c r="N4" i="13"/>
  <c r="N5" i="13"/>
  <c r="N15" i="13"/>
  <c r="N19" i="13"/>
  <c r="N24" i="13"/>
  <c r="N33" i="13"/>
  <c r="N35" i="13"/>
  <c r="N40" i="13"/>
  <c r="N49" i="13"/>
  <c r="N51" i="13"/>
  <c r="N56" i="13"/>
  <c r="R6" i="13"/>
  <c r="S6" i="13" s="1"/>
  <c r="N67" i="13"/>
  <c r="R7" i="13"/>
  <c r="S7" i="13" s="1"/>
  <c r="N81" i="13"/>
  <c r="N83" i="13"/>
  <c r="N88" i="13"/>
  <c r="N97" i="13"/>
  <c r="N99" i="13"/>
  <c r="N104" i="13"/>
  <c r="S8" i="13"/>
  <c r="N3" i="13"/>
  <c r="N13" i="13"/>
  <c r="N52" i="13"/>
  <c r="N84" i="13"/>
  <c r="N100" i="13"/>
  <c r="N6" i="13"/>
  <c r="R3" i="13"/>
  <c r="N23" i="13"/>
  <c r="N39" i="13"/>
  <c r="N55" i="13"/>
  <c r="N71" i="13"/>
  <c r="N87" i="13"/>
  <c r="N103" i="13"/>
  <c r="J86" i="11"/>
  <c r="J48" i="11"/>
  <c r="J77" i="11"/>
  <c r="J90" i="11"/>
  <c r="J4" i="11"/>
  <c r="J78" i="11"/>
  <c r="J66" i="11"/>
  <c r="J20" i="11"/>
  <c r="J94" i="11"/>
  <c r="J9" i="11"/>
  <c r="J10" i="11"/>
  <c r="J100" i="11"/>
  <c r="J38" i="11"/>
  <c r="J39" i="11"/>
  <c r="J42" i="11"/>
  <c r="J105" i="11"/>
  <c r="J12" i="11"/>
  <c r="J107" i="11"/>
  <c r="J71" i="11"/>
  <c r="J46" i="11"/>
  <c r="J84" i="11"/>
  <c r="J108" i="11"/>
  <c r="J30" i="11"/>
  <c r="J98" i="11"/>
  <c r="O9" i="6"/>
  <c r="N9" i="6"/>
  <c r="M8" i="6"/>
  <c r="K11" i="6"/>
  <c r="L11" i="6"/>
  <c r="M6" i="6"/>
  <c r="O6" i="6" s="1"/>
  <c r="G88" i="21"/>
  <c r="G72" i="21"/>
  <c r="L6" i="21"/>
  <c r="G47" i="21"/>
  <c r="G7" i="21"/>
  <c r="G33" i="21"/>
  <c r="G28" i="21"/>
  <c r="G25" i="21"/>
  <c r="G89" i="21"/>
  <c r="G12" i="21"/>
  <c r="G63" i="21"/>
  <c r="J3" i="37"/>
  <c r="J3" i="9"/>
  <c r="J2" i="9"/>
  <c r="J6" i="9"/>
  <c r="J5" i="9"/>
  <c r="J7" i="9"/>
  <c r="I9" i="9"/>
  <c r="R4" i="13"/>
  <c r="S4" i="13" s="1"/>
  <c r="R2" i="13"/>
  <c r="S2" i="13" s="1"/>
  <c r="N65" i="13"/>
  <c r="N89" i="13"/>
  <c r="N12" i="13"/>
  <c r="N48" i="13"/>
  <c r="N76" i="13"/>
  <c r="H9" i="9"/>
  <c r="O8" i="6"/>
  <c r="N7" i="6"/>
  <c r="O5" i="6"/>
  <c r="O10" i="6"/>
  <c r="M4" i="6"/>
  <c r="M5" i="20" l="1"/>
  <c r="N5" i="20" s="1"/>
  <c r="M4" i="20"/>
  <c r="N4" i="20" s="1"/>
  <c r="O4" i="6"/>
  <c r="N4" i="6"/>
  <c r="M3" i="20"/>
  <c r="N3" i="20" s="1"/>
  <c r="M8" i="20"/>
  <c r="N8" i="20" s="1"/>
  <c r="S3" i="13"/>
  <c r="O9" i="11"/>
  <c r="O3" i="11"/>
  <c r="O5" i="11"/>
  <c r="O8" i="11"/>
  <c r="O7" i="11"/>
  <c r="O4" i="11"/>
  <c r="S5" i="13"/>
  <c r="N10" i="6"/>
  <c r="N5" i="6"/>
  <c r="N8" i="6"/>
  <c r="N6" i="6"/>
  <c r="J9" i="9"/>
  <c r="M11" i="6"/>
  <c r="O11" i="6" l="1"/>
  <c r="N1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0" authorId="0" shapeId="0" xr:uid="{2D834757-9A73-B440-955C-BDBFFDB62463}">
      <text>
        <r>
          <rPr>
            <sz val="10"/>
            <color rgb="FF000000"/>
            <rFont val="Tahoma"/>
            <family val="2"/>
          </rPr>
          <t>Es la proporción de individuos mayores a 35 años susceptibles de padecer obesidad</t>
        </r>
      </text>
    </comment>
    <comment ref="E50" authorId="0" shapeId="0" xr:uid="{A03154EC-F282-B14D-9A9E-9C6A1B23866B}">
      <text>
        <r>
          <rPr>
            <sz val="10"/>
            <color rgb="FF000000"/>
            <rFont val="Tahoma"/>
            <family val="2"/>
          </rPr>
          <t>Los delitos que son considerados para la medición son: Homicidio doloso,culposo, delitos de secuestro, delitos extorsión, robo con violencia, y robo de vehículos. Para relacionar los delitos con la población se toman las estimaciones de la población para los municipios en cada año.</t>
        </r>
      </text>
    </comment>
    <comment ref="E52" authorId="0" shapeId="0" xr:uid="{21751AD3-D3F1-9843-AE35-56D88B653B7F}">
      <text>
        <r>
          <rPr>
            <sz val="10"/>
            <color rgb="FF000000"/>
            <rFont val="Tahoma"/>
            <family val="2"/>
          </rPr>
          <t>La incidencia delictiva se refiere a la presunta ocurrencia de delitos registrados en averiguaciones previas iniciadas o carpetas de investigación, reportadas por las Procuradurías de Justicia y Fiscalías Generales de las entidades federativas en el caso del fuero común y por la Procuraduría General de la República en el fuero federal.</t>
        </r>
      </text>
    </comment>
    <comment ref="C78" authorId="0" shapeId="0" xr:uid="{A0BA3636-1E43-504A-911E-F6A8E48529F5}">
      <text>
        <r>
          <rPr>
            <sz val="10"/>
            <color rgb="FF000000"/>
            <rFont val="Calibri"/>
            <family val="2"/>
            <scheme val="minor"/>
          </rPr>
          <t>Documenta las variaciones en términos porcentuales de superficie forestal perdida de un año actual, con respecto a la superficie forestal perdida del año anterior y el resultado se multiplica por el factor (100)</t>
        </r>
        <r>
          <rPr>
            <sz val="10"/>
            <color rgb="FF000000"/>
            <rFont val="Calibri"/>
            <family val="2"/>
            <scheme val="minor"/>
          </rPr>
          <t xml:space="preserve">
</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Dulce Guadalupe Martinez Galicia</author>
  </authors>
  <commentList>
    <comment ref="D3" authorId="0" shapeId="0" xr:uid="{BF9FAB0E-22BD-4D71-9EE4-FA692A8A375E}">
      <text>
        <r>
          <rPr>
            <b/>
            <sz val="10"/>
            <color rgb="FF000000"/>
            <rFont val="Tahoma"/>
            <family val="2"/>
          </rPr>
          <t>Verificar variables</t>
        </r>
      </text>
    </comment>
    <comment ref="D22" authorId="0" shapeId="0" xr:uid="{AF342B38-71F9-4FED-9DA9-A9F10651C848}">
      <text>
        <r>
          <rPr>
            <b/>
            <sz val="10"/>
            <color rgb="FF000000"/>
            <rFont val="Tahoma"/>
            <family val="2"/>
          </rPr>
          <t>Checar con Biiniza y Teresita</t>
        </r>
      </text>
    </comment>
    <comment ref="D26" authorId="0" shapeId="0" xr:uid="{89F9FBE5-C567-401F-A72D-28708F9D6FFE}">
      <text>
        <r>
          <rPr>
            <b/>
            <sz val="10"/>
            <color rgb="FF000000"/>
            <rFont val="Tahoma"/>
            <family val="2"/>
          </rPr>
          <t>Desglosado</t>
        </r>
      </text>
    </comment>
    <comment ref="K26" authorId="1" shapeId="0" xr:uid="{F2B415C1-F995-4543-9C3B-C975C4E070A3}">
      <text>
        <r>
          <rPr>
            <b/>
            <sz val="9"/>
            <color indexed="81"/>
            <rFont val="Tahoma"/>
            <family val="2"/>
          </rPr>
          <t>Dulce Guadalupe Martinez Galicia:</t>
        </r>
        <r>
          <rPr>
            <sz val="9"/>
            <color indexed="81"/>
            <rFont val="Tahoma"/>
            <family val="2"/>
          </rPr>
          <t xml:space="preserve">
Preliminares</t>
        </r>
      </text>
    </comment>
    <comment ref="D44" authorId="0" shapeId="0" xr:uid="{FE6FF7FB-DFAF-48EA-BAEA-883C3830E05D}">
      <text>
        <r>
          <rPr>
            <b/>
            <sz val="10"/>
            <color rgb="FF000000"/>
            <rFont val="Tahoma"/>
            <family val="2"/>
          </rPr>
          <t>Pedir info a Lizeth</t>
        </r>
      </text>
    </comment>
  </commentList>
</comments>
</file>

<file path=xl/sharedStrings.xml><?xml version="1.0" encoding="utf-8"?>
<sst xmlns="http://schemas.openxmlformats.org/spreadsheetml/2006/main" count="7039" uniqueCount="1098">
  <si>
    <t>Porcentaje de alumnos que obtuvieron niveles de logro satisfactorio y logro sobresaliente en Aprendizaje en Matemáticas de la Prueba Planea Educación Secundaria</t>
  </si>
  <si>
    <t>A = (B/C)*100</t>
  </si>
  <si>
    <t>B</t>
  </si>
  <si>
    <t>Sumatoria del aprendizaje en matemáticas en secundaria</t>
  </si>
  <si>
    <t>C</t>
  </si>
  <si>
    <t>Total de campos de formación</t>
  </si>
  <si>
    <t>Tasa de Mortalidad</t>
  </si>
  <si>
    <t>Número de defunciones</t>
  </si>
  <si>
    <t>Total de la población del estado</t>
  </si>
  <si>
    <t>D</t>
  </si>
  <si>
    <t>Indice de Engel de suficiencia vial</t>
  </si>
  <si>
    <t>A = A</t>
  </si>
  <si>
    <t>A</t>
  </si>
  <si>
    <t>Índice de suficiencia vial</t>
  </si>
  <si>
    <t>Porcentaje de Inversión en Obra Pública regional</t>
  </si>
  <si>
    <t>Inversión total en infraestructura</t>
  </si>
  <si>
    <t>PIB estatal</t>
  </si>
  <si>
    <t>Tasa de usuarios de internet fijo por cada 100 mil hab</t>
  </si>
  <si>
    <t>Prevalencia de obesidad</t>
  </si>
  <si>
    <t>A = {(B*C)*D}/[{(B*C)*D}+1]*100</t>
  </si>
  <si>
    <t>Porcentaje de la Población con Auto Adscripción Indígena</t>
  </si>
  <si>
    <t>Población en el estado que se considera completa o parcialmente indígena</t>
  </si>
  <si>
    <t>Total de la población en el estado</t>
  </si>
  <si>
    <t>Índice de recursos culturales</t>
  </si>
  <si>
    <t>Variación porcentual de Trabajadores Asegurados ante el IMSS en la región</t>
  </si>
  <si>
    <t>A = (C-B)/B*100</t>
  </si>
  <si>
    <t>Crecimiento promedio de Visitantes con Pernocta en la región</t>
  </si>
  <si>
    <t>A = ΣB / C</t>
  </si>
  <si>
    <t>Variaciones porcentuales de los visitantes con pernocta de los periodos correspondientes</t>
  </si>
  <si>
    <t>Número de periodos</t>
  </si>
  <si>
    <t>Tasa de Crecimiento de las Actividades Comerciales en la región</t>
  </si>
  <si>
    <t>A= (C-B)/B</t>
  </si>
  <si>
    <t>Valor de la actividad económica comercial del año de análisis</t>
  </si>
  <si>
    <t>Tasa de Crecimiento de las Actividades de "Servicios de alojamiento temporal y de preparación de alimentos y bebidas en la región"</t>
  </si>
  <si>
    <t>A = {(B/C)^(1/D)-1}*100</t>
  </si>
  <si>
    <t>Producto interno bruto de las actividades de servicios de alojamiento temporal y preparación de alimentos y bebidas del ultimo año disponible (A precios constantes 2013)</t>
  </si>
  <si>
    <t>Número de cambios entre periodos</t>
  </si>
  <si>
    <t>Tasa de Crecimiento del Producto Interno Bruto regional del Sector Secundario</t>
  </si>
  <si>
    <t>Producto interno bruto de las actividades industriales de la entidad del último año disponible (A precios constantes 2013)</t>
  </si>
  <si>
    <t>Tasa de Crecimiento del Valor de la Producción Pecuaria en la región</t>
  </si>
  <si>
    <t>A= (C-B)/B*100</t>
  </si>
  <si>
    <t>Valor de la producción pecuaria de la entidad del ultimo año disponible</t>
  </si>
  <si>
    <t>Valor de la producción pecuaria de la entidad del año base 2008</t>
  </si>
  <si>
    <t>Tasa de variación de la flota pesquera de la región</t>
  </si>
  <si>
    <t>Embarcaciones registradas o matriculadas con permiso para actividad comercial(CONAPESCA)</t>
  </si>
  <si>
    <t>Variación en el número de patrones registrados ante el IMSS en la región</t>
  </si>
  <si>
    <t>A = (B-C)/B</t>
  </si>
  <si>
    <t>Estadía promedio de turistas de los principales sitios turísticos de la región</t>
  </si>
  <si>
    <t>Estadía promedio del visitante en el estado</t>
  </si>
  <si>
    <t>Porcentaje de municipios con nivel de endeudamiento bajo</t>
  </si>
  <si>
    <t>Tasa de Feminicidios por cada 100 mil Mujeres</t>
  </si>
  <si>
    <t>A=A</t>
  </si>
  <si>
    <t>Tasa de feminicidios por cada cien mil mujeres</t>
  </si>
  <si>
    <t>Índice de Desarrollo Humano en Educación para las Mujeres</t>
  </si>
  <si>
    <t>Índice de Desarrollo Humano en Educación para las mujeres</t>
  </si>
  <si>
    <t>Brecha salarial entre hombres y mujeres</t>
  </si>
  <si>
    <t>A=1-B</t>
  </si>
  <si>
    <t>Tasa Bruta de Matrícula en Educación Superior</t>
  </si>
  <si>
    <t>Matrícula total de nivel superior (no incluye posgrado y sistema no escolarizado)</t>
  </si>
  <si>
    <t>Población en edad oficial de cursar el nivel educativo (18 a 22 años de edad)</t>
  </si>
  <si>
    <t>Variación porcentual de la matrícula regional en educación superior</t>
  </si>
  <si>
    <t>A = (B-C)/C*100</t>
  </si>
  <si>
    <t>Porcentaje de viviendas sin baño</t>
  </si>
  <si>
    <t>A=(B/C)*100</t>
  </si>
  <si>
    <t>Número de viviendas sin baño</t>
  </si>
  <si>
    <t>Total de viviendas</t>
  </si>
  <si>
    <t>Variación porcentual de capacidad instalada de generación de energía eléctrica limpia en la región</t>
  </si>
  <si>
    <t>Porcentaje de eficiencia en la cloración del agua suministrada</t>
  </si>
  <si>
    <t>A = (B+C)/D*101</t>
  </si>
  <si>
    <t>Tasa de incidencia de delitos de alto impacto</t>
  </si>
  <si>
    <t>Tasa de Incidencia Delictiva por cada 100 mil habitantes</t>
  </si>
  <si>
    <t>A = (B/C)*100000</t>
  </si>
  <si>
    <t>Total de víctimas de 18 años y más</t>
  </si>
  <si>
    <t>Población de 18 años y más</t>
  </si>
  <si>
    <t>Porcentaje de Población con Carencia por Acceso a la Alimentación</t>
  </si>
  <si>
    <t>Número de personas en situación de carencia por acceso a la alimentación</t>
  </si>
  <si>
    <t>Porcentaje de Población con Carencia por Acceso a la Seguridad Social</t>
  </si>
  <si>
    <t>Número de personas en situación de carencia por acceso a la seguridad social</t>
  </si>
  <si>
    <t>Porcentaje de Población con Carencia por Acceso a los Servicios de Salud</t>
  </si>
  <si>
    <t>Número de personas en situación de carencia por acceso a los servicios de salud</t>
  </si>
  <si>
    <t>Porcentaje de Población con Carencia por Rezago Educativo</t>
  </si>
  <si>
    <t>Número de personas en situación de carencia por rezago educativo</t>
  </si>
  <si>
    <t>Porcentaje de Población en Municipios Indígenas en Situación de Pobreza</t>
  </si>
  <si>
    <t>Población de municipios indígenas con al menos una carencia social y con ingreso inferior a la línea de bienestar</t>
  </si>
  <si>
    <t>Total de la población de municipios indígenas</t>
  </si>
  <si>
    <t>Porcentaje de Población en Municipios Indígenas en Situación de Pobreza Extrema</t>
  </si>
  <si>
    <t>Población de municipios indígenas con al menos tres carencias sociales y con ingreso inferior a la línea de bienestar</t>
  </si>
  <si>
    <t>Porcentaje de Población con Carencia por Calidad y Espacios en la Vivienda</t>
  </si>
  <si>
    <t>Número de personas en situación de carencia por calidad y espacios en la vivienda.</t>
  </si>
  <si>
    <t>Porcentaje de Población con Carencia por Servicios Básicos en la Vivienda</t>
  </si>
  <si>
    <t>Número de personas en situación de carencia por acceso a los servicios básicos en la vivienda</t>
  </si>
  <si>
    <t>Porcentaje regional con Actividades de Planeación Urbana</t>
  </si>
  <si>
    <t>Municipios con planeación urbana</t>
  </si>
  <si>
    <t>Total de municipios del estado</t>
  </si>
  <si>
    <t>Índice de Complejidad económica regional</t>
  </si>
  <si>
    <t>Índice de Gobierno Abierto</t>
  </si>
  <si>
    <t>Porcentaje de Avance en la Sección del PbR-SED</t>
  </si>
  <si>
    <t>A= (B/C)*100</t>
  </si>
  <si>
    <t>Porcentaje de Residuos Sólidos confinados en sitios de disposición final adecuado</t>
  </si>
  <si>
    <t>Variación porcentual de la pérdida de la superficie forestal</t>
  </si>
  <si>
    <t>A=(C-B)/B</t>
  </si>
  <si>
    <t>Tasa de variación en  la vegetación primaria y secundaria de las áreas naturales protegidas de competencia estatal.</t>
  </si>
  <si>
    <t>Porcentaje de municipios que cuenta con Atlas de Riesgo</t>
  </si>
  <si>
    <t>A = (B+C)/D*100</t>
  </si>
  <si>
    <t>Indice Regional de Mejora Regulatoria</t>
  </si>
  <si>
    <t>Volumen de residuos sólidos confinados adecuadamente</t>
  </si>
  <si>
    <t>Volumen de residuos sólidos generados</t>
  </si>
  <si>
    <t>Secretaría de Desarrollo Sustentable (SDS)</t>
  </si>
  <si>
    <t>Centro de Investigación y Docencia Económicas e Instituto Nacional de Transparencia, Acceso a la Información y Protección de datos personales</t>
  </si>
  <si>
    <t>Observatorio Nacional de Mejora Regulatoria</t>
  </si>
  <si>
    <t>Secretaría de Educación Pública (SEP), Instituto Nacional para la Evaluación de la Educación (INEE).</t>
  </si>
  <si>
    <t>Secretaría de Salud, Dirección General de Información en Salud (DGIS). Instituto Nacional de Estadística y Geografía (INEGI).</t>
  </si>
  <si>
    <t>Instituto Nacional de Estadística y Geografía (INEGI).</t>
  </si>
  <si>
    <t>Portal de transparencia del Gobierno del estado de Yucatán. Instituto Nacional de Estadística y Geografía (INEGI).</t>
  </si>
  <si>
    <t>Usuarios de internet fijos de la región</t>
  </si>
  <si>
    <t>Total de la población de los municipios de la región</t>
  </si>
  <si>
    <t>Instituto Nacional de Estadística y Geografía (INEGI) .</t>
  </si>
  <si>
    <t>Secretaría Técnica de Planeación y Evaluación</t>
  </si>
  <si>
    <t>Elaboración propia con datos del Sistema Nacional de Información Estadística del sector turismo</t>
  </si>
  <si>
    <t>Elaboración propia con datos del Sistema de Cuentas Nacionales de México</t>
  </si>
  <si>
    <t>Elaboración propia con dato del Sistema de Cuentas Nacionales de México</t>
  </si>
  <si>
    <t>Elaboración propia con datos del Servicio de Información Agroalimentaria y Pesquera</t>
  </si>
  <si>
    <t>Deuda Pública y Obligaciones como proporción de sus Ingresos de Libre Disposición
Servicio de la Deuda y Obligaciones como proporción de sus Ingresos de Libre Disposición
Obligaciones a Corto Plazo y Proveedores y Contratistas como proporción de sus Ingresos Totales</t>
  </si>
  <si>
    <t>Secretaría de Hacienda y Crédito Público (SHCP)</t>
  </si>
  <si>
    <t>Secretariado ejecutivo del Sistema Nacional de Seguridad Pública (SESNSP)</t>
  </si>
  <si>
    <t>Oficina de Investigación en Desarrollo Humano (OIDH). PNUD, Índice de Desarrollo Humano de mujeres y hombres</t>
  </si>
  <si>
    <t>Instituto Nacional de Estadística y Geografía (INEGI)</t>
  </si>
  <si>
    <t>Consejo Nacional de Evaluación de la Política de Desarrollo Social. Dirección General Adjunta de Análisis de la Pobreza.</t>
  </si>
  <si>
    <t>Comisión Nacional para el Desarrollo de los Pueblos indígenas.</t>
  </si>
  <si>
    <t>Total de Áreas Naturales Protegidas que cuentan plan de manejo actualizado y publicado en el Diario Oficial del Estado</t>
  </si>
  <si>
    <t>Total de Áreas Naturales Protegidas de competencia estatal</t>
  </si>
  <si>
    <t>Producto interno bruto de las actividades de servicios de alojamiento temporal y preparación de alimentos y bebidas del año base (2017) (A precios constantes 2013)</t>
  </si>
  <si>
    <t>Producto interno bruto de las actividades industriales de la entidad del año base 2013 (A precios constantes 2013)</t>
  </si>
  <si>
    <t>Total de la capacidad de generación electrica por medio de energias limpias (solar y biogas) año actual</t>
  </si>
  <si>
    <t>Total de la capacidad de generación electrica por medio de energias limpias (solar y biogas) año anterior</t>
  </si>
  <si>
    <t>Total de delitos de alto impacto cometidos en la región</t>
  </si>
  <si>
    <t>Población total de la región</t>
  </si>
  <si>
    <t>Crecimiento promedio anual del número de patrones en la región (año base 2017)</t>
  </si>
  <si>
    <t>Crecimiento promedio anual del número de patrones en la región año actual</t>
  </si>
  <si>
    <t>Variación porcentual de los trabajadores asegurados en el IMSS en la región de  un año base (2018)</t>
  </si>
  <si>
    <t>Valor de la actividad económica comercial del año base (2008)</t>
  </si>
  <si>
    <t>Variación porcentual de los trabajadores asegurados en el IMSS en la región del año actual</t>
  </si>
  <si>
    <t>http://datos.imss.gob.mx/dataset/asg-2020</t>
  </si>
  <si>
    <t>http://datos.imss.gob.mx/dataset/asg-2018</t>
  </si>
  <si>
    <t>Subsecretaría de Educación Superior. Disponible en: http://www.dgesu.ses.sep.gob.mx/Panorama_de_la_educacion_superior.aspx                                                                                                                                                                                                                          http://www.anuies.mx/iinformacion-y-servicios/informacion-estadistica-de-educacion-superior/anuario-estadistico-de-educacion-superior</t>
  </si>
  <si>
    <t>Eje Estatal</t>
  </si>
  <si>
    <t>Eje Regional</t>
  </si>
  <si>
    <t>Política Pública</t>
  </si>
  <si>
    <t>Objetivo (cambio)</t>
  </si>
  <si>
    <t>ODS</t>
  </si>
  <si>
    <t>Vinculación con las Metas de los ODS</t>
  </si>
  <si>
    <t>Nombre del Indicador PED</t>
  </si>
  <si>
    <t>Nombre del Indicador Regional</t>
  </si>
  <si>
    <t>Definición</t>
  </si>
  <si>
    <t>Descripción</t>
  </si>
  <si>
    <t>Tipo de algoritmo</t>
  </si>
  <si>
    <t>Periodicidad de cálculo</t>
  </si>
  <si>
    <t>Fórmula de cálculo</t>
  </si>
  <si>
    <t>tendencia</t>
  </si>
  <si>
    <t>Dimensión</t>
  </si>
  <si>
    <t>Dependencia o Entidad responsable del seguimiento</t>
  </si>
  <si>
    <t>LB valor estatal</t>
  </si>
  <si>
    <t>LB Unidad de Medida estatal</t>
  </si>
  <si>
    <t>LB Fecha estatal</t>
  </si>
  <si>
    <t>M 2021 estatal</t>
  </si>
  <si>
    <t>FECHA 21 estatal</t>
  </si>
  <si>
    <t>M 2024 estatal</t>
  </si>
  <si>
    <t>FECHA 24 estatal</t>
  </si>
  <si>
    <t>M 2030 estatal</t>
  </si>
  <si>
    <t>FECHA 30 estatal</t>
  </si>
  <si>
    <t>NO SATIS estatal</t>
  </si>
  <si>
    <t>SATIS estatal</t>
  </si>
  <si>
    <t>SOBRE estatal</t>
  </si>
  <si>
    <t>LB valor Región 1</t>
  </si>
  <si>
    <t>M 2021 Región 1</t>
  </si>
  <si>
    <t>M 2024 Región 1</t>
  </si>
  <si>
    <t>M 2030 Región 1</t>
  </si>
  <si>
    <t>LB valor Región 2</t>
  </si>
  <si>
    <t>M 2021 Región 2</t>
  </si>
  <si>
    <t>M 2024 Región 2</t>
  </si>
  <si>
    <t>M 2030 Región 2</t>
  </si>
  <si>
    <t>LB valor Región 3</t>
  </si>
  <si>
    <t>M 2021 Región 3</t>
  </si>
  <si>
    <t>M 2024 Región 3</t>
  </si>
  <si>
    <t>M 2030 Región 3</t>
  </si>
  <si>
    <t>LB valor Región 4</t>
  </si>
  <si>
    <t>M 2021 Región 4</t>
  </si>
  <si>
    <t>M 2024 Región 4</t>
  </si>
  <si>
    <t>M 2030 Región 4</t>
  </si>
  <si>
    <t>LB valor Región 5</t>
  </si>
  <si>
    <t>M 2021 Región 5</t>
  </si>
  <si>
    <t>M 2024 Región 5</t>
  </si>
  <si>
    <t>M 2030 Región 5</t>
  </si>
  <si>
    <t>LB valor Región 6</t>
  </si>
  <si>
    <t>M 2021 Región 6</t>
  </si>
  <si>
    <t>M 2024 Región 6</t>
  </si>
  <si>
    <t>M 2030 Región 6</t>
  </si>
  <si>
    <t>LB valor Región 7</t>
  </si>
  <si>
    <t>M 2021 Región 7</t>
  </si>
  <si>
    <t>M 2024 Región 7</t>
  </si>
  <si>
    <t>M 2030 Región 7</t>
  </si>
  <si>
    <t>Medio de verificación</t>
  </si>
  <si>
    <t>Yucatán con economía inclusiva</t>
  </si>
  <si>
    <t>Economía Inclusiva</t>
  </si>
  <si>
    <t>Capital humano generador de desarrollo y trabajo decente</t>
  </si>
  <si>
    <t>Incrementar la calidad del empleo en la región</t>
  </si>
  <si>
    <t>8: Trabajo Decente y Crecimiento Económico</t>
  </si>
  <si>
    <t>Meta 8.5</t>
  </si>
  <si>
    <t>Crecimiento Promedio de Trabajadores Asegurados ante el IMSS en Yucatán</t>
  </si>
  <si>
    <t>Mide la variación porcentual de los trabajadores asegurados en el IMSS en la región de  un año base con respecto al año anterior</t>
  </si>
  <si>
    <t>Permite identificar el crecimiento promedio del número de personas que obtienen un empleo formal que implica contar con seguridad social y servicios médicos. Para el seguimiento del indicador se tomará como año base 2018</t>
  </si>
  <si>
    <t>Variación Porcentual</t>
  </si>
  <si>
    <t>Anual</t>
  </si>
  <si>
    <t>Ascendente</t>
  </si>
  <si>
    <t>Eficacia</t>
  </si>
  <si>
    <t>Secretaría de Fomento Económico y Trabajo (SEFOET)</t>
  </si>
  <si>
    <t>Porcentaje</t>
  </si>
  <si>
    <t>Menos del 90% de la meta</t>
  </si>
  <si>
    <t>Entre 90 y 100% de la meta</t>
  </si>
  <si>
    <t>Más del 100% de la meta</t>
  </si>
  <si>
    <t>http://www.imss.gob.mx/conoce-al-imss/cubos</t>
  </si>
  <si>
    <t>Impulso al turismo</t>
  </si>
  <si>
    <t>Incrementar la afluencia de visitantes a la región</t>
  </si>
  <si>
    <t>Meta 8.9</t>
  </si>
  <si>
    <t>Mide el crecimiento promedio  anual del número de visitantes en los principales destinos turísticos de la región.</t>
  </si>
  <si>
    <t>Es la sumatoria de las variaciones porcentuales anuales del número de visitantes con pernocta en la región dividido entre el número de periodos de análisis. Para el seguimiento del Indicador se tomará como año base 2017.</t>
  </si>
  <si>
    <t>Secretaría de Fomento Turístico (SEFOTUR)</t>
  </si>
  <si>
    <t>ND</t>
  </si>
  <si>
    <t>Datatur</t>
  </si>
  <si>
    <t>Gobierno abierto, eficiente y con finanzas sanas</t>
  </si>
  <si>
    <t>Gobierno Abierto Eficiente y con Finanzas Sanas</t>
  </si>
  <si>
    <t>Finanzas sanas</t>
  </si>
  <si>
    <t>Mejorar la sostenibilidad de las finanzas públicas</t>
  </si>
  <si>
    <t>16: Paz, Justicia e instituciones Solidas                                                                                                                                                                                                                                                                                                                                              17: Alianzas para lograr los Objetivos</t>
  </si>
  <si>
    <t>Meta 16.6, Meta 17.1, Meta 17.4</t>
  </si>
  <si>
    <t>Nivel de Endeudamiento Estatal</t>
  </si>
  <si>
    <t>Mide el porcentaje de municipios que cuentan con un nivel bajo de endeudamiento de acuerdo son la Secretaría de Hacienda y Crédito Público</t>
  </si>
  <si>
    <t>Razón de municipios con un grado de endeudamiento bajo de acuerdo a la Deuda Pública y Obligaciones sobre Ingresos de Libre Disposición de los municipios</t>
  </si>
  <si>
    <t>Constante</t>
  </si>
  <si>
    <t>Secretaría de Administración y Finanzas (SAF)</t>
  </si>
  <si>
    <t>Rango Bajo</t>
  </si>
  <si>
    <t>Nivel</t>
  </si>
  <si>
    <t>Bajo</t>
  </si>
  <si>
    <t>4to trimestre 2024</t>
  </si>
  <si>
    <t>4to trimestre 2030</t>
  </si>
  <si>
    <t>Nivel de endeudamiento alto</t>
  </si>
  <si>
    <t>Mantenerse en un nivel intermedio en el estatus endeudamiento en observación</t>
  </si>
  <si>
    <t>Mantenerse en el nivel de endeudamiento bajo</t>
  </si>
  <si>
    <t>Sistema de Alertas de la Secretaría de Hacienda y Crédito Público</t>
  </si>
  <si>
    <t>Yucatán verde y sustentable</t>
  </si>
  <si>
    <t>Medio Ambiente Verde y Sustentable</t>
  </si>
  <si>
    <t>Manejo integral de los residuos</t>
  </si>
  <si>
    <t>Mejorar el manejo de los residuos en la región</t>
  </si>
  <si>
    <t>12: Producción y consumo responsables</t>
  </si>
  <si>
    <t>Meta 12.5</t>
  </si>
  <si>
    <t>Porcentaje de Residuos Sólidos confinados en sitios de disposición final</t>
  </si>
  <si>
    <t>Mide la proporción de residuos sólidos urbanos y de manejo especial que son confinados en sitios de disposición final que cumplen con la normatividad en la region, respecto del total de residuos sólidos en sitios de disposición final en un periodo determinado en la región.</t>
  </si>
  <si>
    <t>Se calcula dividiendo volumen de residuos sólidos confinados adecuadamentede la región entre el total de volumen de residuos sólidos reccibidos en sitios de disposición final en la región.</t>
  </si>
  <si>
    <t>Bienal</t>
  </si>
  <si>
    <t>Eficiencia</t>
  </si>
  <si>
    <t>Censo Nacional de Gobiernos Municipales y Delegaciones, INEGI</t>
  </si>
  <si>
    <t xml:space="preserve">Agua limpia y saneamiento </t>
  </si>
  <si>
    <t>Mejorar el saneamiento de aguas residuales en la región</t>
  </si>
  <si>
    <t>6: Agua Limpia y Saneamiento</t>
  </si>
  <si>
    <t>Meta 6.3, 6.2 y 6.b</t>
  </si>
  <si>
    <t>Lugar de Yucatán en Volumen tratado de Aguas Residuales por cada mil personas</t>
  </si>
  <si>
    <t>Mide el porcentaje de viviendas particulares habitadas que no cuentan con un sanitario</t>
  </si>
  <si>
    <t>Se calcula dividiendo el total de viviendas sin baño entre el total de viviendas particulares habitadas</t>
  </si>
  <si>
    <t>quinquenal</t>
  </si>
  <si>
    <t>Encuesta intercesal, INEGI</t>
  </si>
  <si>
    <t>Energía asequible y no contaminante</t>
  </si>
  <si>
    <t>Mejorar el acceso a energías limpias en la región</t>
  </si>
  <si>
    <t>7: Energia Asequible y No Contaminante</t>
  </si>
  <si>
    <t>Meta 7.1 y 7.a</t>
  </si>
  <si>
    <t xml:space="preserve">Lugar de Yucatán en Intensidad Energética de la economía </t>
  </si>
  <si>
    <t>Mide el cambio porcentual de la capacidad instalada de generación de energía limpia en las regiones. Se considera energía limpia la solar y el biogas</t>
  </si>
  <si>
    <t>Calcula la variación en porcentaje del total de la capacidad de generación electrica por medio de energías limpias de un año actual con respecto a un año anterior</t>
  </si>
  <si>
    <t>Subsecretaria de energía. Secretaría de Fomento Económico y Trabajo</t>
  </si>
  <si>
    <t>Comisión Reguladora de Energía</t>
  </si>
  <si>
    <t>Conservación de recursos naturales</t>
  </si>
  <si>
    <t>Mejorar la protección del ecosistema terrestre de la región</t>
  </si>
  <si>
    <t>15: Vida de Ecosistemas Terrestres</t>
  </si>
  <si>
    <t>Meta 15.1, 15.2, 15.3, 15.5, 15.7 y 15.8</t>
  </si>
  <si>
    <t>Lugar de Yucatán en el Índice de Competitividad Forestal</t>
  </si>
  <si>
    <t>Mide el cambio porcentual de los ecosistemas y agroecosistemas de la región bajo acciones de conservación de un año base con respecto al año anterior</t>
  </si>
  <si>
    <t>Documenta las variaciones en términos porcentuales de superficie forestal perdida de un año actual, con respecto a la superficie forestal perdida del año anterior y el resultado se multiplica por el factor (100)</t>
  </si>
  <si>
    <t>Variación porcentual</t>
  </si>
  <si>
    <t>Trienual</t>
  </si>
  <si>
    <t>Descendente</t>
  </si>
  <si>
    <t>Carta de Uso del Suelo y Vegetación, INEGI</t>
  </si>
  <si>
    <t>Preservar los recursos naturales protegidos de la región</t>
  </si>
  <si>
    <t>Meta 15.1, 15.2, 15.3, 15.5, 15.7,15.8, 15.9, 15.a, 15.b y 15.c</t>
  </si>
  <si>
    <t>Porcentaje de Áreas Naturales Protegidas de competencia estatal que cuentan con Programa de Manejo actualizado y publicado</t>
  </si>
  <si>
    <t>Mide la variación  en la vegetación primaria o secundaria en áreas naturales protegidas de competencia estatal.</t>
  </si>
  <si>
    <t xml:space="preserve">Se calcula a partir de la información de cartografía de uso de suelo y vegetación conforme a las definiciones del INEGI, únicamente las áreas natuales protegidas de competencia estatal. </t>
  </si>
  <si>
    <t>Sistema de Información Estadística y Geográfica del Estado de Yucatán</t>
  </si>
  <si>
    <t>Yucatán con calidad de vida y bienestar social</t>
  </si>
  <si>
    <t>Calidad de Vida y Bienestar</t>
  </si>
  <si>
    <t>Educación integral de calidad</t>
  </si>
  <si>
    <t>Mejorar la calidad del sistema educativo regional</t>
  </si>
  <si>
    <t>4: Educación de Calidad</t>
  </si>
  <si>
    <t>Meta 4.1, Meta 4.2, Meta 4.4, Meta 4.5, Meta 4.7, Meta 4.c</t>
  </si>
  <si>
    <t>Promedio del Aprendizaje en Lenguaje y Comunicación y Matemáticas de la Prueba Planea Educación Primaria</t>
  </si>
  <si>
    <t>Porcentaje de alumnos que obtuvieron niveles de logro satisfactorio y logro sobresaliente en Aprendizaje en Matemáticas de la Prueba Planea Educación Secundaria (Nivel III y IV)</t>
  </si>
  <si>
    <t>Evalúa el desempeño del Sistema Educativo Nacional (SEN) respecto a los aprendizajes en la educación obligatoria, en este caso específico a nivel secundaria. El indicador refiere al porcentaje estudiantes que presentaron un desempeño satisfactorio o sobresaliente.</t>
  </si>
  <si>
    <t xml:space="preserve">Bienal </t>
  </si>
  <si>
    <t>Calidad</t>
  </si>
  <si>
    <t>Secretaría de Educación del Gobierno del estado de Yucatán (SEGEY)</t>
  </si>
  <si>
    <t>Secretaría de Educación Pública</t>
  </si>
  <si>
    <t>Hambre cero</t>
  </si>
  <si>
    <t>Disminuir toda forma de desnutrición en la población de la región</t>
  </si>
  <si>
    <t>2: Poner fin al Hambre</t>
  </si>
  <si>
    <t>Meta 2.1, Meta 2.2</t>
  </si>
  <si>
    <t>Mide el porcenta</t>
  </si>
  <si>
    <t>El Indicador se construye a partir de la Escala Mexicana de Seguridad Alimentaria (EMSA) y toma en consideración los siguientes elementos: Si durante los últimos tres meses, por falta de dinero u otros recursos, los hogares: Tuvieron una alimentación basada en muy poca variedad de alimentos. Dejaron de desayunar, comer o cenar. Comieron menos de lo que piensan debían comer. Se quedaron sin comida. Sintieron hambre pero no comieron. Comieron una vez al día o dejaron de comer todo un día. Al final de las ponderaciones, se realiza un porcentaje con la conceptualización del número de personas que no tienen acceso a la alimentación.</t>
  </si>
  <si>
    <t>Secretaría de Desarrollo Social (SEDESOL)</t>
  </si>
  <si>
    <t>Coneval</t>
  </si>
  <si>
    <t>Seguridad social</t>
  </si>
  <si>
    <t>Incrementar el acceso a la seguridad social con enfoque de sostenibilidad de la población yucateca</t>
  </si>
  <si>
    <t xml:space="preserve">1: Fin de la Pobreza                                                                                                                                                                                                                                                                                                                                                                                   5: Igualdad de género                                                                                                                                                                                                                                                                                                                                                                            10: Reducción de las Desigualdades                                                                                                                                                                                                                      </t>
  </si>
  <si>
    <t>Meta 1.3, Meta 5.4, Meta 10.4</t>
  </si>
  <si>
    <t>Mide la proporción de las personas de la región que no cuentan con servicios médicos, incapacidad con goce de sueldo y SAR o Afore con relación al total de la población total de la región que presenta estos servicios.</t>
  </si>
  <si>
    <t>La seguridad social puede ser definida como el conjunto de mecanismos diseñados para garantizar los medios de subsistencia de los individuos y sus familias ante  eventualidades como accidentes o enfermedades, o ante circunstancias socialmente conocidas como la vejez y el embarazo.</t>
  </si>
  <si>
    <t>Régimen Estatal de Protección Social en Salud (REPSSY)</t>
  </si>
  <si>
    <t>Salud y bienestar</t>
  </si>
  <si>
    <t>Incrementar el acceso incluyente y de calidad al Sistema Estatal de Salud</t>
  </si>
  <si>
    <t>3: Salud y Bienestar</t>
  </si>
  <si>
    <t>Meta 3.8</t>
  </si>
  <si>
    <t>Mide la proporción de la población que no cuenta con adscripción o derecho a recibir servicios médicos de alguna institución o programas de salud.</t>
  </si>
  <si>
    <t>Es la relación entre el número de personas de la región en situación de carencia por acceso a los servicios de salud, es decir, que no tiene acceso a una institución de salud entre el total de la población de la región, multiplicado por cien.</t>
  </si>
  <si>
    <t>Secretaría de Salud de Yucatán (SSY)</t>
  </si>
  <si>
    <t>Disminuir el rezago educativo de la población de la región</t>
  </si>
  <si>
    <t>Meta 4.4, Meta 4.6</t>
  </si>
  <si>
    <t>Mide la proporción de la población de la región que no tiene el nivel educativo esperado de acuerdo con su edad con relación al total de la población de la región</t>
  </si>
  <si>
    <t>Se considera que una persona se encuentra en situación de rezago educativo si: i) tiene de tres a 15 años y no cuenta con la educación básica obligatoria ni asiste a un centro de educación formal; ii) nació antes de 1982 y no cuenta con el nivel de educación obligatoria vigente en el momento en que debía haberla cursado (primaria completa); o nació a partir de 1982 y no cuenta con el nivel de educación obligatoria (secundaria completa).</t>
  </si>
  <si>
    <t>Pueblos indígenas</t>
  </si>
  <si>
    <t>Disminuir la pobreza y pobreza extrema en los pueblos indígenas de la región</t>
  </si>
  <si>
    <t>1: Fin de la Pobreza</t>
  </si>
  <si>
    <t>Meta 1.1, Meta 1.2, Meta 1.5 y Meta 1.a</t>
  </si>
  <si>
    <t>Mide la proporción de la población de la región que habita en municipios indígenas cuyo ingreso es inferior al valor de la línea de bienestar y que padece al menos una carencia social (carencias sociales definidas por el CONEVAL).</t>
  </si>
  <si>
    <t>El Indicador resulta de identificar a la población de los municipios indígenas de la región (municipios donde al menos el 40% de la población habla lengua indígena) que cuenta con al menos una carencia social (rezago educativo, acceso a los servicios de salud, acceso a la seguridad social, calidad y espacios de la vivienda, servicios básicos en la vivienda y acceso a la alimentación) y que su ingreso es insuficiente para satisfacer sus necesidades alimentarias y no alimentarias, entre la población total y multiplicado por cien.</t>
  </si>
  <si>
    <t>Quinquenal</t>
  </si>
  <si>
    <t>Mide la proporción de la población de la región que habita en municipios indígenas cuyo ingreso es inferior al valor de la línea de bienestar y que padece tres o más carencias sociales (carencias sociales definidas por el CONEVAL).</t>
  </si>
  <si>
    <t>El Indicador resulta de identificar a la población de municipios indígenas de la región que cuenta con tres o más carencias sociales (rezago educativo, acceso a los servicios de salud, acceso a la seguridad social, calidad y espacios de la vivienda, servicios básicos en la vivienda y acceso a la alimentación) y que su ingreso es insuficiente para satisfacer sus necesidades alimentarias y no alimentarias, entre la población total y multiplicado por cien.</t>
  </si>
  <si>
    <t>Desarrollo comercial y fortalecimiento de las empresas locales</t>
  </si>
  <si>
    <t>Aumentar la actividad comercial sostenible de la región</t>
  </si>
  <si>
    <t>Meta 8.a</t>
  </si>
  <si>
    <t>Mide el crecimiento de la actividad económica comercial del año de análisis y la actividad económica comercial del año base.</t>
  </si>
  <si>
    <t>Se obtiene al restar el valor inicial del valor final, para posteriormente dividirlo entre el valor inicial. Se multiplica por 100</t>
  </si>
  <si>
    <t>Tasa de Crecimiento Anual</t>
  </si>
  <si>
    <t>Inegi</t>
  </si>
  <si>
    <t>Aumentar el valor de los productos y servicios turísticos con enfoque de sostenibilidad en la región</t>
  </si>
  <si>
    <t>Mide el crecimiento de la actividad económica de servicios de alojamiento temporal y de preparación de alimentos y bebidas del año de análisis y la actividad económica de servicios de alojamiento temporal y de preparación de alimentos y bebidas del año base.</t>
  </si>
  <si>
    <t>Divide el valor de la actividad económica de servicios de alojamiento temporal y de preparación de alimentos y bebidas del año de análisis con relación al año base, posteriormente eleva el resultado a la primera potencia entre el número de periodos considerados y finalmente restándole uno. La utilidad de esta forma de cálculo es que normaliza la tasa de crecimiento en caso de que haya un valor atípico en la serie de tiempo. (A precios constantes 2013). Para el seguimiento del Indicador se tomará como año base 2017.</t>
  </si>
  <si>
    <t>Tasa de Crecimiento Media Anual</t>
  </si>
  <si>
    <t>2007 a 2017</t>
  </si>
  <si>
    <t>Incrementar la actividad económica sostenible del sector secundario</t>
  </si>
  <si>
    <t>Desarrollo agropecuario</t>
  </si>
  <si>
    <t>Incrementar el valor de la producción del sector pecuario con enfoque de sostenibilidad</t>
  </si>
  <si>
    <t xml:space="preserve">Meta 2.3 </t>
  </si>
  <si>
    <t>Mide la proporción promedio de cambio anual entre el valor de la producción pecuaria de la región del año de análisis y el valor de la producción pecuaria de la región del año base.</t>
  </si>
  <si>
    <t>Explica el crecimiento promedio anual del valor de la producción pecuaria del estado del año de análisis comparado con el valor de la producción pecuaria del estado del año base.</t>
  </si>
  <si>
    <t>Secretaría de Desarrollo Rural (SEDER)</t>
  </si>
  <si>
    <t>2008 a 2017</t>
  </si>
  <si>
    <t>Igualdad de género, oportunidades y no discriminación</t>
  </si>
  <si>
    <t>Igualdad de Género, Oportunidades y no Discriminación</t>
  </si>
  <si>
    <t>Derecho a una vida libre de violencia</t>
  </si>
  <si>
    <t>Reducir la incidencia de las violencias hacia las mujeres en la región</t>
  </si>
  <si>
    <t>5: Igualdad de Género                                                                                                                                                                                                                                                                                                                                                                           11: Ciudades y comunidades sostenibles                                                                                                                                                                                                                                                                                                                                           16: Paz, Justicia e Instituciones Solidad</t>
  </si>
  <si>
    <t>Meta 5.1, meta 5.2, meta 5.3, meta 11.7, meta 16.1, meta 16.2</t>
  </si>
  <si>
    <t>Mide la proporción anual del número total de homicidios de mujeres de 15 años de edad y más.</t>
  </si>
  <si>
    <t>La tasa de feminicidios por cada cien mil mujeres se refieren a la ocurrencia de esos presuntos delitos registrados en averiguaciones previas o carpetas de investigación iniciadas en las Agencias del Ministerio Público y reportadas por la Fiscalía General del Estado.</t>
  </si>
  <si>
    <t>Tasa</t>
  </si>
  <si>
    <t>A = (B/C)*D</t>
  </si>
  <si>
    <t>Secretaría de las Mujeres (SEMUJERES)</t>
  </si>
  <si>
    <t>Feminicidios</t>
  </si>
  <si>
    <t>Incidencia delictiva
SESNSP</t>
  </si>
  <si>
    <t>Innovación, Conocimiento y Tecnología</t>
  </si>
  <si>
    <t>Educación superior y enseñanza científica y técnica</t>
  </si>
  <si>
    <t>Incrementar la formación de capital humano con competencias y habilidades productivas y técnicas</t>
  </si>
  <si>
    <t>4: Educación de Calidad                                                                                                                                                                                                                                                                                                                                                                           9: Industria, Innovación e infraestructura</t>
  </si>
  <si>
    <t>Meta 9.5, Meta 4.3, Meta 4.b, Meta 4.4, Meta 4.5, Meta 4.c</t>
  </si>
  <si>
    <t>Tasa de la Cobertura en Educación Superior</t>
  </si>
  <si>
    <t>Representa el número de alumnos matriculados en un determinado nivel de educación en la región, independientemente de la edad, expresada en porcentaje de la población del grupo de edad teórica, este indicador muestra la capacidad del sistema educativo para matricular alumnos en un nivel educativo específico.</t>
  </si>
  <si>
    <t>Se calcula con el total de personas matriculadas en el nivel  superior en la región, independientemente de la edad, dividido entre la población total de la región perteneciente al grupo de  20 a 24 años (Rango de edades disponible en CONAPO que más se acerca al grupo en edad oficial que corresponde a ese nivel, de 18 a 24) y  se multiplica el resultado por el factor (100)</t>
  </si>
  <si>
    <t>Secretaría de Investigación, Innovación y Educación Superior (SIIES)</t>
  </si>
  <si>
    <t>Ciclo 2017-2018</t>
  </si>
  <si>
    <t>N/D</t>
  </si>
  <si>
    <t>N/A</t>
  </si>
  <si>
    <t>ANUIES</t>
  </si>
  <si>
    <t>Conocimiento científico, tecnológico e innovación</t>
  </si>
  <si>
    <t>Incrementar el aprovechamiento del conocimiento científico y tecnológico en la región</t>
  </si>
  <si>
    <t>4: Educación de Calidad                                                                                                                                                                                                                                                                                                                                                                           9: Industria, Innovación e Infraestructura</t>
  </si>
  <si>
    <t xml:space="preserve">Meta 9.5, Meta 4.b, Meta 9.b, </t>
  </si>
  <si>
    <t>Tasa de Investigadores por cada 100 mil habitantes</t>
  </si>
  <si>
    <t>Mide el incremento de la población inscrita en el nivel superior, respecto a la población matriculada en el año anterior.</t>
  </si>
  <si>
    <t>Muestra el  aumento de la población inscrita en el nivel superior de un año a otro, se calcula con el total de estudiantes matriculados en el nivel superior de la región en el año actual, menos el total de estudiantes matriculados en el nivel superior de la región en el año anterior, el resultado se divide entre el total de estudiantes matriculados en el nivel superior de la región del año anterior y se multiplica por el factor (100)</t>
  </si>
  <si>
    <t>Índice</t>
  </si>
  <si>
    <t>Paz, Justicia y Gobernabilidad</t>
  </si>
  <si>
    <t>Paz</t>
  </si>
  <si>
    <t>Preservar altos niveles de paz en la región</t>
  </si>
  <si>
    <t>11: Ciudades y comunidades sostenibles                                                                                                                                                                                                                                                                                                                                           16: Paz, Justicia e instituciones Solidas</t>
  </si>
  <si>
    <t>Meta 16.1, meta 11.7</t>
  </si>
  <si>
    <t>Índice de Paz México</t>
  </si>
  <si>
    <t>La incidencia delictiva se refiere a la presunta ocurrencia de delitos registrados en averiguaciones previas iniciadas o carpetas de investigación, reportadas por las Procuradurías de Justicia y Fiscalías Generales de las entidades federativas en el caso del fuero común y por la Procuraduría General de la República en el fuero federal. Secretariado Ejecutivo del Sistema Nacional de Seguridad Pública (SESNSP). Este indicador Mide la incidencia de delitos de alto impacto cometidos entre los municipios de la región acumulados en un período determinado</t>
  </si>
  <si>
    <t>Los delitos que son considerados para la medición son: Homicidio doloso,culposo, delitos de secuestro, delitos extorsión, robo con violencia, y robo de vehículos. Para relacionar los delitos con la población se toman las estimaciones de la población para los municipios en cada año.
Se calcula diviendo el total de delitos de alto impacto cometidos en la región, entre la población total de la región y el resultado se multiplica por el factor de expansión (100 mil)</t>
  </si>
  <si>
    <t>Secretaría de Seguridad Pública (SSP)</t>
  </si>
  <si>
    <t>Delitos de alto impacto por cada 100 mil Hab.</t>
  </si>
  <si>
    <t>Disminuir la incidencia delictiva en la región</t>
  </si>
  <si>
    <t>3: Salud y Bienestar                                                                                                                                                                                                                                                                                                                                                                                  5: Igualdad de Género                                                                                                                                                                                                                                                                                                                                                                             8: Trabajo Decente y Crecimiento Económico                                                                                                                                                                                                                                                                                                                                 16: Paz, Justicia e instituciones Solidas</t>
  </si>
  <si>
    <t>Meta: 16.2, Meta: 3.5, Meta: 3.6, Meta 5.2, Meta: 8.7</t>
  </si>
  <si>
    <t>Mide el número de delitos por cada cien mil habitantes</t>
  </si>
  <si>
    <t>La incidencia delictiva se refiere a la presunta ocurrencia de delitos registrados en averiguaciones previas iniciadas o carpetas de investigación, reportadas por las Procuradurías de Justicia y Fiscalías Generales de las entidades federativas en el caso del fuero común y por la Procuraduría General de la República en el fuero federal.</t>
  </si>
  <si>
    <t>Delitos por cada cien mil habitantes</t>
  </si>
  <si>
    <t>Competitividad e inversión extranjera</t>
  </si>
  <si>
    <t>Aumentar la competitividad de la región</t>
  </si>
  <si>
    <t>17: Alianzas para lograr los Objetivos</t>
  </si>
  <si>
    <t>Meta 17.5</t>
  </si>
  <si>
    <t>Lugar que ocupa el estado en el Índice de Competitividad Estatal</t>
  </si>
  <si>
    <t>Mide la intensidad de conocimiento de una economía tomando en cuenta la intensidad de conocimiento de los productos que exporta</t>
  </si>
  <si>
    <t>Mide la intensidad de conocimiento de cada región tomando en cuenta la intensidad de conocimiento de los productos que exporta</t>
  </si>
  <si>
    <t>Puntos</t>
  </si>
  <si>
    <t>SIEGY, Seplan</t>
  </si>
  <si>
    <t>Desarrollo pesquero</t>
  </si>
  <si>
    <t>Incrementar el valor de la producción pesquera en la región con enfoque de sostenibilidad</t>
  </si>
  <si>
    <t>Tasa de Crecimiento  del Valor de la Producción Pesquera en el estado</t>
  </si>
  <si>
    <t>Tasa de variación de la flota pesquera de l región</t>
  </si>
  <si>
    <t>Mide la proporción promedio de cambio anual entre el valor de la producción pesquera de la región del año de análisis y el valor de la producción pesquera de la región del año base.</t>
  </si>
  <si>
    <t>Explica el crecimiento promedio anual del valor de la producción pesquera de la región del año de análisis comparado con el valor de la producción pesquera de la región del año base. Para el seguimiento del indicador se tomará como año base 2017</t>
  </si>
  <si>
    <t>Secretaría de Pesca y Acuacultura Sustentable (SEPASY)</t>
  </si>
  <si>
    <t>Estadísticas históricas de pesca</t>
  </si>
  <si>
    <t>Fomento empresarial y emprendimiento</t>
  </si>
  <si>
    <t>Aumentar la independencia económica de la población de la región</t>
  </si>
  <si>
    <t xml:space="preserve">Meta 8.3 </t>
  </si>
  <si>
    <t>Crecimiento Promedio de Trabajadores Independientes en el estado</t>
  </si>
  <si>
    <t>Mide el crecimiento promedio del número de patrones registrados en la región.</t>
  </si>
  <si>
    <t>Permite identificar el crecimiento promedio anual del número de patrones en la región. Para el seguimiento de este Indicador se tomará como año base 2017.</t>
  </si>
  <si>
    <t>Instituto Yucateco de Emprendedores (IYEM)</t>
  </si>
  <si>
    <t>2017 a 2018</t>
  </si>
  <si>
    <t>https://www.inegi.org.mx/programas/enoe/15ymas/default.html</t>
  </si>
  <si>
    <t>Yucatán cultural con identidad para el desarrollo</t>
  </si>
  <si>
    <t>Cultura con identidad para el desarrollo</t>
  </si>
  <si>
    <t>Fomento al deporte</t>
  </si>
  <si>
    <t>Aumentar la activación física de la población en todas las edades, grupos sociales y regiones de la región</t>
  </si>
  <si>
    <t>Meta 3.4</t>
  </si>
  <si>
    <t>Incidencia de Obesidad</t>
  </si>
  <si>
    <t>Mide la prevalencia de obesidad considerada como la enfermedad caracterizada por el exceso de tejido adiposo en el organismo, expresado como proporción de la población total en el periodo.</t>
  </si>
  <si>
    <t>Es la proporción de individuos mayores a 35 años susceptibles de padecer obesidad</t>
  </si>
  <si>
    <t>Servicios de Salud de Yucatán (SSY)</t>
  </si>
  <si>
    <t>Más de 100% de la meta</t>
  </si>
  <si>
    <t>Entre 95% y 100% de la meta</t>
  </si>
  <si>
    <t>Menos de 95% de la meta</t>
  </si>
  <si>
    <t xml:space="preserve">Anuario de morbilidad </t>
  </si>
  <si>
    <t>Gobierno abierto y combate a la corrupción</t>
  </si>
  <si>
    <t>Mejorar la calidad, oportunidad y disponibilidad de la información para la toma de decisiones</t>
  </si>
  <si>
    <t xml:space="preserve">Meta 16.6, Meta 16.7, Meta 16.10, Meta 17.18, Meta 17.19 </t>
  </si>
  <si>
    <t>Mide en qué proporción la información que publican los municipios de la región sobre sus accione, son transparentes y útiles para la ciudadanía, además de los mecanismos creados por el ayuntamiento para incluir la opinión de la ciudadanía en la toma de decisiones realmente permitan que esto ocurra.</t>
  </si>
  <si>
    <t>El Índice de Gobierno Abierto (GA) es el resultado del promedio de los subíndices de gobierno abierto desde la perspectiva gubernamental (GAg) y desde la perspectiva ciudadana (GAc). A su vez, cada uno de estos subíndices resulta del promedio de los subíndices de transparencia y participación ciudadana desde esa perspectiva. El Índice toma valores de cero a uno, siendo que mientras más cercano sea el valor a uno, más abierto es el gobierno.</t>
  </si>
  <si>
    <t>Menos del 0.52</t>
  </si>
  <si>
    <t>Entre 0.52 y 0.55</t>
  </si>
  <si>
    <t>Mayor a 0.55</t>
  </si>
  <si>
    <t>N.D</t>
  </si>
  <si>
    <t>Métrica de Gobierno Abierto, https://micrositios.inai.org.mx/gobiernoabierto/?page_id=5765</t>
  </si>
  <si>
    <t>Derecho a la salud inclusiva y de calidad</t>
  </si>
  <si>
    <t>Reducir las brechas de género en educación</t>
  </si>
  <si>
    <t>Meta 4.1, meta 4.2, meta 4.3,  meta 4.5, meta 4.6, meta  4.7,  meta 4.a</t>
  </si>
  <si>
    <t>Mide el progreso relativo de las mujeres de la región en materia de años promedio de escolaridad y los años esperados de escolarización.</t>
  </si>
  <si>
    <t>El Índice de Educación mide el avance de un estado en materia de años promedio de escolaridad o años esperados de escolarización.</t>
  </si>
  <si>
    <t>Decenal</t>
  </si>
  <si>
    <t>Base de Datos del Índice de Desarrollo Humano y Género en México</t>
  </si>
  <si>
    <t>Autonomía y empoderamiento</t>
  </si>
  <si>
    <t>Incrementar la autonomía y el empoderamiento de las mujeres</t>
  </si>
  <si>
    <t>1: Fin de la Pobreza                                                                                                                                                                                                                                                                                                                                                                                   5: Igualdad de Género                                                                                                                                                                                                                                                                                                                                                                                  8: Trabajo Decente y Crecimiento Económico                                                                                                                                                                                                                                                                                                                                 10: Reducción de las Desigualdades                                                                                                                                                                                                                                                                                                                                                   13: Acción por el Clima                                                                                                                                                                                                                                                                                                                                                                          16: Paz, Justicia e instituciones Solidas</t>
  </si>
  <si>
    <t>Meta 5.4, meta 5.5, meta 5.a, meta 5.b, meta  5.c, meta 1.1,  meta 1.2,  meta 1.3, meta  1.4,  meta 1.b, meta  8.3, meta  8.5, meta  8.8,  meta  10.2, meta  13.1, meta  16.7</t>
  </si>
  <si>
    <t>Índice de Desarrollo Humano en Ingreso de las Mujeres</t>
  </si>
  <si>
    <t>Se mide como la razón de la masa salarial de las mujeres entre la masa salarial de los hombres obtenida a partir de los empleos formales registrados ante el IMSS.</t>
  </si>
  <si>
    <t>Se calcula como la diferencia entre la razón de la masa salarial entre hombres y mujeres y la equidad perfecta</t>
  </si>
  <si>
    <t>Diferencia</t>
  </si>
  <si>
    <t>Datos abiertos del IMSS, http://datos.imss.gob.mx/group/asegurados</t>
  </si>
  <si>
    <t>Ciudades y comunidades sostenibles</t>
  </si>
  <si>
    <t>Calidad de Vida y Bienestar Social</t>
  </si>
  <si>
    <t>Mejorar la condición de salud de la población en la región</t>
  </si>
  <si>
    <t>Meta 3.1, Meta 3.2, Meta 3.4, Meta 3.6, Meta 3.9</t>
  </si>
  <si>
    <t>Mide el riesgo de morir de la población mediante la relación de fallecimientos y la población total.</t>
  </si>
  <si>
    <t>Expresa el número total de muertes o defunciones acontecidas de la región entre el total de la población de la región en un periodo determinado, por cada cien mil habitantes (factor escala).</t>
  </si>
  <si>
    <t>Defunciones por cada cien mil habitantes</t>
  </si>
  <si>
    <t>Cubos dinámicos de defunciones de la Dirección General de Información en Salud (DGIS).
https://www.inegi.org.mx/programas/mortalidad/default.html#Datos_abiertos</t>
  </si>
  <si>
    <t>Ciudades y Comunidades Sostenibles</t>
  </si>
  <si>
    <t>Conectividad y transporte</t>
  </si>
  <si>
    <t>Incrementar la conectividad sostenible e incluyente en los municipios de la región</t>
  </si>
  <si>
    <t>9: Industria, Innovación e Infraestructura</t>
  </si>
  <si>
    <t>Meta 9.1</t>
  </si>
  <si>
    <t>Índice de Suficiencia Vial</t>
  </si>
  <si>
    <t>Mide la capacidad o saturación que tiene la infraestructura vial para garantizar los servicios de transporte.</t>
  </si>
  <si>
    <t>Es la relación entre la red vial, la superficie y la población de la región. Mientras más bajo sea el resultado del Índice mayor es la saturación de las vías y, en contra parte, un resultado alto expresa una baja saturación de las vías. Se clasifica en 3 categorias : Zonas con infraestructura saturada, las de valores más bajos. b) Zonas con infraestructura vial relativamente saturada, con valores medios. c) Zonas sin saturación de las vialidades, con valores altos.</t>
  </si>
  <si>
    <t>Instituto de Infraestructura Carretera de Yucatán (INCAY)</t>
  </si>
  <si>
    <t>Unidades</t>
  </si>
  <si>
    <t>INEGI, Anuario estadístico y geográfico por entidad federativa 2018, Marco geoestadístico 2018, Proyecciones de la población CONAPO 2018.</t>
  </si>
  <si>
    <t>Inversión pública</t>
  </si>
  <si>
    <t>Incrementar la inversión en obra pública sostenible y accesible</t>
  </si>
  <si>
    <t>Porcentaje de Inversión en Obra Pública respecto del PIB Estatal</t>
  </si>
  <si>
    <t>Mide el total del presupuesto programado en obra pública como proporción de los egresos totales de los municipios de la región</t>
  </si>
  <si>
    <t>Es la proporción del presupuesto programado en obra pública, es decir, capítulo 6000 por objeto de gasto entre el gasto total del presupuesto (municipal) multiplicado por cien.</t>
  </si>
  <si>
    <t>Economía</t>
  </si>
  <si>
    <t>Secretaría de Obras Públicas (SOP)</t>
  </si>
  <si>
    <t>Consulta dinámica del presupuesto asignado y ejercido. Sistema de Cuentas Nacionales.
https://www.inegi.org.mx/sistemas/olap/consulta/general_ver4/MDXQueryDatos.asp?#Regreso&amp;c=11289</t>
  </si>
  <si>
    <t>Infraestructura digital</t>
  </si>
  <si>
    <t>Incrementar el acceso a las redes y servicios de telecomunicaciones sostenibles e incluyentes en las ciudades y comunidades de la región</t>
  </si>
  <si>
    <t>Meta 17.8</t>
  </si>
  <si>
    <t>Porcentaje de Personas Usuarias de Internet</t>
  </si>
  <si>
    <t>Mide la proporción de usaurios registrados como receptores de Internet fijo por cada 100 mil habitantes.</t>
  </si>
  <si>
    <t>Es el resultado de la relación entre los usuarias de internet fijo de la región, entre el  total de la población de los municipios de la región, multiplicado por cien mil.</t>
  </si>
  <si>
    <t>Usuarios</t>
  </si>
  <si>
    <t xml:space="preserve">Banco de información de Telecomunicaciones, IFT Instituto Federal de Telecomunicaciones
https://bit.ift.org.mx/BitWebApp/descargaArchivos.xhtml </t>
  </si>
  <si>
    <t>Ordenamiento territorial</t>
  </si>
  <si>
    <t>Mejorar la planeación territorial con un enfoque sostenible en la región.</t>
  </si>
  <si>
    <t>Porcentaje de Municipios con Actividades de Planeación Urbana</t>
  </si>
  <si>
    <t>Mide la proporción de municipios de la región que realizan actividades de planeación urbana, entendiéndose como acciones que analizan la situación actual y la previsión de escenarios futuros para el desarrollo de los asentamiento humanos.</t>
  </si>
  <si>
    <t>Es la relación entre los municipios que cuentan con planeación urbana de la región entre el total de municipios de la región, multiplicado por cien.</t>
  </si>
  <si>
    <t>Instituto de Movilidad y Desarrollo Urbano Territorial (IMDUT)</t>
  </si>
  <si>
    <t>Registro administrativo IMDUT 2019.</t>
  </si>
  <si>
    <t>Cultura tradicional</t>
  </si>
  <si>
    <t>Preservar las tradiciones e identidad cultural</t>
  </si>
  <si>
    <t>4: Educación de Calidad                                                                                                                                                                                                                                                                                                                                                                           8: Trabajo Decente y Crecimiento Económico                                                                                                                                                                                                                                                                                                                                 11: Ciudades y comunidades sostenibles</t>
  </si>
  <si>
    <t>Meta 4.7, Meta 8.9, Meta 11.4</t>
  </si>
  <si>
    <t>Mide la afirmación que hace la población de pertenecer a una etnia con base en sus concepciones, reconociendo de esta manera las costumbres y tradiciones.</t>
  </si>
  <si>
    <t>Es la proporción de personas en la región que manifestaron considerarse indígena, ya sea de manera total o parcial con relación al total de la población de la región.</t>
  </si>
  <si>
    <t>Instituto para el Desarrollo de la Cultura Maya (INDEMAYA)</t>
  </si>
  <si>
    <t>Menos del 65%</t>
  </si>
  <si>
    <t>Entre 65 y 69%</t>
  </si>
  <si>
    <t>Más del 69%</t>
  </si>
  <si>
    <t>Encuesta Intercensal o Censo de Población y vivienda.</t>
  </si>
  <si>
    <t>Incrementar la estadía turística en la región</t>
  </si>
  <si>
    <t>Estadía Promedio del Visitante en el estado</t>
  </si>
  <si>
    <t>Mide los días promedio que pasan los  visitantes en la región.</t>
  </si>
  <si>
    <t>Divide la cantidad de noches que pasan la totalidad de los visitantes de los sitios turísticos  representativos de la región entre la cantidad de visitantes totales.</t>
  </si>
  <si>
    <t>Número</t>
  </si>
  <si>
    <t>Días</t>
  </si>
  <si>
    <t>N.A</t>
  </si>
  <si>
    <t>http://www.datatur.sectur.gob.mx/SitePages/InfTurxEdo.aspx
http://www.datatur.sectur.gob.mx/SitePages/ActividadHotelera.aspx</t>
  </si>
  <si>
    <t>Acceso universal a la cultura</t>
  </si>
  <si>
    <t>Incrementar la producción de bienes y servicios culturales</t>
  </si>
  <si>
    <t>Meta 4.7, Meta 8.9, Meta 11.3, Meta 11.4</t>
  </si>
  <si>
    <t>Índice de Recursos Culturales</t>
  </si>
  <si>
    <t>Mide la disponibilidad de infraestructura cultural por cada cien mil habitantes</t>
  </si>
  <si>
    <t>El Índice se calcula como el promedio simple de las tasas normalizadas de infraestructura cultural por cada cien mil habitantes. Para cada tipo de infraestructura cultural  (Auditorios, Bibliotecas, Centros culturales, Museos, Teatros y Galerías) se calcula el número de edificaciones por cada cien mil habitantes por región, posteriormente se ajustan la tasa de cada región mediante una regla de tres al considerar el valor más alto como 100 y al final se suman las seis tasas de cada infraestructura por región y se divide entre seis.</t>
  </si>
  <si>
    <t>Otro</t>
  </si>
  <si>
    <t>Secretaría de la Cultura y las Artes (SEDECULTA)</t>
  </si>
  <si>
    <t>Menos de 45.5 puntos</t>
  </si>
  <si>
    <t>Entre 45.6 y 50 puntos</t>
  </si>
  <si>
    <t>Más de 50 Puntos</t>
  </si>
  <si>
    <t>Denue, INEGI</t>
  </si>
  <si>
    <t>Acción por el clima</t>
  </si>
  <si>
    <t>Disminuir la vulnerabilidad de la región ante los efectos del cambio climático</t>
  </si>
  <si>
    <t>13: Acción por el Clima</t>
  </si>
  <si>
    <t>Meta 13.1, 13.2, 13.a y 13.b</t>
  </si>
  <si>
    <t>Lugar de Yucatán en el Índice de Vulnerabilidad al Cambio Climático de la producción forrajera ante estrés hídrico</t>
  </si>
  <si>
    <t>Mide el número de municipios de la región que cuentan con Atlas de Riesgo</t>
  </si>
  <si>
    <t>Los Atlas de Riesgo son instrumentos que permiten conocer los peligros que pueda afecatar a la población, permitiendo un desarrollo mejor planeado y la generación de planes de contingencia acordes a las características del territorio municipal.</t>
  </si>
  <si>
    <t>Secretaría General de Gobierno</t>
  </si>
  <si>
    <t>Registros Administrativos. Secretaría General de Gobierno</t>
  </si>
  <si>
    <t>Mejorar la calidad del agua en la región</t>
  </si>
  <si>
    <t>Meta 6.1,6.2,  6.3 y 6.4</t>
  </si>
  <si>
    <t>Porcentaje de Agua Suministrada y Desinfectada para consumo humano en litros</t>
  </si>
  <si>
    <t>Mide la eficiencia en la cloración del agua para consumo humano de acuerdo a los parámetros establecidos por la COFEPRIS.</t>
  </si>
  <si>
    <t>La cloración del agua consistente en la adición de hipoclorito de sodio y su eficiencia está determinada por la eliminación efectiva de agentes patógenos establecidos en la NOM-127-SSA1-1994.</t>
  </si>
  <si>
    <t>Servicios de Salud de Yucatán.</t>
  </si>
  <si>
    <t>Sistema Nacional de Información del Agua. Conagua</t>
  </si>
  <si>
    <t>Acceso a la vivienda</t>
  </si>
  <si>
    <t>Mejorar la calidad de la vivienda en la región</t>
  </si>
  <si>
    <t>11: Ciudades y comunidades sostenibles</t>
  </si>
  <si>
    <t>Meta 11.1</t>
  </si>
  <si>
    <t>Mide la proporción de la población de la región con carencia por calidad y espacios de la vivienda con relación al total de la población de la región</t>
  </si>
  <si>
    <t>El Indicador de calidad y espacios en la vivienda toma en consideración que la vivienda cuente con materiales de construcción y espacios con las siguientes características: 1.  Piso firme de cemento o con recubrimiento (laminado, mosaico, madera); 2.  Techos de losa de concreto o viguetas con bovedilla, madera, terrado con viguería, lámina metálica, de asbesto, palma, teja, o de calidad superior; 3.  Muros de tabique, ladrillo, block, piedra, concreto, madera, adobe, o de calidad superior; 4. Que el número de personas por cuarto —contando la cocina pero excluyendo pasillos y baños— (hacinamiento) sea menor a 2.5. El resultado de la combinación de los aspectos considerados en las viviendas, determina el número de viviendas con la carencia de calidad y espacios.</t>
  </si>
  <si>
    <t>Instituto de vivienda de Yucatán (IVEY)</t>
  </si>
  <si>
    <t>Mejorar los servicios básicos en las viviendas de la región</t>
  </si>
  <si>
    <t>Mide la proporción de la población de la región con carencia por acceso a los servicios básicos de la vivienda con relación al total de la población de la región</t>
  </si>
  <si>
    <t>El Indicador toma en consideración que la vivienda cuente con todos los servicios básicos con las siguientes características: 1. Agua entubada dentro de la vivienda o fuera de la vivienda pero dentro del terreno; 2. Drenaje conectado a la red pública o a una fosa séptica; 3. Electricidad obtenida del servicio público, de panel solar o de otra fuente, planta particular, y 4. Que el combustible para cocinar sea gas LP o gas natural, electricidad, y si es leña o carbón que la cocina cuente con chimenea. El resultado de la combinación de los aspectos considerados en las viviendas, determina el número de viviendas con carencia por servicios básicos.</t>
  </si>
  <si>
    <t>Mejorar el desempeño de las políticas, programas y proyectos de la Administración Pública Estatal</t>
  </si>
  <si>
    <t>Mejora regulatoria e innovación de la gestión pública</t>
  </si>
  <si>
    <t>Mejorar la efectividad en la gestión pública a través de la mejora regulatoria</t>
  </si>
  <si>
    <t>16: Paz, Justicia e instituciones Solidas</t>
  </si>
  <si>
    <t>Meta 16.6</t>
  </si>
  <si>
    <t>Lugar que ocupa el estado en el Indicador Subnacional de Mejora Regulatoria</t>
  </si>
  <si>
    <t>Mide el desempeño en la implementación de la política de mejora regulatoria a nivel regional</t>
  </si>
  <si>
    <t>Porcentaje de municipios que tienen nivel satisfactorio en el cuestionario de mejora regulatoria municipal</t>
  </si>
  <si>
    <t>SAF</t>
  </si>
  <si>
    <t>Datos 2019, fecha de publicación 2020</t>
  </si>
  <si>
    <t>Registro administrativo</t>
  </si>
  <si>
    <t>Gestión para resultados en el desarrollo</t>
  </si>
  <si>
    <t>Mejorar la calidad del gasto público con base en evidencia rigurosa</t>
  </si>
  <si>
    <t>Meta 16.6, Meta 16.7, Meta 16.10, Meta 17.14, Meta 17.18, Meta 17.19</t>
  </si>
  <si>
    <t>Determina el grado de avance en la región en la implementación de las categorías del PbR-SED.</t>
  </si>
  <si>
    <t>Es un índice a nivel municipal que mide la Implementación del Presupuesto basado en Resultados y del Sistema de Evaluación del Desempeño, así como el establecimiento del Marco Jurídico y de operación necesario para crear la base de la implementación y operación del PbR-SED y el establecimiento de procesos y procedimientos técnicos y metodológicos definidos para el ciclo presupuestario.</t>
  </si>
  <si>
    <t>IMDUT 2019.</t>
  </si>
  <si>
    <t>TCMA</t>
  </si>
  <si>
    <t>Indicador</t>
  </si>
  <si>
    <t>Eje PED</t>
  </si>
  <si>
    <t>Fecha de actualización</t>
  </si>
  <si>
    <t>Región 1</t>
  </si>
  <si>
    <t>Región 2</t>
  </si>
  <si>
    <t>Región 3</t>
  </si>
  <si>
    <t>Región 4</t>
  </si>
  <si>
    <t>Región 5</t>
  </si>
  <si>
    <t>Región 6</t>
  </si>
  <si>
    <t>Región 7</t>
  </si>
  <si>
    <t>SIEGY, 11 de enero 2021.   http://siegy.yucatan.gob.mx/index.php/control_indicadores/datos_indicador?id_ind=308&amp;g=2</t>
  </si>
  <si>
    <t>Consulta dinámica del presupuesto asignado y ejercido. Sistema de Cuentas Nacionales.
https://www.inegi.org.mx/sistemas/olap/consulta/general_ver4/MDXQueryDatos.asp?#Regreso&amp;c=11289.       https://www.inegi.org.mx/temas/finanzas/#Tabulados</t>
  </si>
  <si>
    <t>-</t>
  </si>
  <si>
    <t>Encuesta Intercensal o Censo de Población y vivienda.    https://www.inegi.org.mx/programas/ccpv/2020/#Tabulados</t>
  </si>
  <si>
    <t>Datatur.   http://www.observaturyucatan.org.mx/indicadores</t>
  </si>
  <si>
    <t>Sistema de Alertas de la Secretaría de Hacienda y Crédito Público.   https://www.disciplinafinanciera.hacienda.gob.mx/es/DISCIPLINA_FINANCIERA/Municipios_2020</t>
  </si>
  <si>
    <t>Incidencia delictiva
SESNSP.   https://www.gob.mx/sesnsp/acciones-y-programas/incidencia-delictiva-87005?idiom=es</t>
  </si>
  <si>
    <t>Ciclo 2019-2020</t>
  </si>
  <si>
    <t>Encuesta intercesal, INEGI.   https://www.inegi.org.mx/app/indicadores/?t=56&amp;ag=00#divFV6207068394</t>
  </si>
  <si>
    <t>Marzo, 2021</t>
  </si>
  <si>
    <t>NA</t>
  </si>
  <si>
    <t>Tasa de variación en la vegetación primaria y secundaria de las áreas naturales protegidas de competencia estatal.</t>
  </si>
  <si>
    <t>Sistema de Información Estadística y Geográfica del Estado de Yucatán.  http://www.atlasnacionalderiesgos.gob.mx/archivo/cob-atlas-municipales.html</t>
  </si>
  <si>
    <t>Registros Administrativos. Secretaría General de Gobierno.   http://www.atlasnacionalderiesgos.gob.mx/archivo/cob-atlas-municipales.html</t>
  </si>
  <si>
    <t>Región</t>
  </si>
  <si>
    <t>Municipio</t>
  </si>
  <si>
    <t>Total de alumnos</t>
  </si>
  <si>
    <t>Resultados en Matemáticas</t>
  </si>
  <si>
    <t>Satisfactorio</t>
  </si>
  <si>
    <t>Sobresaliente</t>
  </si>
  <si>
    <t>CELESTUN</t>
  </si>
  <si>
    <t>Total alumnos</t>
  </si>
  <si>
    <t>Total Satisfactorio y Sobresaliente</t>
  </si>
  <si>
    <t>CHOCHOLA</t>
  </si>
  <si>
    <t>HALACHO</t>
  </si>
  <si>
    <t>Total Estatal</t>
  </si>
  <si>
    <t>HUNUCMA</t>
  </si>
  <si>
    <t>KINCHIL</t>
  </si>
  <si>
    <t>KOPOMA</t>
  </si>
  <si>
    <t>MAXCANU</t>
  </si>
  <si>
    <t>OPICHEN</t>
  </si>
  <si>
    <t>SAMAHIL</t>
  </si>
  <si>
    <t>TETIZ</t>
  </si>
  <si>
    <t>ABALA</t>
  </si>
  <si>
    <t>ACANCEH</t>
  </si>
  <si>
    <t>BACA</t>
  </si>
  <si>
    <t>CHICXULUB PUEBLO</t>
  </si>
  <si>
    <t>CONKAL</t>
  </si>
  <si>
    <t>CUZAMA</t>
  </si>
  <si>
    <t>HOMUN</t>
  </si>
  <si>
    <t>IXIL</t>
  </si>
  <si>
    <t>KANASIN</t>
  </si>
  <si>
    <t>MERIDA</t>
  </si>
  <si>
    <t>MOCOCHA</t>
  </si>
  <si>
    <t>PROGRESO</t>
  </si>
  <si>
    <t>SEYE</t>
  </si>
  <si>
    <t>TECOH</t>
  </si>
  <si>
    <t>TIMUCUY</t>
  </si>
  <si>
    <t>TIXKOKOB</t>
  </si>
  <si>
    <t>TIXMEHUAC</t>
  </si>
  <si>
    <t>TIXPEHUAL</t>
  </si>
  <si>
    <t>UCU</t>
  </si>
  <si>
    <t>UMAN</t>
  </si>
  <si>
    <t>YAXKUKUL</t>
  </si>
  <si>
    <t>HOCABA</t>
  </si>
  <si>
    <t>HOCTUN</t>
  </si>
  <si>
    <t>HUHI</t>
  </si>
  <si>
    <t>IZAMAL</t>
  </si>
  <si>
    <t>KANTUNIL</t>
  </si>
  <si>
    <t>SANAHCAT</t>
  </si>
  <si>
    <t>SUDZAL</t>
  </si>
  <si>
    <t>TAHMEK</t>
  </si>
  <si>
    <t>TEKAL DE VENEGAS</t>
  </si>
  <si>
    <t>TEKANTO</t>
  </si>
  <si>
    <t>TEPAKAN</t>
  </si>
  <si>
    <t>TEYA</t>
  </si>
  <si>
    <t>TUNKAS</t>
  </si>
  <si>
    <t>XOCCHEL</t>
  </si>
  <si>
    <t>BOKOBA</t>
  </si>
  <si>
    <t>CACALCHEN</t>
  </si>
  <si>
    <t>CANSAHCAB</t>
  </si>
  <si>
    <t>CANTAMAYEC</t>
  </si>
  <si>
    <t>DZEMUL</t>
  </si>
  <si>
    <t>DZIDZANTUN</t>
  </si>
  <si>
    <t>DZILAM DE BRAVO</t>
  </si>
  <si>
    <t>DZILAM GONZALEZ</t>
  </si>
  <si>
    <t>DZONCAUICH</t>
  </si>
  <si>
    <t>MUXUPIP</t>
  </si>
  <si>
    <t>SUMA</t>
  </si>
  <si>
    <t>TELCHAC PUEBLO</t>
  </si>
  <si>
    <t>TELCHAC PUERTO</t>
  </si>
  <si>
    <t>TEMAX</t>
  </si>
  <si>
    <t>MOTUL</t>
  </si>
  <si>
    <t>SINANCHE</t>
  </si>
  <si>
    <t>YOBAIN</t>
  </si>
  <si>
    <t>BUCTZOTZ</t>
  </si>
  <si>
    <t>CALOTMUL</t>
  </si>
  <si>
    <t>CENOTILLO</t>
  </si>
  <si>
    <t>ESPITA</t>
  </si>
  <si>
    <t>PANABA</t>
  </si>
  <si>
    <t>RIO LAGARTOS</t>
  </si>
  <si>
    <t>SAN FELIPE</t>
  </si>
  <si>
    <t>SUCILA</t>
  </si>
  <si>
    <t>TIZIMIN</t>
  </si>
  <si>
    <t>CHANKOM</t>
  </si>
  <si>
    <t>CHEMAX</t>
  </si>
  <si>
    <t>CHICHIMILA</t>
  </si>
  <si>
    <t>CHIKINDZONOT</t>
  </si>
  <si>
    <t>DZITAS</t>
  </si>
  <si>
    <t>CUNCUNUL</t>
  </si>
  <si>
    <t>KAUA</t>
  </si>
  <si>
    <t>QUINTANA ROO</t>
  </si>
  <si>
    <t>SOTUTA</t>
  </si>
  <si>
    <t>TEKOM</t>
  </si>
  <si>
    <t>TEMOZON</t>
  </si>
  <si>
    <t>TINUM</t>
  </si>
  <si>
    <t>TIXCACALCUPUL</t>
  </si>
  <si>
    <t>UAYMA</t>
  </si>
  <si>
    <t>VALLADOLID</t>
  </si>
  <si>
    <t>YAXCABA</t>
  </si>
  <si>
    <t>AKIL</t>
  </si>
  <si>
    <t>CHACSINKIN</t>
  </si>
  <si>
    <t>CHAPAB</t>
  </si>
  <si>
    <t>CHUMAYEL</t>
  </si>
  <si>
    <t>DZAN</t>
  </si>
  <si>
    <t>MAMA</t>
  </si>
  <si>
    <t>MANI</t>
  </si>
  <si>
    <t>MAYAPAN</t>
  </si>
  <si>
    <t>MUNA</t>
  </si>
  <si>
    <t>OXKUTZCAB</t>
  </si>
  <si>
    <t>PETO</t>
  </si>
  <si>
    <t>SACALUM</t>
  </si>
  <si>
    <t>SANTA ELENA</t>
  </si>
  <si>
    <t>TAHDZIU</t>
  </si>
  <si>
    <t>TEABO</t>
  </si>
  <si>
    <t>TEKAX</t>
  </si>
  <si>
    <t>TEKIT</t>
  </si>
  <si>
    <t>TICUL</t>
  </si>
  <si>
    <t>TZUCACAB</t>
  </si>
  <si>
    <t>Municipios</t>
  </si>
  <si>
    <t>Inversión Pública</t>
  </si>
  <si>
    <t xml:space="preserve">Región </t>
  </si>
  <si>
    <t>PIBE*</t>
  </si>
  <si>
    <t>Abalá</t>
  </si>
  <si>
    <t>IP</t>
  </si>
  <si>
    <t>PIBE</t>
  </si>
  <si>
    <t>PIOPR</t>
  </si>
  <si>
    <t>Acanceh</t>
  </si>
  <si>
    <t>Akil</t>
  </si>
  <si>
    <t>Baca</t>
  </si>
  <si>
    <t>Bokobá</t>
  </si>
  <si>
    <t>Buctzotz</t>
  </si>
  <si>
    <t>Cacalchén</t>
  </si>
  <si>
    <t>Calotmul</t>
  </si>
  <si>
    <t>Cansahcab</t>
  </si>
  <si>
    <t>Cantamayec</t>
  </si>
  <si>
    <t>Celestún</t>
  </si>
  <si>
    <t>Cenotillo</t>
  </si>
  <si>
    <t>https://www.inegi.org.mx/sistemas/olap/proyectos/bd/continuas/finanzaspublicas/fpmun.asp?s=est&amp;c=11289&amp;proy=efipem_fmun</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</si>
  <si>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</si>
  <si>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</si>
  <si>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</si>
  <si>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</si>
  <si>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</si>
  <si>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</si>
  <si>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</si>
  <si>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</si>
  <si>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</si>
  <si>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</si>
  <si>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</si>
  <si>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</si>
  <si>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</si>
  <si>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</si>
  <si>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</si>
  <si>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</si>
  <si>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</si>
  <si>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</si>
  <si>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</si>
  <si>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</si>
  <si>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</si>
  <si>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</si>
  <si>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</si>
  <si>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</si>
  <si>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</si>
  <si>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</si>
  <si>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</si>
  <si>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</si>
  <si>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</si>
  <si>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</si>
  <si>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</si>
  <si>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</si>
  <si>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</si>
  <si>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</si>
  <si>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</si>
  <si>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</si>
  <si>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</si>
  <si>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</si>
  <si>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</si>
  <si>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</si>
  <si>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</si>
  <si>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</si>
  <si>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</si>
  <si>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</si>
  <si>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</si>
  <si>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</si>
  <si>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t>
  </si>
  <si>
    <t>Quintana Roo</t>
  </si>
  <si>
    <t>Río Lagartos</t>
  </si>
  <si>
    <t>Sacalum</t>
  </si>
  <si>
    <t>Samahil</t>
  </si>
  <si>
    <t>Sanahcat</t>
  </si>
  <si>
    <t>San Felipe</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</si>
  <si>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</si>
  <si>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</si>
  <si>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</si>
  <si>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</si>
  <si>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</si>
  <si>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</si>
  <si>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</si>
  <si>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</si>
  <si>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</si>
  <si>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</si>
  <si>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</si>
  <si>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</si>
  <si>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</si>
  <si>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</si>
  <si>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</si>
  <si>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</si>
  <si>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</si>
  <si>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</si>
  <si>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</si>
  <si>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</si>
  <si>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</si>
  <si>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</si>
  <si>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</si>
  <si>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</si>
  <si>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</si>
  <si>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</si>
  <si>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</si>
  <si>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</si>
  <si>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</si>
  <si>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</si>
  <si>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</si>
  <si>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</si>
  <si>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</si>
  <si>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</si>
  <si>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</si>
  <si>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</si>
  <si>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</si>
  <si>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</si>
  <si>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</si>
  <si>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</si>
  <si>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</si>
  <si>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*Unidad de medida: Millones de pesos a precios de 2013., Periodicidad: Anual</t>
  </si>
  <si>
    <t>CVE_  MUN</t>
  </si>
  <si>
    <t>Número de trabajadores asegurados con el IMSS 2018</t>
  </si>
  <si>
    <t>Número de trabajadores asegurados con el IMSS 2020</t>
  </si>
  <si>
    <t>Variación porcentual de trabajadores asegurados don el IMSS</t>
  </si>
  <si>
    <t>011</t>
  </si>
  <si>
    <t>I</t>
  </si>
  <si>
    <t>023</t>
  </si>
  <si>
    <t>II</t>
  </si>
  <si>
    <t>033</t>
  </si>
  <si>
    <t>III</t>
  </si>
  <si>
    <t>038</t>
  </si>
  <si>
    <t>IV</t>
  </si>
  <si>
    <t>044</t>
  </si>
  <si>
    <t>V</t>
  </si>
  <si>
    <t>045</t>
  </si>
  <si>
    <t>VI</t>
  </si>
  <si>
    <t>048</t>
  </si>
  <si>
    <t>VII</t>
  </si>
  <si>
    <t>055</t>
  </si>
  <si>
    <t>Estatal</t>
  </si>
  <si>
    <t>063</t>
  </si>
  <si>
    <t>087</t>
  </si>
  <si>
    <t>001</t>
  </si>
  <si>
    <t>002</t>
  </si>
  <si>
    <t>004</t>
  </si>
  <si>
    <t>013</t>
  </si>
  <si>
    <t>015</t>
  </si>
  <si>
    <t>020</t>
  </si>
  <si>
    <t>036</t>
  </si>
  <si>
    <t>039</t>
  </si>
  <si>
    <t>041</t>
  </si>
  <si>
    <t>050</t>
  </si>
  <si>
    <t>051</t>
  </si>
  <si>
    <t>059</t>
  </si>
  <si>
    <t>067</t>
  </si>
  <si>
    <t>076</t>
  </si>
  <si>
    <t>090</t>
  </si>
  <si>
    <t>093</t>
  </si>
  <si>
    <t>095</t>
  </si>
  <si>
    <t>100</t>
  </si>
  <si>
    <t>101</t>
  </si>
  <si>
    <t>105</t>
  </si>
  <si>
    <t>034</t>
  </si>
  <si>
    <t>035</t>
  </si>
  <si>
    <t>037</t>
  </si>
  <si>
    <t>040</t>
  </si>
  <si>
    <t>042</t>
  </si>
  <si>
    <t>064</t>
  </si>
  <si>
    <t>071</t>
  </si>
  <si>
    <t>074</t>
  </si>
  <si>
    <t>077</t>
  </si>
  <si>
    <t>078</t>
  </si>
  <si>
    <t>086</t>
  </si>
  <si>
    <t>088</t>
  </si>
  <si>
    <t>097</t>
  </si>
  <si>
    <t>103</t>
  </si>
  <si>
    <t>005</t>
  </si>
  <si>
    <t>007</t>
  </si>
  <si>
    <t>009</t>
  </si>
  <si>
    <t>026</t>
  </si>
  <si>
    <t>027</t>
  </si>
  <si>
    <t>028</t>
  </si>
  <si>
    <t>029</t>
  </si>
  <si>
    <t>031</t>
  </si>
  <si>
    <t>052</t>
  </si>
  <si>
    <t>054</t>
  </si>
  <si>
    <t>068</t>
  </si>
  <si>
    <t>072</t>
  </si>
  <si>
    <t>082</t>
  </si>
  <si>
    <t>083</t>
  </si>
  <si>
    <t>084</t>
  </si>
  <si>
    <t>106</t>
  </si>
  <si>
    <t>006</t>
  </si>
  <si>
    <t>008</t>
  </si>
  <si>
    <t>012</t>
  </si>
  <si>
    <t>032</t>
  </si>
  <si>
    <t>057</t>
  </si>
  <si>
    <t>061</t>
  </si>
  <si>
    <t>065</t>
  </si>
  <si>
    <t>070</t>
  </si>
  <si>
    <t>096</t>
  </si>
  <si>
    <t>010</t>
  </si>
  <si>
    <t>014</t>
  </si>
  <si>
    <t>017</t>
  </si>
  <si>
    <t>019</t>
  </si>
  <si>
    <t>021</t>
  </si>
  <si>
    <t>022</t>
  </si>
  <si>
    <t>030</t>
  </si>
  <si>
    <t>043</t>
  </si>
  <si>
    <t>060</t>
  </si>
  <si>
    <t>069</t>
  </si>
  <si>
    <t>081</t>
  </si>
  <si>
    <t>085</t>
  </si>
  <si>
    <t>091</t>
  </si>
  <si>
    <t>092</t>
  </si>
  <si>
    <t>099</t>
  </si>
  <si>
    <t>102</t>
  </si>
  <si>
    <t>104</t>
  </si>
  <si>
    <t>003</t>
  </si>
  <si>
    <t>016</t>
  </si>
  <si>
    <t>018</t>
  </si>
  <si>
    <t>024</t>
  </si>
  <si>
    <t>025</t>
  </si>
  <si>
    <t>046</t>
  </si>
  <si>
    <t>047</t>
  </si>
  <si>
    <t>049</t>
  </si>
  <si>
    <t>053</t>
  </si>
  <si>
    <t>056</t>
  </si>
  <si>
    <t>058</t>
  </si>
  <si>
    <t>062</t>
  </si>
  <si>
    <t>066</t>
  </si>
  <si>
    <t>073</t>
  </si>
  <si>
    <t>075</t>
  </si>
  <si>
    <t>079</t>
  </si>
  <si>
    <t>080</t>
  </si>
  <si>
    <t>089</t>
  </si>
  <si>
    <t>094</t>
  </si>
  <si>
    <t>098</t>
  </si>
  <si>
    <t>Sitio</t>
  </si>
  <si>
    <t>Chichén Itzá y Valladolid</t>
  </si>
  <si>
    <t>Uxmal</t>
  </si>
  <si>
    <t>Clave Municipal</t>
  </si>
  <si>
    <t>Comercio al por mayor</t>
  </si>
  <si>
    <t>Comercio al por menor</t>
  </si>
  <si>
    <t>Total 2014</t>
  </si>
  <si>
    <t>Total 2018</t>
  </si>
  <si>
    <t>Tasa de crecimiento</t>
  </si>
  <si>
    <t>Servicios de alojamiento temporal y de preparación de alimentos y bebidas</t>
  </si>
  <si>
    <t>Minería</t>
  </si>
  <si>
    <t xml:space="preserve">Generación, transmisión y ... </t>
  </si>
  <si>
    <t>Construcción</t>
  </si>
  <si>
    <t>Industrias manufactureras</t>
  </si>
  <si>
    <t>Tasa de crecimiento (%)</t>
  </si>
  <si>
    <t>Total 2008</t>
  </si>
  <si>
    <t>Total 2019</t>
  </si>
  <si>
    <t>Total general</t>
  </si>
  <si>
    <t>2017</t>
  </si>
  <si>
    <t>2020</t>
  </si>
  <si>
    <t>Total General</t>
  </si>
  <si>
    <t>Patrones afiliados en el IMSS por ubicación en el registro patronal</t>
  </si>
  <si>
    <t>Suma de Patrones afiliados en el IMSS por ubicación en el registro patronal</t>
  </si>
  <si>
    <t>Variación</t>
  </si>
  <si>
    <t>https://public.tableau.com/profile/imss.cpe#!/vizhome/TApatrones_0/Historia1</t>
  </si>
  <si>
    <t>Deuda Pública</t>
  </si>
  <si>
    <t>Servicio de la deuda</t>
  </si>
  <si>
    <t>Obligaciones</t>
  </si>
  <si>
    <t>https://www.disciplinafinanciera.hacienda.gob.mx/es/DISCIPLINA_FINANCIERA/Municipios_2020</t>
  </si>
  <si>
    <t>No hay información suficiente para el indicador con datos 2020</t>
  </si>
  <si>
    <t>IDH en educación para las mujeres</t>
  </si>
  <si>
    <t>IDH</t>
  </si>
  <si>
    <t>Pob Hombre</t>
  </si>
  <si>
    <t>Pob Mujer</t>
  </si>
  <si>
    <t>Salario H</t>
  </si>
  <si>
    <t>Salario M</t>
  </si>
  <si>
    <t>Masa h</t>
  </si>
  <si>
    <t>Masa M</t>
  </si>
  <si>
    <t>Brecha</t>
  </si>
  <si>
    <t>LB</t>
  </si>
  <si>
    <t>Pob</t>
  </si>
  <si>
    <t>https://sniiv.conavi.gob.mx/cubo/imss.aspx#</t>
  </si>
  <si>
    <t>Salarios</t>
  </si>
  <si>
    <t>https://public.tableau.com/profile/imss.cpe#!/vizhome/TAempleoysalario_0/EmpleoySalario?publish=yes</t>
  </si>
  <si>
    <t>Total de viviendas sin baño</t>
  </si>
  <si>
    <t>Region</t>
  </si>
  <si>
    <t>Población 2015*</t>
  </si>
  <si>
    <t>Personas</t>
  </si>
  <si>
    <t>%</t>
  </si>
  <si>
    <t>Grand Total</t>
  </si>
  <si>
    <t>Tixméhuac</t>
  </si>
  <si>
    <t>Tixpehual</t>
  </si>
  <si>
    <t>Tunkas</t>
  </si>
  <si>
    <t>Realiza Planeacion Urbana</t>
  </si>
  <si>
    <t>Count of Municipio</t>
  </si>
  <si>
    <t>Row Labels</t>
  </si>
  <si>
    <t xml:space="preserve">Gobierno Abierto </t>
  </si>
  <si>
    <t xml:space="preserve">Average of Gobierno Abierto </t>
  </si>
  <si>
    <t>Cuenta con Atlas</t>
  </si>
  <si>
    <t>Sum of Cuenta con Atlas</t>
  </si>
  <si>
    <t>Matriculados</t>
  </si>
  <si>
    <t>Población</t>
  </si>
  <si>
    <t>Tasa Bruta de Matricula en Educación Superior</t>
  </si>
  <si>
    <t>CONAPO</t>
  </si>
  <si>
    <t>Variación Porcentual de la Matricula en Educación Superior</t>
  </si>
  <si>
    <t>CENSO</t>
  </si>
  <si>
    <t>Exceso de Mortalidad en México (salud.gob.mx)</t>
  </si>
  <si>
    <t>Defunciones</t>
  </si>
  <si>
    <t>Tasa de mortalidad</t>
  </si>
  <si>
    <t>Fuente:</t>
  </si>
  <si>
    <t>Matricula</t>
  </si>
  <si>
    <t>Matriculados (2018-2019)</t>
  </si>
  <si>
    <t>Matriculados (2019-2020)</t>
  </si>
  <si>
    <t>Variación porcentual de Matricula en Educación Superior</t>
  </si>
  <si>
    <t>Fuentes:</t>
  </si>
  <si>
    <t>Población por Sexo y Entidad Federativa Según Grupos de Edad Quinquenales. http://www.conapo.gob.mx/es/CONAPO/Tabulados_basicos</t>
  </si>
  <si>
    <t>Total de viviendas con baño (censo 2020)</t>
  </si>
  <si>
    <t>Total de viviendas (censo 2020)</t>
  </si>
  <si>
    <t>2020 - Se actualizo hasta agosto, proxima actualización 29 de julio // Dato anual disponible hasta 2019</t>
  </si>
  <si>
    <t>PLANEA BÁSICA (sep.gob.mx)</t>
  </si>
  <si>
    <t>Nombre</t>
  </si>
  <si>
    <t>Valores absolutos</t>
  </si>
  <si>
    <t>Tasa por cada 100mil</t>
  </si>
  <si>
    <t>Calculo de índice</t>
  </si>
  <si>
    <t>Valor del índice</t>
  </si>
  <si>
    <t>Auditorio</t>
  </si>
  <si>
    <t>Bibliotecas</t>
  </si>
  <si>
    <t>Casas de artesanías</t>
  </si>
  <si>
    <t>Centros Culturales</t>
  </si>
  <si>
    <t>Museos</t>
  </si>
  <si>
    <t>Teatro</t>
  </si>
  <si>
    <t>Galeria</t>
  </si>
  <si>
    <t>Total de Infrestructura Cultural</t>
  </si>
  <si>
    <t>Población 2019</t>
  </si>
  <si>
    <t>Valor del índice 2020</t>
  </si>
  <si>
    <t>Metas 2021</t>
  </si>
  <si>
    <t>Metas 2024</t>
  </si>
  <si>
    <t>Metas 2030</t>
  </si>
  <si>
    <t>PONIENTE</t>
  </si>
  <si>
    <t>NOROESTE</t>
  </si>
  <si>
    <t>CENTRO</t>
  </si>
  <si>
    <t>LITORAL CENTRO</t>
  </si>
  <si>
    <t>NORESTE</t>
  </si>
  <si>
    <t>ORIENTE</t>
  </si>
  <si>
    <t>SUR</t>
  </si>
  <si>
    <t>Yuc</t>
  </si>
  <si>
    <t>Pob total</t>
  </si>
  <si>
    <t>18 y más</t>
  </si>
  <si>
    <t>Regiones</t>
  </si>
  <si>
    <t>Delitos de alto impacto</t>
  </si>
  <si>
    <t>Población 2020</t>
  </si>
  <si>
    <t>P20_18 y más</t>
  </si>
  <si>
    <t>Tasa delitos alto</t>
  </si>
  <si>
    <t>Delitos total 2020</t>
  </si>
  <si>
    <t>Incidencia Delictiva con Pob total</t>
  </si>
  <si>
    <t>Incidencia Delictiva 18 y más</t>
  </si>
  <si>
    <t>}</t>
  </si>
  <si>
    <t>Poblacion 2020*</t>
  </si>
  <si>
    <t>Etiquetas de fila</t>
  </si>
  <si>
    <t>Nota:
* Obtenido del Censo de Población y Vivienda 2020.</t>
  </si>
  <si>
    <t>Eficiencia Cloración</t>
  </si>
  <si>
    <t>Peso dentro región</t>
  </si>
  <si>
    <t>Ponderación</t>
  </si>
  <si>
    <t>Sum of Ponderación</t>
  </si>
  <si>
    <t>ICE</t>
  </si>
  <si>
    <t>Sum of ICE</t>
  </si>
  <si>
    <t>Personas con carencia</t>
  </si>
  <si>
    <t>Realización de Planeación Urbana</t>
  </si>
  <si>
    <t>Columna1</t>
  </si>
  <si>
    <t>Resultados en Matemáticas2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</si>
</sst>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0.0"/>
    <numFmt numFmtId="165" formatCode="0.0%"/>
    <numFmt numFmtId="166" formatCode="0.000"/>
    <numFmt numFmtId="167" formatCode="_(* #,##0.00_);_(* \(#,##0.00\);_(* &quot;-&quot;??_);_(@_)"/>
    <numFmt numFmtId="168" formatCode="_(* #,##0_);_(* \(#,##0\);_(* &quot;-&quot;??_);_(@_)"/>
  </numFmts>
  <fonts count="58">
    <font>
      <sz val="11"/>
      <color theme="1"/>
      <name val="Calibri"/>
      <family val="2"/>
      <scheme val="minor"/>
    </font>
    <font>
      <sz val="12"/>
      <color theme="1"/>
      <name val="Calibri"/>
      <family val="2"/>
      <scheme val="minor"/>
    </font>
    <font>
      <sz val="10"/>
      <color theme="1"/>
      <name val="Barlow Regular"/>
    </font>
    <font>
      <sz val="10"/>
      <color theme="1"/>
      <name val="Calibri"/>
      <family val="2"/>
      <scheme val="minor"/>
    </font>
    <font>
      <sz val="8"/>
      <name val="Calibri"/>
      <family val="2"/>
      <scheme val="minor"/>
    </font>
    <font>
      <sz val="10"/>
      <color theme="1"/>
      <name val="Helvetica Neue"/>
      <family val="2"/>
    </font>
    <font>
      <sz val="10"/>
      <color rgb="FF000000"/>
      <name val="Tahoma"/>
      <family val="2"/>
    </font>
    <font>
      <i/>
      <sz val="10"/>
      <color theme="1"/>
      <name val="Barlow Regular"/>
    </font>
    <font>
      <i/>
      <sz val="11"/>
      <color theme="1"/>
      <name val="Calibri"/>
      <family val="2"/>
      <scheme val="minor"/>
    </font>
    <font>
      <sz val="10"/>
      <color rgb="FF000000"/>
      <name val="Calibri"/>
      <family val="2"/>
      <scheme val="minor"/>
    </font>
    <font>
      <sz val="11"/>
      <color theme="1"/>
      <name val="Calibri"/>
      <family val="2"/>
      <scheme val="minor"/>
    </font>
    <font>
      <b/>
      <sz val="12"/>
      <color theme="0"/>
      <name val="Barlow"/>
    </font>
    <font>
      <b/>
      <sz val="8"/>
      <color theme="1"/>
      <name val="Barlow"/>
    </font>
    <font>
      <sz val="11"/>
      <color rgb="FF000000"/>
      <name val="Calibri"/>
      <family val="2"/>
      <scheme val="minor"/>
    </font>
    <font>
      <b/>
      <sz val="10"/>
      <color rgb="FF000000"/>
      <name val="Tahoma"/>
      <family val="2"/>
    </font>
    <font>
      <sz val="12"/>
      <color theme="1"/>
      <name val="Barlow Regular"/>
    </font>
    <font>
      <sz val="12"/>
      <color rgb="FFFF0000"/>
      <name val="Calibri"/>
      <family val="2"/>
      <scheme val="minor"/>
    </font>
    <font>
      <b/>
      <sz val="12"/>
      <color theme="1"/>
      <name val="Calibri"/>
      <family val="2"/>
      <scheme val="minor"/>
    </font>
    <font>
      <u/>
      <sz val="11"/>
      <color theme="10"/>
      <name val="Calibri"/>
      <family val="2"/>
      <scheme val="minor"/>
    </font>
    <font>
      <b/>
      <sz val="10"/>
      <color theme="0"/>
      <name val="Barlow"/>
    </font>
    <font>
      <b/>
      <sz val="11"/>
      <color theme="0"/>
      <name val="Calibri"/>
      <family val="2"/>
      <scheme val="minor"/>
    </font>
    <font>
      <sz val="10"/>
      <color theme="1"/>
      <name val="Barlow"/>
    </font>
    <font>
      <b/>
      <sz val="12"/>
      <color theme="0"/>
      <name val="Barlow Regular"/>
    </font>
    <font>
      <u/>
      <sz val="12"/>
      <color theme="10"/>
      <name val="Calibri"/>
      <family val="2"/>
      <scheme val="minor"/>
    </font>
    <font>
      <sz val="10"/>
      <name val="Arial"/>
      <family val="2"/>
    </font>
    <font>
      <b/>
      <sz val="11"/>
      <color theme="0"/>
      <name val="Barlow"/>
    </font>
    <font>
      <sz val="11"/>
      <color rgb="FF000000"/>
      <name val="Barlow"/>
    </font>
    <font>
      <sz val="10"/>
      <color rgb="FF000000"/>
      <name val="Consolas"/>
      <family val="3"/>
    </font>
    <font>
      <sz val="10"/>
      <color rgb="FF000000"/>
      <name val="Barlow"/>
    </font>
    <font>
      <b/>
      <sz val="11"/>
      <color rgb="FF000000"/>
      <name val="Barlow"/>
    </font>
    <font>
      <sz val="12"/>
      <color theme="0"/>
      <name val="Barlow Regular"/>
    </font>
    <font>
      <i/>
      <sz val="11"/>
      <color rgb="FF7F7F7F"/>
      <name val="Calibri"/>
      <family val="2"/>
      <scheme val="minor"/>
    </font>
    <font>
      <b/>
      <sz val="11"/>
      <color theme="0"/>
      <name val="Calibri"/>
      <family val="2"/>
    </font>
    <font>
      <sz val="10"/>
      <color rgb="FF000000"/>
      <name val="Consolas"/>
      <family val="3"/>
      <charset val="1"/>
    </font>
    <font>
      <sz val="10"/>
      <color rgb="FF000000"/>
      <name val="Calibri"/>
      <family val="2"/>
      <charset val="1"/>
    </font>
    <font>
      <sz val="11"/>
      <name val="Calibri"/>
      <family val="2"/>
      <scheme val="minor"/>
    </font>
    <font>
      <sz val="10"/>
      <name val="Barlow"/>
    </font>
    <font>
      <sz val="12"/>
      <color rgb="FF000000"/>
      <name val="Barlow"/>
    </font>
    <font>
      <sz val="12"/>
      <color theme="1"/>
      <name val="Barlow"/>
    </font>
    <font>
      <sz val="11"/>
      <name val="Montserrat"/>
    </font>
    <font>
      <b/>
      <sz val="11"/>
      <color theme="1"/>
      <name val="Calibri"/>
      <family val="2"/>
      <scheme val="minor"/>
    </font>
    <font>
      <b/>
      <sz val="11"/>
      <color rgb="FFFFFFFF"/>
      <name val="Barlow Regular"/>
    </font>
    <font>
      <b/>
      <sz val="11"/>
      <color theme="0"/>
      <name val="Barlow Regular"/>
    </font>
    <font>
      <sz val="11"/>
      <color rgb="FF000000"/>
      <name val="Barlow Regular"/>
    </font>
    <font>
      <sz val="10"/>
      <color rgb="FF000000"/>
      <name val="Barlow Regular"/>
    </font>
    <font>
      <sz val="11"/>
      <color theme="1"/>
      <name val="Barlow Regular"/>
    </font>
    <font>
      <sz val="12"/>
      <color rgb="FF000000"/>
      <name val="Calibri"/>
      <family val="2"/>
      <scheme val="minor"/>
    </font>
    <font>
      <b/>
      <sz val="10"/>
      <color theme="0"/>
      <name val="Arial"/>
      <family val="2"/>
    </font>
    <font>
      <sz val="10"/>
      <color theme="1"/>
      <name val="Arial"/>
      <family val="2"/>
    </font>
    <font>
      <sz val="11"/>
      <color theme="1"/>
      <name val="Barlow"/>
    </font>
    <font>
      <sz val="9"/>
      <color indexed="81"/>
      <name val="Tahoma"/>
      <family val="2"/>
    </font>
    <font>
      <b/>
      <sz val="9"/>
      <color indexed="81"/>
      <name val="Tahoma"/>
      <family val="2"/>
    </font>
    <font>
      <sz val="14"/>
      <color rgb="FF2B2B2A"/>
      <name val="Arial"/>
      <family val="2"/>
    </font>
    <font>
      <sz val="12"/>
      <color theme="1"/>
      <name val="Helvetica Neue"/>
      <family val="2"/>
    </font>
    <font>
      <b/>
      <sz val="12"/>
      <color rgb="FF000000"/>
      <name val="Barlow"/>
    </font>
    <font>
      <sz val="11"/>
      <color rgb="FF000000"/>
      <name val="Calibri"/>
      <family val="2"/>
    </font>
    <font>
      <b/>
      <sz val="11"/>
      <color rgb="FFFFFFFF"/>
      <name val="Barlow"/>
    </font>
    <font>
      <sz val="11"/>
      <color rgb="FFFF0000"/>
      <name val="Barlow"/>
    </font>
  </fonts>
  <fills count="20">
    <fill>
      <patternFill patternType="none"/>
    </fill>
    <fill>
      <patternFill patternType="gray125"/>
    </fill>
    <fill>
      <patternFill patternType="solid">
        <fgColor rgb="FF92D050"/>
        <bgColor indexed="64"/>
      </patternFill>
    </fill>
    <fill>
      <patternFill patternType="solid">
        <fgColor theme="7" tint="0.39997558519241921"/>
        <bgColor indexed="64"/>
      </patternFill>
    </fill>
    <fill>
      <patternFill patternType="solid">
        <fgColor rgb="FF7030A0"/>
        <bgColor indexed="64"/>
      </patternFill>
    </fill>
    <fill>
      <patternFill patternType="solid">
        <fgColor theme="5" tint="0.39997558519241921"/>
        <bgColor indexed="64"/>
      </patternFill>
    </fill>
    <fill>
      <patternFill patternType="solid">
        <fgColor rgb="FF002060"/>
        <bgColor indexed="64"/>
      </patternFill>
    </fill>
    <fill>
      <patternFill patternType="solid">
        <fgColor rgb="FFFFFF00"/>
        <bgColor indexed="64"/>
      </patternFill>
    </fill>
    <fill>
      <patternFill patternType="solid">
        <fgColor rgb="FF002060"/>
        <bgColor rgb="FF00B0F0"/>
      </patternFill>
    </fill>
    <fill>
      <patternFill patternType="solid">
        <fgColor rgb="FF0070C0"/>
        <bgColor indexed="64"/>
      </patternFill>
    </fill>
    <fill>
      <patternFill patternType="solid">
        <fgColor rgb="FF002060"/>
        <bgColor rgb="FF666699"/>
      </patternFill>
    </fill>
    <fill>
      <patternFill patternType="solid">
        <fgColor rgb="FFFFFFFF"/>
        <bgColor rgb="FFFFFFCC"/>
      </patternFill>
    </fill>
    <fill>
      <patternFill patternType="solid">
        <fgColor theme="4" tint="0.79998168889431442"/>
        <bgColor theme="4" tint="0.79998168889431442"/>
      </patternFill>
    </fill>
    <fill>
      <patternFill patternType="solid">
        <fgColor rgb="FF002060"/>
        <bgColor rgb="FF000000"/>
      </patternFill>
    </fill>
    <fill>
      <patternFill patternType="solid">
        <fgColor theme="0"/>
        <bgColor indexed="64"/>
      </patternFill>
    </fill>
    <fill>
      <patternFill patternType="solid">
        <fgColor rgb="FFFF3F3F"/>
        <bgColor indexed="64"/>
      </patternFill>
    </fill>
    <fill>
      <patternFill patternType="solid">
        <fgColor theme="8" tint="-0.499984740745262"/>
        <bgColor rgb="FF00B0F0"/>
      </patternFill>
    </fill>
    <fill>
      <patternFill patternType="solid">
        <fgColor theme="4" tint="-0.499984740745262"/>
        <bgColor rgb="FF00B0F0"/>
      </patternFill>
    </fill>
    <fill>
      <patternFill patternType="solid">
        <fgColor theme="3" tint="0.39997558519241921"/>
        <bgColor rgb="FF00B0F0"/>
      </patternFill>
    </fill>
    <fill>
      <patternFill patternType="solid">
        <fgColor theme="1"/>
        <bgColor theme="1"/>
      </patternFill>
    </fill>
  </fills>
  <borders count="28">
    <border>
      <left/>
      <right/>
      <top/>
      <bottom/>
      <diagonal/>
    </border>
    <border>
      <left style="thin">
        <color auto="1"/>
      </left>
      <right style="thin">
        <color auto="1"/>
      </right>
      <top style="thin">
        <color auto="1"/>
      </top>
      <bottom style="thin">
        <color auto="1"/>
      </bottom>
      <diagonal/>
    </border>
    <border>
      <left style="thin">
        <color theme="1"/>
      </left>
      <right style="thin">
        <color theme="1"/>
      </right>
      <top/>
      <bottom/>
      <diagonal/>
    </border>
    <border>
      <left/>
      <right/>
      <top style="thin">
        <color theme="1"/>
      </top>
      <bottom/>
      <diagonal/>
    </border>
    <border>
      <left/>
      <right style="thin">
        <color theme="1"/>
      </right>
      <top style="thin">
        <color theme="1"/>
      </top>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top style="thin">
        <color rgb="FF000000"/>
      </top>
      <bottom style="thin">
        <color rgb="FF000000"/>
      </bottom>
      <diagonal/>
    </border>
    <border>
      <left style="thin">
        <color auto="1"/>
      </left>
      <right/>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right/>
      <top/>
      <bottom style="thin">
        <color theme="4" tint="0.39997558519241921"/>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000000"/>
      </left>
      <right/>
      <top/>
      <bottom style="thin">
        <color rgb="FF000000"/>
      </bottom>
      <diagonal/>
    </border>
    <border>
      <left/>
      <right/>
      <top/>
      <bottom style="thin">
        <color rgb="FF000000"/>
      </bottom>
      <diagonal/>
    </border>
    <border>
      <left style="thin">
        <color theme="1"/>
      </left>
      <right/>
      <top style="thin">
        <color theme="1"/>
      </top>
      <bottom style="thin">
        <color theme="1"/>
      </bottom>
      <diagonal/>
    </border>
    <border>
      <left style="thin">
        <color theme="1"/>
      </left>
      <right/>
      <top style="thin">
        <color theme="1"/>
      </top>
      <bottom/>
      <diagonal/>
    </border>
    <border>
      <left style="thin">
        <color auto="1"/>
      </left>
      <right/>
      <top/>
      <bottom style="thin">
        <color auto="1"/>
      </bottom>
      <diagonal/>
    </border>
  </borders>
  <cellStyleXfs count="15">
    <xf numFmtId="0" fontId="0" fillId="0" borderId="0"/>
    <xf numFmtId="9" fontId="10" fillId="0" borderId="0" applyFont="0" applyFill="0" applyBorder="0" applyAlignment="0" applyProtection="0"/>
    <xf numFmtId="0" fontId="18" fillId="0" borderId="0" applyNumberFormat="0" applyFill="0" applyBorder="0" applyAlignment="0" applyProtection="0"/>
    <xf numFmtId="0" fontId="10" fillId="0" borderId="0"/>
    <xf numFmtId="9" fontId="10"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0" fontId="23" fillId="0" borderId="0" applyNumberFormat="0" applyFill="0" applyBorder="0" applyAlignment="0" applyProtection="0"/>
    <xf numFmtId="0" fontId="24" fillId="0" borderId="0"/>
    <xf numFmtId="167" fontId="10" fillId="0" borderId="0" applyFont="0" applyFill="0" applyBorder="0" applyAlignment="0" applyProtection="0"/>
    <xf numFmtId="0" fontId="10" fillId="0" borderId="0"/>
    <xf numFmtId="9" fontId="10" fillId="0" borderId="0" applyFont="0" applyFill="0" applyBorder="0" applyAlignment="0" applyProtection="0"/>
    <xf numFmtId="0" fontId="31" fillId="0" borderId="0" applyNumberFormat="0" applyFill="0" applyBorder="0" applyAlignment="0" applyProtection="0"/>
    <xf numFmtId="0" fontId="55" fillId="0" borderId="0"/>
  </cellStyleXfs>
  <cellXfs count="295">
    <xf numFmtId="0" fontId="0" fillId="0" borderId="0" xfId="0"/>
    <xf numFmtId="0" fontId="2" fillId="0" borderId="1" xfId="0" applyFont="1" applyBorder="1" applyAlignment="1">
      <alignment horizontal="center" vertical="center" wrapText="1"/>
    </xf>
    <xf numFmtId="0" fontId="0" fillId="0" borderId="0" xfId="0" applyAlignment="1">
      <alignment wrapText="1"/>
    </xf>
    <xf numFmtId="0" fontId="3" fillId="0" borderId="0" xfId="0" applyFont="1" applyAlignment="1">
      <alignment wrapText="1"/>
    </xf>
    <xf numFmtId="0" fontId="2" fillId="0" borderId="0" xfId="0" applyFont="1" applyAlignment="1">
      <alignment horizontal="center" vertical="center" wrapText="1"/>
    </xf>
    <xf numFmtId="0" fontId="3"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applyFill="1"/>
    <xf numFmtId="0" fontId="7" fillId="0" borderId="1" xfId="0" applyFont="1" applyBorder="1" applyAlignment="1">
      <alignment horizontal="center" vertical="center" wrapText="1"/>
    </xf>
    <xf numFmtId="0" fontId="8" fillId="0" borderId="0" xfId="0" applyFont="1"/>
    <xf numFmtId="0" fontId="11" fillId="6" borderId="0" xfId="0" applyFont="1" applyFill="1" applyAlignment="1">
      <alignment horizontal="center" vertical="center"/>
    </xf>
    <xf numFmtId="0" fontId="11" fillId="6" borderId="0" xfId="0" applyFont="1" applyFill="1" applyAlignment="1">
      <alignment horizontal="center" vertical="center" wrapText="1"/>
    </xf>
    <xf numFmtId="14" fontId="11" fillId="6" borderId="0" xfId="0" applyNumberFormat="1" applyFont="1" applyFill="1" applyAlignment="1">
      <alignment horizontal="center" vertical="center"/>
    </xf>
    <xf numFmtId="0" fontId="12" fillId="0" borderId="0" xfId="0" applyFont="1" applyAlignment="1">
      <alignment horizontal="left" vertical="top" wrapText="1"/>
    </xf>
    <xf numFmtId="14" fontId="0" fillId="0" borderId="0" xfId="0" applyNumberFormat="1"/>
    <xf numFmtId="164" fontId="0" fillId="0" borderId="0" xfId="0" applyNumberFormat="1"/>
    <xf numFmtId="2" fontId="0" fillId="0" borderId="0" xfId="0" applyNumberFormat="1"/>
    <xf numFmtId="1" fontId="0" fillId="0" borderId="0" xfId="0" applyNumberFormat="1"/>
    <xf numFmtId="0" fontId="13" fillId="0" borderId="0" xfId="0" applyFont="1" applyAlignment="1">
      <alignment wrapText="1"/>
    </xf>
    <xf numFmtId="0" fontId="0" fillId="2" borderId="0" xfId="0" applyFill="1"/>
    <xf numFmtId="0" fontId="0" fillId="0" borderId="0" xfId="0" applyAlignment="1">
      <alignment horizontal="center" vertical="center"/>
    </xf>
    <xf numFmtId="0" fontId="15" fillId="0" borderId="3" xfId="0" applyFont="1" applyBorder="1"/>
    <xf numFmtId="0" fontId="15" fillId="0" borderId="0" xfId="0" applyFont="1"/>
    <xf numFmtId="0" fontId="15" fillId="0" borderId="0" xfId="0" applyFont="1" applyAlignment="1">
      <alignment horizontal="center" vertical="center"/>
    </xf>
    <xf numFmtId="2" fontId="15" fillId="0" borderId="0" xfId="0" applyNumberFormat="1" applyFont="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8" fillId="0" borderId="0" xfId="2"/>
    <xf numFmtId="0" fontId="10" fillId="0" borderId="0" xfId="3"/>
    <xf numFmtId="0" fontId="21" fillId="0" borderId="1" xfId="3" applyFont="1" applyBorder="1" applyAlignment="1">
      <alignment horizontal="center"/>
    </xf>
    <xf numFmtId="0" fontId="21" fillId="0" borderId="1" xfId="3" applyFont="1" applyBorder="1"/>
    <xf numFmtId="0" fontId="19" fillId="6" borderId="0" xfId="3" applyFont="1" applyFill="1" applyAlignment="1">
      <alignment wrapText="1"/>
    </xf>
    <xf numFmtId="0" fontId="21" fillId="0" borderId="0" xfId="3" applyFont="1"/>
    <xf numFmtId="10" fontId="21" fillId="0" borderId="0" xfId="4" applyNumberFormat="1" applyFont="1"/>
    <xf numFmtId="10" fontId="10" fillId="0" borderId="0" xfId="5" applyNumberFormat="1" applyFont="1"/>
    <xf numFmtId="0" fontId="21" fillId="7" borderId="1" xfId="3" applyFont="1" applyFill="1" applyBorder="1" applyAlignment="1">
      <alignment horizontal="center"/>
    </xf>
    <xf numFmtId="0" fontId="21" fillId="7" borderId="1" xfId="3" applyFont="1" applyFill="1" applyBorder="1"/>
    <xf numFmtId="0" fontId="10" fillId="0" borderId="0" xfId="3" applyAlignment="1">
      <alignment horizontal="center"/>
    </xf>
    <xf numFmtId="0" fontId="22" fillId="6" borderId="0" xfId="0" applyFont="1" applyFill="1"/>
    <xf numFmtId="0" fontId="22" fillId="6" borderId="3" xfId="0" applyFont="1" applyFill="1" applyBorder="1"/>
    <xf numFmtId="2" fontId="15" fillId="0" borderId="0" xfId="0" applyNumberFormat="1" applyFont="1" applyAlignment="1">
      <alignment horizontal="center"/>
    </xf>
    <xf numFmtId="0" fontId="15" fillId="0" borderId="0" xfId="6" applyFont="1"/>
    <xf numFmtId="44" fontId="15" fillId="0" borderId="0" xfId="7" applyFont="1" applyAlignment="1">
      <alignment horizontal="center"/>
    </xf>
    <xf numFmtId="0" fontId="1" fillId="0" borderId="0" xfId="6"/>
    <xf numFmtId="0" fontId="1" fillId="0" borderId="0" xfId="6" applyAlignment="1">
      <alignment horizontal="center"/>
    </xf>
    <xf numFmtId="44" fontId="15" fillId="0" borderId="0" xfId="7" applyFont="1" applyAlignment="1">
      <alignment wrapText="1"/>
    </xf>
    <xf numFmtId="3" fontId="1" fillId="0" borderId="0" xfId="6" applyNumberFormat="1"/>
    <xf numFmtId="10" fontId="0" fillId="0" borderId="0" xfId="5" applyNumberFormat="1" applyFont="1" applyAlignment="1">
      <alignment horizontal="center"/>
    </xf>
    <xf numFmtId="0" fontId="23" fillId="0" borderId="0" xfId="8"/>
    <xf numFmtId="44" fontId="0" fillId="0" borderId="0" xfId="7" applyFont="1"/>
    <xf numFmtId="44" fontId="0" fillId="0" borderId="0" xfId="7" applyFont="1" applyAlignment="1">
      <alignment horizontal="center"/>
    </xf>
    <xf numFmtId="0" fontId="25" fillId="8" borderId="9" xfId="9" applyFont="1" applyFill="1" applyBorder="1" applyAlignment="1">
      <alignment horizontal="center" vertical="center" wrapText="1"/>
    </xf>
    <xf numFmtId="0" fontId="25" fillId="8" borderId="10" xfId="9" applyFont="1" applyFill="1" applyBorder="1" applyAlignment="1">
      <alignment horizontal="center" vertical="center" wrapText="1"/>
    </xf>
    <xf numFmtId="168" fontId="25" fillId="8" borderId="11" xfId="10" applyNumberFormat="1" applyFont="1" applyFill="1" applyBorder="1" applyAlignment="1">
      <alignment horizontal="center" vertical="center" wrapText="1"/>
    </xf>
    <xf numFmtId="0" fontId="10" fillId="0" borderId="0" xfId="11"/>
    <xf numFmtId="0" fontId="25" fillId="8" borderId="12" xfId="9" applyFont="1" applyFill="1" applyBorder="1" applyAlignment="1">
      <alignment horizontal="center" vertical="center" wrapText="1"/>
    </xf>
    <xf numFmtId="0" fontId="25" fillId="8" borderId="11" xfId="9" applyFont="1" applyFill="1" applyBorder="1" applyAlignment="1">
      <alignment horizontal="center" vertical="center" wrapText="1"/>
    </xf>
    <xf numFmtId="1" fontId="26" fillId="0" borderId="9" xfId="9" applyNumberFormat="1" applyFont="1" applyBorder="1"/>
    <xf numFmtId="0" fontId="28" fillId="0" borderId="13" xfId="9" applyFont="1" applyBorder="1" applyAlignment="1">
      <alignment vertical="center" wrapText="1"/>
    </xf>
    <xf numFmtId="168" fontId="21" fillId="0" borderId="1" xfId="10" applyNumberFormat="1" applyFont="1" applyBorder="1"/>
    <xf numFmtId="0" fontId="10" fillId="0" borderId="0" xfId="11" applyAlignment="1">
      <alignment horizontal="left"/>
    </xf>
    <xf numFmtId="168" fontId="10" fillId="0" borderId="0" xfId="11" applyNumberFormat="1"/>
    <xf numFmtId="0" fontId="27" fillId="0" borderId="9" xfId="9" applyFont="1" applyBorder="1" applyAlignment="1">
      <alignment horizontal="center"/>
    </xf>
    <xf numFmtId="0" fontId="29" fillId="0" borderId="13" xfId="9" applyFont="1" applyBorder="1" applyAlignment="1">
      <alignment vertical="center" wrapText="1"/>
    </xf>
    <xf numFmtId="10" fontId="10" fillId="0" borderId="0" xfId="11" applyNumberFormat="1"/>
    <xf numFmtId="168" fontId="0" fillId="0" borderId="0" xfId="10" applyNumberFormat="1" applyFont="1"/>
    <xf numFmtId="168" fontId="3" fillId="0" borderId="0" xfId="10" applyNumberFormat="1" applyFont="1"/>
    <xf numFmtId="0" fontId="30" fillId="6" borderId="7" xfId="0" applyFont="1" applyFill="1" applyBorder="1" applyAlignment="1">
      <alignment horizontal="center" vertical="center"/>
    </xf>
    <xf numFmtId="0" fontId="15" fillId="0" borderId="7" xfId="0" applyFont="1" applyBorder="1"/>
    <xf numFmtId="0" fontId="15" fillId="0" borderId="7" xfId="0" applyFont="1" applyBorder="1" applyAlignment="1">
      <alignment horizontal="center"/>
    </xf>
    <xf numFmtId="2" fontId="15" fillId="0" borderId="7" xfId="0" applyNumberFormat="1" applyFont="1" applyBorder="1" applyAlignment="1">
      <alignment horizontal="center"/>
    </xf>
    <xf numFmtId="0" fontId="15" fillId="0" borderId="7" xfId="0" applyFont="1" applyBorder="1" applyAlignment="1">
      <alignment wrapText="1"/>
    </xf>
    <xf numFmtId="0" fontId="32" fillId="10" borderId="1" xfId="13" applyFont="1" applyFill="1" applyBorder="1" applyAlignment="1" applyProtection="1">
      <alignment horizontal="center" vertical="center" wrapText="1"/>
    </xf>
    <xf numFmtId="0" fontId="32" fillId="10" borderId="1" xfId="13" applyFont="1" applyFill="1" applyBorder="1" applyAlignment="1" applyProtection="1">
      <alignment horizontal="center" vertical="center"/>
    </xf>
    <xf numFmtId="0" fontId="20" fillId="6" borderId="1" xfId="0" applyFont="1" applyFill="1" applyBorder="1" applyAlignment="1">
      <alignment horizontal="center" wrapText="1"/>
    </xf>
    <xf numFmtId="0" fontId="20" fillId="6" borderId="1" xfId="0" applyFont="1" applyFill="1" applyBorder="1"/>
    <xf numFmtId="1" fontId="26" fillId="11" borderId="1" xfId="13" applyNumberFormat="1" applyFont="1" applyFill="1" applyBorder="1"/>
    <xf numFmtId="0" fontId="33" fillId="11" borderId="1" xfId="13" applyFont="1" applyFill="1" applyBorder="1" applyAlignment="1">
      <alignment horizontal="center"/>
    </xf>
    <xf numFmtId="0" fontId="34" fillId="11" borderId="1" xfId="0" applyFont="1" applyFill="1" applyBorder="1"/>
    <xf numFmtId="166" fontId="34" fillId="11" borderId="1" xfId="0" applyNumberFormat="1" applyFont="1" applyFill="1" applyBorder="1"/>
    <xf numFmtId="166" fontId="0" fillId="0" borderId="1" xfId="0" applyNumberFormat="1" applyBorder="1"/>
    <xf numFmtId="9" fontId="0" fillId="7" borderId="1" xfId="1" applyFont="1" applyFill="1" applyBorder="1"/>
    <xf numFmtId="166" fontId="0" fillId="11" borderId="1" xfId="0" applyNumberFormat="1" applyFill="1" applyBorder="1"/>
    <xf numFmtId="1" fontId="26" fillId="0" borderId="1" xfId="13" applyNumberFormat="1" applyFont="1" applyFill="1" applyBorder="1"/>
    <xf numFmtId="0" fontId="33" fillId="0" borderId="1" xfId="13" applyFont="1" applyFill="1" applyBorder="1" applyAlignment="1">
      <alignment horizontal="center"/>
    </xf>
    <xf numFmtId="0" fontId="34" fillId="0" borderId="1" xfId="0" applyFont="1" applyBorder="1"/>
    <xf numFmtId="166" fontId="34" fillId="0" borderId="1" xfId="0" applyNumberFormat="1" applyFont="1" applyBorder="1"/>
    <xf numFmtId="0" fontId="19" fillId="6" borderId="1" xfId="13" applyFont="1" applyFill="1" applyBorder="1" applyAlignment="1" applyProtection="1">
      <alignment horizontal="center" vertical="center" wrapText="1"/>
    </xf>
    <xf numFmtId="0" fontId="19" fillId="6" borderId="1" xfId="13" applyFont="1" applyFill="1" applyBorder="1" applyAlignment="1" applyProtection="1">
      <alignment horizontal="center" vertical="center"/>
    </xf>
    <xf numFmtId="0" fontId="19" fillId="6" borderId="15" xfId="0" applyFont="1" applyFill="1" applyBorder="1" applyAlignment="1">
      <alignment horizontal="center" vertical="center"/>
    </xf>
    <xf numFmtId="0" fontId="19" fillId="6" borderId="1" xfId="0" applyFont="1" applyFill="1" applyBorder="1" applyAlignment="1">
      <alignment horizontal="center" vertical="center" wrapText="1"/>
    </xf>
    <xf numFmtId="0" fontId="22" fillId="6" borderId="1" xfId="3" applyFont="1" applyFill="1" applyBorder="1" applyAlignment="1">
      <alignment horizontal="center" vertical="center"/>
    </xf>
    <xf numFmtId="1" fontId="28" fillId="11" borderId="1" xfId="13" applyNumberFormat="1" applyFont="1" applyFill="1" applyBorder="1"/>
    <xf numFmtId="0" fontId="28" fillId="11" borderId="1" xfId="13" applyFont="1" applyFill="1" applyBorder="1" applyAlignment="1">
      <alignment horizontal="center"/>
    </xf>
    <xf numFmtId="0" fontId="28" fillId="11" borderId="1" xfId="0" applyFont="1" applyFill="1" applyBorder="1"/>
    <xf numFmtId="2" fontId="28" fillId="11" borderId="1" xfId="0" applyNumberFormat="1" applyFont="1" applyFill="1" applyBorder="1"/>
    <xf numFmtId="9" fontId="21" fillId="7" borderId="1" xfId="1" applyFont="1" applyFill="1" applyBorder="1"/>
    <xf numFmtId="0" fontId="15" fillId="0" borderId="1" xfId="0" applyFont="1" applyBorder="1" applyAlignment="1">
      <alignment horizontal="center" vertical="center"/>
    </xf>
    <xf numFmtId="2" fontId="0" fillId="0" borderId="1" xfId="0" applyNumberFormat="1" applyBorder="1"/>
    <xf numFmtId="10" fontId="0" fillId="0" borderId="1" xfId="1" applyNumberFormat="1" applyFont="1" applyBorder="1"/>
    <xf numFmtId="1" fontId="28" fillId="0" borderId="1" xfId="13" applyNumberFormat="1" applyFont="1" applyFill="1" applyBorder="1"/>
    <xf numFmtId="0" fontId="28" fillId="0" borderId="1" xfId="13" applyFont="1" applyFill="1" applyBorder="1" applyAlignment="1">
      <alignment horizontal="center"/>
    </xf>
    <xf numFmtId="0" fontId="28" fillId="0" borderId="1" xfId="0" applyFont="1" applyBorder="1"/>
    <xf numFmtId="2" fontId="28" fillId="0" borderId="1" xfId="0" applyNumberFormat="1" applyFont="1" applyBorder="1"/>
    <xf numFmtId="0" fontId="36" fillId="11" borderId="1" xfId="0" applyFont="1" applyFill="1" applyBorder="1"/>
    <xf numFmtId="0" fontId="36" fillId="0" borderId="1" xfId="0" applyFont="1" applyBorder="1"/>
    <xf numFmtId="166" fontId="21" fillId="0" borderId="1" xfId="0" applyNumberFormat="1" applyFont="1" applyBorder="1"/>
    <xf numFmtId="166" fontId="15" fillId="0" borderId="1" xfId="0" applyNumberFormat="1" applyFont="1" applyBorder="1"/>
    <xf numFmtId="10" fontId="15" fillId="0" borderId="1" xfId="1" applyNumberFormat="1" applyFont="1" applyBorder="1"/>
    <xf numFmtId="0" fontId="1" fillId="0" borderId="0" xfId="6" applyAlignment="1">
      <alignment horizontal="center" vertical="center"/>
    </xf>
    <xf numFmtId="0" fontId="19" fillId="6" borderId="1" xfId="3" applyFont="1" applyFill="1" applyBorder="1" applyAlignment="1">
      <alignment vertical="center"/>
    </xf>
    <xf numFmtId="0" fontId="3" fillId="0" borderId="0" xfId="0" applyFont="1"/>
    <xf numFmtId="0" fontId="19" fillId="6" borderId="1" xfId="3" applyFont="1" applyFill="1" applyBorder="1" applyAlignment="1">
      <alignment horizontal="center" vertical="center"/>
    </xf>
    <xf numFmtId="0" fontId="37" fillId="11" borderId="1" xfId="13" applyFont="1" applyFill="1" applyBorder="1" applyAlignment="1">
      <alignment horizontal="center"/>
    </xf>
    <xf numFmtId="0" fontId="38" fillId="0" borderId="1" xfId="3" applyFont="1" applyBorder="1"/>
    <xf numFmtId="0" fontId="1" fillId="0" borderId="1" xfId="0" applyFont="1" applyBorder="1"/>
    <xf numFmtId="0" fontId="0" fillId="0" borderId="1" xfId="0" applyBorder="1"/>
    <xf numFmtId="0" fontId="37" fillId="0" borderId="1" xfId="13" applyFont="1" applyFill="1" applyBorder="1" applyAlignment="1">
      <alignment horizontal="center"/>
    </xf>
    <xf numFmtId="0" fontId="32" fillId="6" borderId="16" xfId="13" applyFont="1" applyFill="1" applyBorder="1" applyAlignment="1" applyProtection="1">
      <alignment horizontal="center" vertical="center" wrapText="1"/>
    </xf>
    <xf numFmtId="0" fontId="32" fillId="6" borderId="17" xfId="13" applyFont="1" applyFill="1" applyBorder="1" applyAlignment="1" applyProtection="1">
      <alignment horizontal="center" vertical="center" wrapText="1"/>
    </xf>
    <xf numFmtId="0" fontId="32" fillId="6" borderId="17" xfId="13" applyFont="1" applyFill="1" applyBorder="1" applyAlignment="1" applyProtection="1">
      <alignment horizontal="center" vertical="center"/>
    </xf>
    <xf numFmtId="0" fontId="32" fillId="6" borderId="18" xfId="13" applyFont="1" applyFill="1" applyBorder="1" applyAlignment="1" applyProtection="1">
      <alignment horizontal="center" vertical="center"/>
    </xf>
    <xf numFmtId="1" fontId="26" fillId="11" borderId="19" xfId="13" applyNumberFormat="1" applyFont="1" applyFill="1" applyBorder="1"/>
    <xf numFmtId="0" fontId="34" fillId="0" borderId="1" xfId="3" applyFont="1" applyBorder="1"/>
    <xf numFmtId="0" fontId="10" fillId="0" borderId="1" xfId="3" applyBorder="1"/>
    <xf numFmtId="1" fontId="26" fillId="0" borderId="19" xfId="13" applyNumberFormat="1" applyFont="1" applyFill="1" applyBorder="1"/>
    <xf numFmtId="166" fontId="10" fillId="0" borderId="0" xfId="5" applyNumberFormat="1" applyFont="1"/>
    <xf numFmtId="0" fontId="17" fillId="7" borderId="0" xfId="6" applyFont="1" applyFill="1"/>
    <xf numFmtId="165" fontId="39" fillId="0" borderId="0" xfId="5" applyNumberFormat="1" applyFont="1" applyFill="1" applyBorder="1" applyAlignment="1">
      <alignment horizontal="center" vertical="center"/>
    </xf>
    <xf numFmtId="0" fontId="0" fillId="0" borderId="0" xfId="0" applyAlignment="1">
      <alignment horizontal="left"/>
    </xf>
    <xf numFmtId="0" fontId="40" fillId="12" borderId="20" xfId="0" applyFont="1" applyFill="1" applyBorder="1"/>
    <xf numFmtId="0" fontId="32" fillId="6" borderId="7" xfId="13" applyFont="1" applyFill="1" applyBorder="1" applyAlignment="1" applyProtection="1">
      <alignment horizontal="center" vertical="center" wrapText="1"/>
    </xf>
    <xf numFmtId="0" fontId="22" fillId="6" borderId="0" xfId="13" applyFont="1" applyFill="1" applyBorder="1" applyAlignment="1" applyProtection="1">
      <alignment horizontal="center" vertical="center" wrapText="1"/>
    </xf>
    <xf numFmtId="1" fontId="26" fillId="11" borderId="7" xfId="13" applyNumberFormat="1" applyFont="1" applyFill="1" applyBorder="1"/>
    <xf numFmtId="0" fontId="33" fillId="11" borderId="7" xfId="13" applyFont="1" applyFill="1" applyBorder="1" applyAlignment="1">
      <alignment horizontal="center"/>
    </xf>
    <xf numFmtId="0" fontId="34" fillId="11" borderId="7" xfId="6" applyFont="1" applyFill="1" applyBorder="1"/>
    <xf numFmtId="0" fontId="0" fillId="0" borderId="7" xfId="0" applyBorder="1"/>
    <xf numFmtId="1" fontId="26" fillId="0" borderId="7" xfId="13" applyNumberFormat="1" applyFont="1" applyFill="1" applyBorder="1"/>
    <xf numFmtId="0" fontId="33" fillId="0" borderId="7" xfId="13" applyFont="1" applyFill="1" applyBorder="1" applyAlignment="1">
      <alignment horizontal="center"/>
    </xf>
    <xf numFmtId="0" fontId="34" fillId="0" borderId="7" xfId="6" applyFont="1" applyBorder="1"/>
    <xf numFmtId="0" fontId="1" fillId="0" borderId="0" xfId="6" applyAlignment="1">
      <alignment wrapText="1"/>
    </xf>
    <xf numFmtId="1" fontId="1" fillId="0" borderId="0" xfId="6" applyNumberFormat="1"/>
    <xf numFmtId="3" fontId="1" fillId="0" borderId="0" xfId="6" applyNumberFormat="1" applyAlignment="1">
      <alignment wrapText="1"/>
    </xf>
    <xf numFmtId="2" fontId="1" fillId="0" borderId="0" xfId="6" applyNumberFormat="1"/>
    <xf numFmtId="2" fontId="1" fillId="0" borderId="0" xfId="6" applyNumberFormat="1" applyAlignment="1">
      <alignment horizontal="center"/>
    </xf>
    <xf numFmtId="0" fontId="16" fillId="0" borderId="0" xfId="6" applyFont="1"/>
    <xf numFmtId="0" fontId="41" fillId="13" borderId="7" xfId="0" applyFont="1" applyFill="1" applyBorder="1" applyAlignment="1">
      <alignment horizontal="center" vertical="center" wrapText="1"/>
    </xf>
    <xf numFmtId="0" fontId="42" fillId="13" borderId="7" xfId="0" applyFont="1" applyFill="1" applyBorder="1" applyAlignment="1">
      <alignment horizontal="center" vertical="center" wrapText="1"/>
    </xf>
    <xf numFmtId="0" fontId="42" fillId="6" borderId="1" xfId="0" applyFont="1" applyFill="1" applyBorder="1" applyAlignment="1">
      <alignment horizontal="center" vertical="center" wrapText="1"/>
    </xf>
    <xf numFmtId="0" fontId="22" fillId="6" borderId="1" xfId="3" applyFont="1" applyFill="1" applyBorder="1" applyAlignment="1">
      <alignment horizontal="center" vertical="center" wrapText="1"/>
    </xf>
    <xf numFmtId="0" fontId="0" fillId="0" borderId="1" xfId="0" applyBorder="1" applyAlignment="1">
      <alignment horizontal="center" vertical="center"/>
    </xf>
    <xf numFmtId="10" fontId="0" fillId="0" borderId="1" xfId="1" applyNumberFormat="1" applyFont="1" applyBorder="1" applyAlignment="1">
      <alignment horizontal="center" vertical="center"/>
    </xf>
    <xf numFmtId="0" fontId="47" fillId="0" borderId="0" xfId="0" applyFont="1" applyAlignment="1">
      <alignment horizontal="center" vertical="center"/>
    </xf>
    <xf numFmtId="0" fontId="47" fillId="0" borderId="0" xfId="9" applyFont="1" applyAlignment="1">
      <alignment vertical="center"/>
    </xf>
    <xf numFmtId="49" fontId="48" fillId="0" borderId="0" xfId="0" applyNumberFormat="1" applyFont="1"/>
    <xf numFmtId="0" fontId="40" fillId="0" borderId="0" xfId="0" applyFont="1"/>
    <xf numFmtId="3" fontId="24" fillId="0" borderId="0" xfId="0" applyNumberFormat="1" applyFont="1" applyAlignment="1">
      <alignment horizontal="center" vertical="center"/>
    </xf>
    <xf numFmtId="3" fontId="48" fillId="0" borderId="0" xfId="0" applyNumberFormat="1" applyFont="1" applyAlignment="1">
      <alignment horizontal="center" vertical="center"/>
    </xf>
    <xf numFmtId="168" fontId="0" fillId="0" borderId="0" xfId="0" applyNumberFormat="1"/>
    <xf numFmtId="9" fontId="0" fillId="14" borderId="0" xfId="1" applyFont="1" applyFill="1"/>
    <xf numFmtId="2" fontId="0" fillId="0" borderId="0" xfId="0" applyNumberFormat="1" applyAlignment="1">
      <alignment horizontal="center" vertical="center"/>
    </xf>
    <xf numFmtId="9" fontId="40" fillId="12" borderId="20" xfId="1" applyFont="1" applyFill="1" applyBorder="1"/>
    <xf numFmtId="0" fontId="25" fillId="8" borderId="1" xfId="9" applyFont="1" applyFill="1" applyBorder="1" applyAlignment="1">
      <alignment horizontal="center" vertical="center" wrapText="1"/>
    </xf>
    <xf numFmtId="0" fontId="25" fillId="8" borderId="14" xfId="9" applyFont="1" applyFill="1" applyBorder="1" applyAlignment="1">
      <alignment horizontal="center" vertical="center" wrapText="1"/>
    </xf>
    <xf numFmtId="1" fontId="26" fillId="0" borderId="1" xfId="9" applyNumberFormat="1" applyFont="1" applyBorder="1"/>
    <xf numFmtId="0" fontId="26" fillId="0" borderId="1" xfId="9" applyFont="1" applyBorder="1" applyAlignment="1">
      <alignment horizontal="center"/>
    </xf>
    <xf numFmtId="0" fontId="26" fillId="0" borderId="1" xfId="9" applyFont="1" applyBorder="1" applyAlignment="1">
      <alignment vertical="center" wrapText="1"/>
    </xf>
    <xf numFmtId="0" fontId="49" fillId="0" borderId="1" xfId="0" applyFont="1" applyBorder="1"/>
    <xf numFmtId="0" fontId="49" fillId="0" borderId="1" xfId="11" applyFont="1" applyBorder="1" applyAlignment="1">
      <alignment horizontal="center" vertical="center"/>
    </xf>
    <xf numFmtId="0" fontId="49" fillId="0" borderId="1" xfId="0" applyFont="1" applyBorder="1" applyAlignment="1">
      <alignment horizontal="center" vertical="center"/>
    </xf>
    <xf numFmtId="2" fontId="49" fillId="0" borderId="1" xfId="0" applyNumberFormat="1" applyFont="1" applyBorder="1" applyAlignment="1">
      <alignment horizontal="center" vertical="center"/>
    </xf>
    <xf numFmtId="0" fontId="29" fillId="0" borderId="1" xfId="9" applyFont="1" applyBorder="1" applyAlignment="1">
      <alignment vertical="center" wrapText="1"/>
    </xf>
    <xf numFmtId="0" fontId="25" fillId="8" borderId="0" xfId="9" applyFont="1" applyFill="1" applyAlignment="1">
      <alignment horizontal="center" vertical="center" wrapText="1"/>
    </xf>
    <xf numFmtId="0" fontId="0" fillId="3" borderId="0" xfId="0" applyFill="1"/>
    <xf numFmtId="165" fontId="0" fillId="0" borderId="0" xfId="1" applyNumberFormat="1" applyFont="1"/>
    <xf numFmtId="0" fontId="1" fillId="0" borderId="9" xfId="6" applyBorder="1" applyAlignment="1">
      <alignment wrapText="1"/>
    </xf>
    <xf numFmtId="0" fontId="1" fillId="0" borderId="3" xfId="6" applyBorder="1"/>
    <xf numFmtId="0" fontId="1" fillId="0" borderId="5" xfId="6" applyBorder="1"/>
    <xf numFmtId="0" fontId="1" fillId="0" borderId="11" xfId="6" applyBorder="1" applyAlignment="1">
      <alignment wrapText="1"/>
    </xf>
    <xf numFmtId="0" fontId="11" fillId="8" borderId="1" xfId="9" applyFont="1" applyFill="1" applyBorder="1" applyAlignment="1">
      <alignment horizontal="center" vertical="center" wrapText="1"/>
    </xf>
    <xf numFmtId="1" fontId="37" fillId="0" borderId="1" xfId="9" applyNumberFormat="1" applyFont="1" applyBorder="1"/>
    <xf numFmtId="0" fontId="37" fillId="0" borderId="1" xfId="9" applyFont="1" applyBorder="1" applyAlignment="1">
      <alignment horizontal="center"/>
    </xf>
    <xf numFmtId="0" fontId="37" fillId="0" borderId="1" xfId="9" applyFont="1" applyBorder="1" applyAlignment="1">
      <alignment vertical="center" wrapText="1"/>
    </xf>
    <xf numFmtId="0" fontId="38" fillId="0" borderId="1" xfId="6" applyFont="1" applyBorder="1"/>
    <xf numFmtId="0" fontId="49" fillId="0" borderId="1" xfId="6" applyFont="1" applyBorder="1" applyAlignment="1">
      <alignment horizontal="center" vertical="center"/>
    </xf>
    <xf numFmtId="2" fontId="49" fillId="0" borderId="1" xfId="6" applyNumberFormat="1" applyFont="1" applyBorder="1" applyAlignment="1">
      <alignment horizontal="center" vertical="center"/>
    </xf>
    <xf numFmtId="0" fontId="52" fillId="0" borderId="0" xfId="6" applyFont="1"/>
    <xf numFmtId="0" fontId="53" fillId="0" borderId="1" xfId="6" applyFont="1" applyBorder="1" applyAlignment="1">
      <alignment vertical="center"/>
    </xf>
    <xf numFmtId="0" fontId="54" fillId="0" borderId="1" xfId="9" applyFont="1" applyBorder="1" applyAlignment="1">
      <alignment vertical="center" wrapText="1"/>
    </xf>
    <xf numFmtId="1" fontId="43" fillId="11" borderId="7" xfId="0" applyNumberFormat="1" applyFont="1" applyFill="1" applyBorder="1" applyAlignment="1">
      <alignment horizontal="center" vertical="center"/>
    </xf>
    <xf numFmtId="0" fontId="44" fillId="11" borderId="7" xfId="0" applyFont="1" applyFill="1" applyBorder="1" applyAlignment="1">
      <alignment horizontal="center" vertical="center"/>
    </xf>
    <xf numFmtId="1" fontId="43" fillId="0" borderId="7" xfId="0" applyNumberFormat="1" applyFont="1" applyBorder="1" applyAlignment="1">
      <alignment horizontal="center" vertical="center"/>
    </xf>
    <xf numFmtId="0" fontId="44" fillId="0" borderId="7" xfId="0" applyFont="1" applyBorder="1" applyAlignment="1">
      <alignment horizontal="center" vertical="center"/>
    </xf>
    <xf numFmtId="0" fontId="46" fillId="0" borderId="21" xfId="0" applyFont="1" applyBorder="1" applyAlignment="1">
      <alignment horizontal="center" vertical="center"/>
    </xf>
    <xf numFmtId="0" fontId="46" fillId="0" borderId="22" xfId="0" applyFont="1" applyBorder="1" applyAlignment="1">
      <alignment horizontal="center" vertical="center"/>
    </xf>
    <xf numFmtId="1" fontId="42" fillId="6" borderId="7" xfId="0" applyNumberFormat="1" applyFont="1" applyFill="1" applyBorder="1" applyAlignment="1">
      <alignment horizontal="center" vertical="center" wrapText="1"/>
    </xf>
    <xf numFmtId="1" fontId="45" fillId="0" borderId="7" xfId="0" applyNumberFormat="1" applyFont="1" applyBorder="1" applyAlignment="1">
      <alignment horizontal="center" vertical="center"/>
    </xf>
    <xf numFmtId="1" fontId="0" fillId="0" borderId="0" xfId="0" applyNumberFormat="1" applyAlignment="1">
      <alignment horizontal="center" vertical="center"/>
    </xf>
    <xf numFmtId="0" fontId="45" fillId="0" borderId="7" xfId="0" applyNumberFormat="1" applyFont="1" applyBorder="1" applyAlignment="1">
      <alignment horizontal="center" vertical="center"/>
    </xf>
    <xf numFmtId="1" fontId="0" fillId="0" borderId="1" xfId="0" applyNumberFormat="1" applyBorder="1" applyAlignment="1">
      <alignment horizontal="center" vertical="center"/>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56" fillId="8" borderId="9" xfId="14" applyFont="1" applyFill="1" applyBorder="1" applyAlignment="1">
      <alignment horizontal="center" vertical="center" wrapText="1"/>
    </xf>
    <xf numFmtId="0" fontId="56" fillId="8" borderId="10" xfId="14" applyFont="1" applyFill="1" applyBorder="1" applyAlignment="1">
      <alignment horizontal="center" vertical="center" wrapText="1"/>
    </xf>
    <xf numFmtId="0" fontId="56" fillId="8" borderId="13" xfId="14" applyFont="1" applyFill="1" applyBorder="1" applyAlignment="1">
      <alignment horizontal="center" vertical="center" wrapText="1"/>
    </xf>
    <xf numFmtId="0" fontId="56" fillId="8" borderId="0" xfId="14" applyFont="1" applyFill="1" applyAlignment="1">
      <alignment horizontal="center" vertical="center" wrapText="1"/>
    </xf>
    <xf numFmtId="0" fontId="56" fillId="16" borderId="10" xfId="14" applyFont="1" applyFill="1" applyBorder="1" applyAlignment="1">
      <alignment horizontal="center" vertical="center" wrapText="1"/>
    </xf>
    <xf numFmtId="0" fontId="56" fillId="17" borderId="10" xfId="14" applyFont="1" applyFill="1" applyBorder="1" applyAlignment="1">
      <alignment horizontal="center" vertical="center" wrapText="1"/>
    </xf>
    <xf numFmtId="0" fontId="56" fillId="18" borderId="10" xfId="14" applyFont="1" applyFill="1" applyBorder="1" applyAlignment="1">
      <alignment horizontal="center" vertical="center" wrapText="1"/>
    </xf>
    <xf numFmtId="0" fontId="56" fillId="18" borderId="11" xfId="14" applyFont="1" applyFill="1" applyBorder="1" applyAlignment="1">
      <alignment horizontal="center" vertical="center" wrapText="1"/>
    </xf>
    <xf numFmtId="0" fontId="55" fillId="0" borderId="13" xfId="14" applyBorder="1"/>
    <xf numFmtId="0" fontId="26" fillId="0" borderId="1" xfId="14" applyFont="1" applyBorder="1"/>
    <xf numFmtId="166" fontId="26" fillId="0" borderId="1" xfId="14" applyNumberFormat="1" applyFont="1" applyBorder="1"/>
    <xf numFmtId="166" fontId="57" fillId="0" borderId="1" xfId="14" applyNumberFormat="1" applyFont="1" applyBorder="1"/>
    <xf numFmtId="2" fontId="26" fillId="0" borderId="1" xfId="14" applyNumberFormat="1" applyFont="1" applyBorder="1"/>
    <xf numFmtId="164" fontId="26" fillId="0" borderId="1" xfId="14" applyNumberFormat="1" applyFont="1" applyBorder="1"/>
    <xf numFmtId="1" fontId="26" fillId="0" borderId="1" xfId="14" applyNumberFormat="1" applyFont="1" applyBorder="1"/>
    <xf numFmtId="166" fontId="0" fillId="0" borderId="0" xfId="0" applyNumberFormat="1"/>
    <xf numFmtId="0" fontId="0" fillId="0" borderId="0" xfId="0" applyAlignment="1">
      <alignment horizontal="center" wrapText="1"/>
    </xf>
    <xf numFmtId="168" fontId="0" fillId="0" borderId="0" xfId="10" applyNumberFormat="1" applyFont="1" applyFill="1"/>
    <xf numFmtId="3" fontId="0" fillId="0" borderId="0" xfId="0" applyNumberFormat="1"/>
    <xf numFmtId="0" fontId="0" fillId="0" borderId="0" xfId="0" applyAlignment="1">
      <alignment horizontal="center"/>
    </xf>
    <xf numFmtId="0" fontId="47" fillId="0" borderId="0" xfId="0" applyFont="1" applyAlignment="1">
      <alignment horizontal="center"/>
    </xf>
    <xf numFmtId="167" fontId="0" fillId="0" borderId="0" xfId="0" applyNumberFormat="1"/>
    <xf numFmtId="0" fontId="47" fillId="19" borderId="25" xfId="0" applyFont="1" applyFill="1" applyBorder="1" applyAlignment="1">
      <alignment horizontal="center" vertical="center"/>
    </xf>
    <xf numFmtId="0" fontId="47" fillId="19" borderId="5" xfId="0" applyFont="1" applyFill="1" applyBorder="1" applyAlignment="1">
      <alignment horizontal="center" vertical="center"/>
    </xf>
    <xf numFmtId="11" fontId="0" fillId="0" borderId="0" xfId="0" applyNumberFormat="1"/>
    <xf numFmtId="1" fontId="19" fillId="6" borderId="0" xfId="3" applyNumberFormat="1" applyFont="1" applyFill="1" applyAlignment="1">
      <alignment vertical="center" wrapText="1"/>
    </xf>
    <xf numFmtId="0" fontId="19" fillId="6" borderId="0" xfId="3" applyFont="1" applyFill="1" applyAlignment="1">
      <alignment vertical="center"/>
    </xf>
    <xf numFmtId="0" fontId="21" fillId="0" borderId="8" xfId="3" applyFont="1" applyBorder="1" applyAlignment="1">
      <alignment horizontal="center"/>
    </xf>
    <xf numFmtId="0" fontId="21" fillId="0" borderId="8" xfId="3" applyFont="1" applyBorder="1"/>
    <xf numFmtId="0" fontId="1" fillId="0" borderId="0" xfId="6" applyBorder="1"/>
    <xf numFmtId="10" fontId="1" fillId="0" borderId="0" xfId="1" applyNumberFormat="1" applyFont="1"/>
    <xf numFmtId="0" fontId="27" fillId="0" borderId="0" xfId="9" applyFont="1" applyBorder="1" applyAlignment="1">
      <alignment horizontal="center"/>
    </xf>
    <xf numFmtId="166" fontId="0" fillId="0" borderId="0" xfId="12" applyNumberFormat="1" applyFont="1"/>
    <xf numFmtId="0" fontId="21" fillId="0" borderId="0" xfId="6" applyFont="1" applyBorder="1"/>
    <xf numFmtId="0" fontId="0" fillId="0" borderId="0" xfId="0" applyNumberFormat="1"/>
    <xf numFmtId="0" fontId="0" fillId="0" borderId="4" xfId="0" applyFont="1" applyBorder="1"/>
    <xf numFmtId="0" fontId="0" fillId="2" borderId="26" xfId="0" applyFont="1" applyFill="1" applyBorder="1"/>
    <xf numFmtId="0" fontId="0" fillId="0" borderId="6" xfId="0" applyFont="1" applyBorder="1"/>
    <xf numFmtId="0" fontId="0" fillId="2" borderId="25" xfId="0" applyFont="1" applyFill="1" applyBorder="1"/>
    <xf numFmtId="2" fontId="0" fillId="2" borderId="0" xfId="0" applyNumberFormat="1" applyFill="1"/>
    <xf numFmtId="2" fontId="11" fillId="6" borderId="0" xfId="0" applyNumberFormat="1" applyFont="1" applyFill="1" applyAlignment="1">
      <alignment horizontal="center" vertical="center"/>
    </xf>
    <xf numFmtId="2" fontId="11" fillId="6" borderId="2" xfId="0" applyNumberFormat="1" applyFont="1" applyFill="1" applyBorder="1" applyAlignment="1">
      <alignment horizontal="center" vertical="center"/>
    </xf>
    <xf numFmtId="2" fontId="11" fillId="6" borderId="2" xfId="0" applyNumberFormat="1" applyFont="1" applyFill="1" applyBorder="1" applyAlignment="1">
      <alignment horizontal="center" vertical="center" wrapText="1"/>
    </xf>
    <xf numFmtId="2" fontId="0" fillId="15" borderId="0" xfId="0" applyNumberFormat="1" applyFill="1"/>
    <xf numFmtId="2" fontId="38" fillId="2" borderId="1" xfId="14" applyNumberFormat="1" applyFont="1" applyFill="1" applyBorder="1" applyAlignment="1">
      <alignment horizontal="center" vertical="center"/>
    </xf>
    <xf numFmtId="2" fontId="0" fillId="7" borderId="0" xfId="0" applyNumberFormat="1" applyFill="1"/>
    <xf numFmtId="2" fontId="0" fillId="0" borderId="0" xfId="0" applyNumberFormat="1" applyFill="1"/>
    <xf numFmtId="2" fontId="0" fillId="0" borderId="0" xfId="0" applyNumberFormat="1" applyAlignment="1">
      <alignment wrapText="1"/>
    </xf>
    <xf numFmtId="2" fontId="38" fillId="2" borderId="1" xfId="0" applyNumberFormat="1" applyFont="1" applyFill="1" applyBorder="1" applyAlignment="1">
      <alignment horizontal="center" vertical="center"/>
    </xf>
    <xf numFmtId="2" fontId="38" fillId="2" borderId="1" xfId="0" applyNumberFormat="1" applyFont="1" applyFill="1" applyBorder="1" applyAlignment="1">
      <alignment horizontal="center" vertical="center" wrapText="1"/>
    </xf>
    <xf numFmtId="2" fontId="38" fillId="2" borderId="1" xfId="1" applyNumberFormat="1" applyFont="1" applyFill="1" applyBorder="1" applyAlignment="1">
      <alignment horizontal="center" vertical="center"/>
    </xf>
    <xf numFmtId="2" fontId="38" fillId="0" borderId="1" xfId="0" applyNumberFormat="1" applyFont="1" applyBorder="1" applyAlignment="1">
      <alignment horizontal="center" vertical="center"/>
    </xf>
    <xf numFmtId="2" fontId="38" fillId="0" borderId="1" xfId="0" applyNumberFormat="1" applyFont="1" applyBorder="1" applyAlignment="1">
      <alignment horizontal="center" vertical="center" wrapText="1"/>
    </xf>
    <xf numFmtId="2" fontId="38" fillId="0" borderId="1" xfId="1" applyNumberFormat="1" applyFont="1" applyFill="1" applyBorder="1" applyAlignment="1">
      <alignment horizontal="center" vertical="center"/>
    </xf>
    <xf numFmtId="2" fontId="38" fillId="15" borderId="1" xfId="0" applyNumberFormat="1" applyFont="1" applyFill="1" applyBorder="1" applyAlignment="1">
      <alignment horizontal="center" vertical="center"/>
    </xf>
    <xf numFmtId="2" fontId="38" fillId="15" borderId="1" xfId="0" applyNumberFormat="1" applyFont="1" applyFill="1" applyBorder="1" applyAlignment="1">
      <alignment horizontal="center" vertical="center" wrapText="1"/>
    </xf>
    <xf numFmtId="2" fontId="38" fillId="15" borderId="1" xfId="1" applyNumberFormat="1" applyFont="1" applyFill="1" applyBorder="1" applyAlignment="1">
      <alignment horizontal="center" vertical="center"/>
    </xf>
    <xf numFmtId="2" fontId="38" fillId="2" borderId="1" xfId="1" applyNumberFormat="1" applyFont="1" applyFill="1" applyBorder="1" applyAlignment="1">
      <alignment horizontal="center" vertical="center" wrapText="1"/>
    </xf>
    <xf numFmtId="2" fontId="38" fillId="0" borderId="1" xfId="0" applyNumberFormat="1" applyFont="1" applyFill="1" applyBorder="1" applyAlignment="1">
      <alignment horizontal="center" vertical="center"/>
    </xf>
    <xf numFmtId="2" fontId="38" fillId="0" borderId="1" xfId="0" applyNumberFormat="1" applyFont="1" applyFill="1" applyBorder="1" applyAlignment="1">
      <alignment horizontal="center" vertical="center" wrapText="1"/>
    </xf>
    <xf numFmtId="2" fontId="38" fillId="0" borderId="1" xfId="6" applyNumberFormat="1" applyFont="1" applyBorder="1" applyAlignment="1">
      <alignment horizontal="center" vertical="center"/>
    </xf>
    <xf numFmtId="2" fontId="38" fillId="0" borderId="1" xfId="1" applyNumberFormat="1" applyFont="1" applyBorder="1" applyAlignment="1">
      <alignment horizontal="center" vertical="center"/>
    </xf>
    <xf numFmtId="0" fontId="19" fillId="6" borderId="15" xfId="3" applyFont="1" applyFill="1" applyBorder="1" applyAlignment="1">
      <alignment vertical="center"/>
    </xf>
    <xf numFmtId="1" fontId="19" fillId="6" borderId="15" xfId="3" applyNumberFormat="1" applyFont="1" applyFill="1" applyBorder="1" applyAlignment="1">
      <alignment vertical="center" wrapText="1"/>
    </xf>
    <xf numFmtId="1" fontId="19" fillId="6" borderId="15" xfId="3" applyNumberFormat="1" applyFont="1" applyFill="1" applyBorder="1" applyAlignment="1">
      <alignment horizontal="center" vertical="center"/>
    </xf>
    <xf numFmtId="0" fontId="19" fillId="6" borderId="8" xfId="3" applyFont="1" applyFill="1" applyBorder="1" applyAlignment="1">
      <alignment vertical="center"/>
    </xf>
    <xf numFmtId="0" fontId="2"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5"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9" fillId="6" borderId="0" xfId="3" applyFont="1" applyFill="1" applyAlignment="1">
      <alignment horizontal="center" vertical="center" wrapText="1"/>
    </xf>
    <xf numFmtId="0" fontId="15" fillId="0" borderId="1" xfId="6" applyFont="1" applyBorder="1" applyAlignment="1">
      <alignment horizontal="left" vertical="center" wrapText="1"/>
    </xf>
    <xf numFmtId="0" fontId="56" fillId="16" borderId="23" xfId="14" applyFont="1" applyFill="1" applyBorder="1" applyAlignment="1">
      <alignment horizontal="center" vertical="center"/>
    </xf>
    <xf numFmtId="0" fontId="56" fillId="16" borderId="24" xfId="14" applyFont="1" applyFill="1" applyBorder="1" applyAlignment="1">
      <alignment horizontal="center" vertical="center"/>
    </xf>
    <xf numFmtId="0" fontId="56" fillId="17" borderId="23" xfId="14" applyFont="1" applyFill="1" applyBorder="1" applyAlignment="1">
      <alignment horizontal="center" vertical="center"/>
    </xf>
    <xf numFmtId="0" fontId="56" fillId="17" borderId="24" xfId="14" applyFont="1" applyFill="1" applyBorder="1" applyAlignment="1">
      <alignment horizontal="center" vertical="center"/>
    </xf>
    <xf numFmtId="0" fontId="56" fillId="18" borderId="23" xfId="14" applyFont="1" applyFill="1" applyBorder="1" applyAlignment="1">
      <alignment horizontal="center" vertical="center"/>
    </xf>
    <xf numFmtId="0" fontId="56" fillId="18" borderId="24" xfId="14" applyFont="1" applyFill="1" applyBorder="1" applyAlignment="1">
      <alignment horizontal="center" vertical="center"/>
    </xf>
    <xf numFmtId="0" fontId="20" fillId="9" borderId="27" xfId="0" applyFont="1" applyFill="1" applyBorder="1" applyAlignment="1">
      <alignment horizontal="center"/>
    </xf>
    <xf numFmtId="0" fontId="20" fillId="9" borderId="8" xfId="0" applyFont="1" applyFill="1" applyBorder="1" applyAlignment="1">
      <alignment horizontal="center"/>
    </xf>
    <xf numFmtId="0" fontId="20" fillId="9" borderId="0" xfId="0" applyFont="1" applyFill="1" applyAlignment="1">
      <alignment horizontal="center"/>
    </xf>
    <xf numFmtId="0" fontId="35" fillId="0" borderId="1" xfId="0" applyFont="1" applyBorder="1" applyAlignment="1">
      <alignment horizontal="center" wrapText="1"/>
    </xf>
    <xf numFmtId="0" fontId="0" fillId="0" borderId="0" xfId="0" applyAlignment="1">
      <alignment horizontal="left" vertical="top" wrapText="1"/>
    </xf>
  </cellXfs>
  <cellStyles count="15">
    <cellStyle name="Hipervínculo 2" xfId="8" xr:uid="{87507086-C62B-9B43-8C32-20E5E8C2B6AC}"/>
    <cellStyle name="Hyperlink" xfId="2" builtinId="8"/>
    <cellStyle name="Millares 2" xfId="10" xr:uid="{3F164861-302D-6A40-B3EF-38B76475CA2E}"/>
    <cellStyle name="Moneda 2" xfId="7" xr:uid="{6BAC82AB-7C35-2B43-A4D4-925C3F1265F1}"/>
    <cellStyle name="Normal" xfId="0" builtinId="0"/>
    <cellStyle name="Normal 2" xfId="14" xr:uid="{4FAC0D7D-9739-4958-B750-E1A96C96A680}"/>
    <cellStyle name="Normal 2 2" xfId="9" xr:uid="{48FDF0A1-5F99-2847-9529-DAB7E8695677}"/>
    <cellStyle name="Normal 2 2 2" xfId="6" xr:uid="{FB302CE5-BA52-9944-A730-51EBBEC38E65}"/>
    <cellStyle name="Normal 2 3" xfId="11" xr:uid="{3A18EB83-EC18-7241-9DC3-C3F335E04890}"/>
    <cellStyle name="Normal 4" xfId="3" xr:uid="{31E82A5C-3B40-2D43-A213-9192E86BFE4A}"/>
    <cellStyle name="Percent" xfId="1" builtinId="5"/>
    <cellStyle name="Porcentaje 2" xfId="5" xr:uid="{3ABE71C7-DEEB-8040-890B-71CE1BC91E0D}"/>
    <cellStyle name="Porcentaje 2 2" xfId="12" xr:uid="{8522D148-45C7-0045-A590-34648D214647}"/>
    <cellStyle name="Porcentaje 3" xfId="4" xr:uid="{241BB5F5-D13E-8747-8F84-C3368CF85E0D}"/>
    <cellStyle name="Texto explicativo 2" xfId="13" xr:uid="{7410907B-6D9F-9F42-91BC-DB95FA0ADDC3}"/>
  </cellStyles>
  <dxfs count="113">
    <dxf>
      <font>
        <b val="0"/>
        <i val="0"/>
        <strike val="0"/>
        <condense val="0"/>
        <extend val="0"/>
        <outline val="0"/>
        <shadow val="0"/>
        <u val="none"/>
        <vertAlign val="baseline"/>
        <sz val="11"/>
        <color theme="1"/>
        <name val="Calibri"/>
        <family val="2"/>
        <scheme val="minor"/>
      </font>
      <border diagonalUp="0" diagonalDown="0">
        <left/>
        <right style="thin">
          <color theme="1"/>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rgb="FF92D050"/>
        </patternFill>
      </fill>
      <border diagonalUp="0" diagonalDown="0">
        <left style="thin">
          <color theme="1"/>
        </left>
        <right/>
        <top style="thin">
          <color theme="1"/>
        </top>
        <bottom/>
        <vertical/>
        <horizontal/>
      </border>
    </dxf>
    <dxf>
      <border outline="0">
        <bottom style="thin">
          <color theme="1"/>
        </bottom>
      </border>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center" vertical="center" textRotation="0" wrapText="0" indent="0" justifyLastLine="0" shrinkToFit="0" readingOrder="0"/>
    </dxf>
    <dxf>
      <font>
        <sz val="10"/>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30" formatCode="@"/>
      <fill>
        <patternFill patternType="none">
          <fgColor indexed="64"/>
          <bgColor auto="1"/>
        </patternFill>
      </fill>
    </dxf>
    <dxf>
      <fill>
        <patternFill patternType="none">
          <fgColor rgb="FF000000"/>
          <bgColor auto="1"/>
        </patternFill>
      </fill>
    </dxf>
    <dxf>
      <fill>
        <patternFill patternType="none">
          <fgColor indexed="64"/>
          <bgColor auto="1"/>
        </patternFill>
      </fill>
    </dxf>
    <dxf>
      <font>
        <b val="0"/>
      </font>
      <numFmt numFmtId="2" formatCode="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font>
      <fill>
        <patternFill patternType="none">
          <fgColor indexed="64"/>
          <bgColor indexed="65"/>
        </patternFill>
      </fill>
      <alignment horizontal="left" vertical="bottom" textRotation="0" wrapText="0" indent="0" justifyLastLine="0" shrinkToFit="0" readingOrder="0"/>
    </dxf>
    <dxf>
      <font>
        <b val="0"/>
      </font>
    </dxf>
    <dxf>
      <numFmt numFmtId="2" formatCode="0.00"/>
    </dxf>
    <dxf>
      <alignment horizontal="center" textRotation="0" wrapText="0" indent="0" justifyLastLine="0" shrinkToFit="0" readingOrder="0"/>
    </dxf>
    <dxf>
      <numFmt numFmtId="2" formatCode="0.00"/>
    </dxf>
    <dxf>
      <numFmt numFmtId="2" formatCode="0.0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center" vertical="center" textRotation="0" wrapText="0" indent="0" justifyLastLine="0" shrinkToFit="0" readingOrder="0"/>
    </dxf>
    <dxf>
      <font>
        <sz val="10"/>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30" formatCode="@"/>
      <fill>
        <patternFill patternType="none">
          <fgColor indexed="64"/>
          <bgColor auto="1"/>
        </patternFill>
      </fill>
    </dxf>
    <dxf>
      <fill>
        <patternFill patternType="none">
          <fgColor rgb="FF000000"/>
          <bgColor auto="1"/>
        </patternFill>
      </fill>
    </dxf>
    <dxf>
      <fill>
        <patternFill patternType="none">
          <fgColor indexed="64"/>
          <bgColor auto="1"/>
        </patternFill>
      </fill>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center" vertical="center" textRotation="0" wrapText="0" indent="0" justifyLastLine="0" shrinkToFit="0" readingOrder="0"/>
    </dxf>
    <dxf>
      <font>
        <sz val="10"/>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30" formatCode="@"/>
      <fill>
        <patternFill patternType="none">
          <fgColor indexed="64"/>
          <bgColor auto="1"/>
        </patternFill>
      </fill>
    </dxf>
    <dxf>
      <fill>
        <patternFill patternType="none">
          <fgColor rgb="FF000000"/>
          <bgColor auto="1"/>
        </patternFill>
      </fill>
    </dxf>
    <dxf>
      <fill>
        <patternFill patternType="none">
          <fgColor indexed="64"/>
          <bgColor auto="1"/>
        </patternFill>
      </fill>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center" vertical="center" textRotation="0" wrapText="0" indent="0" justifyLastLine="0" shrinkToFit="0" readingOrder="0"/>
    </dxf>
    <dxf>
      <font>
        <sz val="10"/>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30" formatCode="@"/>
      <fill>
        <patternFill patternType="none">
          <fgColor indexed="64"/>
          <bgColor auto="1"/>
        </patternFill>
      </fill>
    </dxf>
    <dxf>
      <fill>
        <patternFill patternType="none">
          <fgColor rgb="FF000000"/>
          <bgColor auto="1"/>
        </patternFill>
      </fill>
    </dxf>
    <dxf>
      <fill>
        <patternFill patternType="none">
          <fgColor indexed="64"/>
          <bgColor auto="1"/>
        </patternFill>
      </fill>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center" vertical="center" textRotation="0" wrapText="0" indent="0" justifyLastLine="0" shrinkToFit="0" readingOrder="0"/>
    </dxf>
    <dxf>
      <font>
        <sz val="10"/>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30" formatCode="@"/>
      <fill>
        <patternFill patternType="none">
          <fgColor indexed="64"/>
          <bgColor auto="1"/>
        </patternFill>
      </fill>
    </dxf>
    <dxf>
      <fill>
        <patternFill patternType="none">
          <fgColor rgb="FF000000"/>
          <bgColor auto="1"/>
        </patternFill>
      </fill>
    </dxf>
    <dxf>
      <fill>
        <patternFill patternType="none">
          <fgColor indexed="64"/>
          <bgColor auto="1"/>
        </patternFill>
      </fill>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center" vertical="center" textRotation="0" wrapText="0" indent="0" justifyLastLine="0" shrinkToFit="0" readingOrder="0"/>
    </dxf>
    <dxf>
      <font>
        <sz val="10"/>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30" formatCode="@"/>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center" vertical="center" textRotation="0" wrapText="0" indent="0" justifyLastLine="0" shrinkToFit="0" readingOrder="0"/>
    </dxf>
    <dxf>
      <font>
        <sz val="10"/>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30" formatCode="@"/>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center" vertical="center" textRotation="0" wrapText="0" indent="0" justifyLastLine="0" shrinkToFit="0" readingOrder="0"/>
    </dxf>
    <dxf>
      <font>
        <sz val="10"/>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30" formatCode="@"/>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7" formatCode="_(* #,##0.00_);_(* \(#,##0.00\);_(* &quot;-&quot;??_);_(@_)"/>
    </dxf>
    <dxf>
      <numFmt numFmtId="167" formatCode="_(* #,##0.00_);_(* \(#,##0.00\);_(* &quot;-&quot;??_);_(@_)"/>
    </dxf>
    <dxf>
      <font>
        <b val="0"/>
        <i val="0"/>
        <strike val="0"/>
        <condense val="0"/>
        <extend val="0"/>
        <outline val="0"/>
        <shadow val="0"/>
        <u val="none"/>
        <vertAlign val="baseline"/>
        <sz val="11"/>
        <color theme="1"/>
        <name val="Calibri"/>
        <family val="2"/>
        <scheme val="minor"/>
      </font>
      <numFmt numFmtId="168" formatCode="_(* #,##0_);_(* \(#,##0\);_(* &quot;-&quot;??_);_(@_)"/>
      <fill>
        <patternFill patternType="none">
          <fgColor indexed="64"/>
          <bgColor indexed="65"/>
        </patternFill>
      </fill>
    </dxf>
    <dxf>
      <alignment horizontal="center" vertical="bottom" textRotation="0" wrapText="0" indent="0" justifyLastLine="0" shrinkToFit="0" readingOrder="0"/>
    </dxf>
    <dxf>
      <numFmt numFmtId="1" formatCode="0"/>
    </dxf>
    <dxf>
      <numFmt numFmtId="164" formatCode="0.0"/>
    </dxf>
    <dxf>
      <numFmt numFmtId="168" formatCode="_(* #,##0_);_(* \(#,##0\);_(* &quot;-&quot;??_);_(@_)"/>
    </dxf>
    <dxf>
      <numFmt numFmtId="168" formatCode="_(* #,##0_);_(* \(#,##0\);_(* &quot;-&quot;??_);_(@_)"/>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center" vertical="center" textRotation="0" wrapText="0" indent="0" justifyLastLine="0" shrinkToFit="0" readingOrder="0"/>
    </dxf>
    <dxf>
      <numFmt numFmtId="168" formatCode="_(* #,##0_);_(* \(#,##0\);_(* &quot;-&quot;??_);_(@_)"/>
      <fill>
        <patternFill patternType="none">
          <fgColor indexed="64"/>
          <bgColor indexed="65"/>
        </patternFill>
      </fill>
    </dxf>
    <dxf>
      <font>
        <sz val="10"/>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30" formatCode="@"/>
      <fill>
        <patternFill patternType="none">
          <fgColor indexed="64"/>
          <bgColor auto="1"/>
        </patternFill>
      </fill>
    </dxf>
    <dxf>
      <fill>
        <patternFill patternType="none">
          <fgColor rgb="FF000000"/>
          <bgColor auto="1"/>
        </patternFill>
      </fill>
    </dxf>
    <dxf>
      <fill>
        <patternFill patternType="none">
          <fgColor indexed="64"/>
          <bgColor auto="1"/>
        </patternFill>
      </fill>
    </dxf>
    <dxf>
      <numFmt numFmtId="0" formatCode="General"/>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rgb="FF000000"/>
        <name val="Calibri"/>
        <scheme val="none"/>
      </font>
      <fill>
        <patternFill patternType="none">
          <fgColor indexed="64"/>
          <bgColor auto="1"/>
        </patternFill>
      </fill>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rgb="FF000000"/>
        <name val="Consolas"/>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rgb="FF000000"/>
        <name val="Barlow"/>
        <scheme val="none"/>
      </font>
      <numFmt numFmtId="1" formatCode="0"/>
      <fill>
        <patternFill patternType="none">
          <fgColor indexed="64"/>
          <bgColor indexed="65"/>
        </patternFill>
      </fill>
      <border diagonalUp="0" diagonalDown="0">
        <left/>
        <right style="thin">
          <color auto="1"/>
        </right>
        <top style="thin">
          <color auto="1"/>
        </top>
        <bottom style="thin">
          <color auto="1"/>
        </bottom>
        <vertical/>
        <horizontal/>
      </border>
    </dxf>
    <dxf>
      <border outline="0">
        <left style="thin">
          <color auto="1"/>
        </left>
        <top style="thin">
          <color auto="1"/>
        </top>
      </border>
    </dxf>
    <dxf>
      <border outline="0">
        <bottom style="thin">
          <color auto="1"/>
        </bottom>
      </border>
    </dxf>
    <dxf>
      <font>
        <b/>
        <i val="0"/>
        <strike val="0"/>
        <condense val="0"/>
        <extend val="0"/>
        <outline val="0"/>
        <shadow val="0"/>
        <u val="none"/>
        <vertAlign val="baseline"/>
        <sz val="11"/>
        <color theme="0"/>
        <name val="Calibri"/>
        <scheme val="none"/>
      </font>
      <fill>
        <patternFill patternType="solid">
          <fgColor indexed="64"/>
          <bgColor rgb="FF00206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border diagonalUp="0" diagonalDown="0">
        <left/>
        <right/>
        <top style="thin">
          <color theme="1"/>
        </top>
        <bottom style="thin">
          <color theme="1"/>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Barlow"/>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Barlow"/>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Barlow"/>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Barlow"/>
        <scheme val="none"/>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Barlow"/>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thin">
          <color auto="1"/>
        </bottom>
      </border>
    </dxf>
    <dxf>
      <font>
        <b val="0"/>
        <i val="0"/>
        <strike val="0"/>
        <condense val="0"/>
        <extend val="0"/>
        <outline val="0"/>
        <shadow val="0"/>
        <u val="none"/>
        <vertAlign val="baseline"/>
        <sz val="10"/>
        <color theme="1"/>
        <name val="Barlow"/>
        <scheme val="none"/>
      </font>
      <alignment horizontal="center" vertical="bottom" textRotation="0" wrapText="0" indent="0" justifyLastLine="0" shrinkToFit="0" readingOrder="0"/>
    </dxf>
    <dxf>
      <font>
        <strike val="0"/>
        <outline val="0"/>
        <shadow val="0"/>
        <u val="none"/>
        <vertAlign val="baseline"/>
        <sz val="10"/>
        <name val="Barlow"/>
        <scheme val="none"/>
      </font>
    </dxf>
    <dxf>
      <numFmt numFmtId="2" formatCode="0.00"/>
      <alignment textRotation="0" wrapText="0" indent="0" justifyLastLine="0" shrinkToFit="0" readingOrder="0"/>
    </dxf>
    <dxf>
      <numFmt numFmtId="2" formatCode="0.00"/>
      <alignment textRotation="0" wrapText="0" indent="0" justifyLastLine="0" shrinkToFit="0" readingOrder="0"/>
    </dxf>
    <dxf>
      <font>
        <b/>
        <i val="0"/>
        <strike val="0"/>
        <condense val="0"/>
        <extend val="0"/>
        <outline val="0"/>
        <shadow val="0"/>
        <u val="none"/>
        <vertAlign val="baseline"/>
        <sz val="12"/>
        <color theme="0"/>
        <name val="Barlow"/>
        <scheme val="none"/>
      </font>
      <numFmt numFmtId="2" formatCode="0.00"/>
      <fill>
        <patternFill patternType="solid">
          <fgColor indexed="64"/>
          <bgColor rgb="FF00206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Barlow"/>
        <scheme val="none"/>
      </font>
      <numFmt numFmtId="2" formatCode="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Barlow"/>
        <scheme val="none"/>
      </font>
      <numFmt numFmtId="2" formatCode="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Barlow"/>
        <scheme val="none"/>
      </font>
      <numFmt numFmtId="2" formatCode="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Barlow"/>
        <scheme val="none"/>
      </font>
      <numFmt numFmtId="2" formatCode="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Barlow"/>
        <scheme val="none"/>
      </font>
      <numFmt numFmtId="2" formatCode="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Barlow"/>
        <scheme val="none"/>
      </font>
      <numFmt numFmtId="2" formatCode="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Barlow"/>
        <scheme val="none"/>
      </font>
      <numFmt numFmtId="2" formatCode="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Barlow"/>
        <scheme val="none"/>
      </font>
      <numFmt numFmtId="2" formatCode="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Barlow"/>
        <scheme val="none"/>
      </font>
      <numFmt numFmtId="2" formatCode="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Barlow"/>
        <scheme val="none"/>
      </font>
      <numFmt numFmtId="2" formatCode="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Barlow"/>
        <scheme val="none"/>
      </font>
      <numFmt numFmtId="2" formatCode="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Barlow"/>
        <scheme val="none"/>
      </font>
      <numFmt numFmtId="2" formatCode="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Barlow"/>
        <scheme val="none"/>
      </font>
      <numFmt numFmtId="2" formatCode="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Barlow"/>
        <scheme val="none"/>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Barlow"/>
        <scheme val="none"/>
      </font>
      <numFmt numFmtId="2" formatCode="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Barlow"/>
        <scheme val="none"/>
      </font>
      <numFmt numFmtId="2" formatCode="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theme="1"/>
        </left>
        <top style="thin">
          <color theme="1"/>
        </top>
      </border>
    </dxf>
    <dxf>
      <font>
        <b val="0"/>
        <i val="0"/>
        <strike val="0"/>
        <condense val="0"/>
        <extend val="0"/>
        <outline val="0"/>
        <shadow val="0"/>
        <u val="none"/>
        <vertAlign val="baseline"/>
        <sz val="12"/>
        <color theme="1"/>
        <name val="Barlow"/>
        <scheme val="none"/>
      </font>
      <numFmt numFmtId="2" formatCode="0.00"/>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2"/>
        <color theme="0"/>
        <name val="Barlow"/>
        <scheme val="none"/>
      </font>
      <numFmt numFmtId="2" formatCode="0.00"/>
      <fill>
        <patternFill patternType="solid">
          <fgColor indexed="64"/>
          <bgColor rgb="FF002060"/>
        </patternFill>
      </fill>
      <alignment horizontal="center" vertical="center" textRotation="0" wrapText="0" indent="0" justifyLastLine="0" shrinkToFit="0" readingOrder="0"/>
      <border diagonalUp="0" diagonalDown="0" outline="0">
        <left style="thin">
          <color theme="1"/>
        </left>
        <right style="thin">
          <color theme="1"/>
        </right>
        <top/>
        <bottom/>
      </border>
    </dxf>
  </dxfs>
  <tableStyles count="0" defaultTableStyle="TableStyleMedium2" defaultPivotStyle="PivotStyleLight16"/>
  <colors>
    <mruColors>
      <color rgb="FFFF3F3F"/>
      <color rgb="FF7A8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2.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3.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1.xml"/><Relationship Id="rId20" Type="http://schemas.openxmlformats.org/officeDocument/2006/relationships/worksheet" Target="worksheets/sheet20.xml"/><Relationship Id="rId41" Type="http://schemas.openxmlformats.org/officeDocument/2006/relationships/pivotCacheDefinition" Target="pivotCache/pivotCacheDefinition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12</xdr:col>
      <xdr:colOff>0</xdr:colOff>
      <xdr:row>4</xdr:row>
      <xdr:rowOff>0</xdr:rowOff>
    </xdr:to>
    <xdr:sp macro="" textlink="">
      <xdr:nvSpPr>
        <xdr:cNvPr id="2" name="TextBox 1">
          <a:extLst>
            <a:ext uri="{FF2B5EF4-FFF2-40B4-BE49-F238E27FC236}">
              <a16:creationId xmlns:a16="http://schemas.microsoft.com/office/drawing/2014/main" id="{BDB473EE-3977-44CC-88D2-11E05BA0916C}"/>
            </a:ext>
          </a:extLst>
        </xdr:cNvPr>
        <xdr:cNvSpPr txBox="1"/>
      </xdr:nvSpPr>
      <xdr:spPr>
        <a:xfrm>
          <a:off x="7086600" y="0"/>
          <a:ext cx="4257675"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arlow" panose="00000500000000000000" pitchFamily="2" charset="0"/>
            </a:rPr>
            <a:t>El arreglo del</a:t>
          </a:r>
          <a:r>
            <a:rPr lang="en-US" sz="1100" baseline="0">
              <a:latin typeface="Barlow" panose="00000500000000000000" pitchFamily="2" charset="0"/>
            </a:rPr>
            <a:t> diablo consiste en ponderar cada porcentaje por el tamaño de la población del municipio relativo a la población total de la región.</a:t>
          </a:r>
          <a:endParaRPr lang="en-US" sz="1100">
            <a:latin typeface="Barlow" panose="00000500000000000000" pitchFamily="2" charset="0"/>
          </a:endParaRP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usuario/Desktop/SEPLAN/Indicadores%20Regionales/Indicadores%20Regionales%20JC_0302202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usuario/Desktop/SEPLAN/Indicadores%20Regionales/Indicadores%20Regionales%20JC_03022021.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dulce.martinez/Desktop/SEPLAN/Indicadores%20Regionales/Concentrado%20Final/Concentrado%20de%20Indicadores%20Regionales_JC.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dulce.martinez/Desktop/SEPLAN/Indicadores%20Regionales/Concentrado%20Final/Concentrado%20de%20Indicadores%20Regionales_JC.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é Carlo Navarrete Carrillo" refreshedDate="44237.466883217596" createdVersion="6" refreshedVersion="6" minRefreshableVersion="3" recordCount="10" xr:uid="{D726AEE9-24E8-554B-9DAA-A44CA2C214FF}">
  <cacheSource type="worksheet">
    <worksheetSource name="Table13" r:id="rId2"/>
  </cacheSource>
  <cacheFields count="3">
    <cacheField name="Municipio" numFmtId="0">
      <sharedItems/>
    </cacheField>
    <cacheField name="Region" numFmtId="0">
      <sharedItems containsSemiMixedTypes="0" containsString="0" containsNumber="1" containsInteger="1" minValue="2" maxValue="7" count="6">
        <n v="2"/>
        <n v="6"/>
        <n v="5"/>
        <n v="4"/>
        <n v="7"/>
        <n v="3"/>
      </sharedItems>
    </cacheField>
    <cacheField name="Gobierno Abierto " numFmtId="2">
      <sharedItems containsSemiMixedTypes="0" containsString="0" containsNumber="1" minValue="0.121538461687473" maxValue="0.653338639990188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é Carlo Navarrete Carrillo" refreshedDate="44237.50457164352" createdVersion="6" refreshedVersion="6" minRefreshableVersion="3" recordCount="106" xr:uid="{F5606D46-C836-9646-942E-54F807BB0B80}">
  <cacheSource type="worksheet">
    <worksheetSource name="Table3567111215" r:id="rId2"/>
  </cacheSource>
  <cacheFields count="3">
    <cacheField name="Municipio" numFmtId="49">
      <sharedItems/>
    </cacheField>
    <cacheField name="Region" numFmtId="0">
      <sharedItems containsSemiMixedTypes="0" containsString="0" containsNumber="1" containsInteger="1" minValue="1" maxValue="7" count="7">
        <n v="2"/>
        <n v="7"/>
        <n v="4"/>
        <n v="5"/>
        <n v="6"/>
        <n v="1"/>
        <n v="3"/>
      </sharedItems>
    </cacheField>
    <cacheField name="Cuenta con Atlas" numFmtId="3">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lce Guadalupe Martinez Galicia" refreshedDate="44357.664222916668" createdVersion="7" refreshedVersion="7" minRefreshableVersion="3" recordCount="106" xr:uid="{133B31A3-DCE6-4250-AB6C-5186D62FFD0D}">
  <cacheSource type="worksheet">
    <worksheetSource name="Table16" r:id="rId2"/>
  </cacheSource>
  <cacheFields count="6">
    <cacheField name="Municipio" numFmtId="0">
      <sharedItems/>
    </cacheField>
    <cacheField name="Region" numFmtId="0">
      <sharedItems containsSemiMixedTypes="0" containsString="0" containsNumber="1" containsInteger="1" minValue="1" maxValue="7" count="7">
        <n v="2"/>
        <n v="7"/>
        <n v="4"/>
        <n v="5"/>
        <n v="6"/>
        <n v="1"/>
        <n v="3"/>
      </sharedItems>
    </cacheField>
    <cacheField name="Eficiencia Cloración" numFmtId="0">
      <sharedItems containsSemiMixedTypes="0" containsString="0" containsNumber="1" minValue="0" maxValue="100"/>
    </cacheField>
    <cacheField name="Poblacion 2020*" numFmtId="168">
      <sharedItems containsSemiMixedTypes="0" containsString="0" containsNumber="1" containsInteger="1" minValue="976" maxValue="995129"/>
    </cacheField>
    <cacheField name="Peso dentro región" numFmtId="167">
      <sharedItems containsSemiMixedTypes="0" containsString="0" containsNumber="1" minValue="2.3336056936293912E-3" maxValue="0.7052045855741641"/>
    </cacheField>
    <cacheField name="Ponderación" numFmtId="167">
      <sharedItems containsSemiMixedTypes="0" containsString="0" containsNumber="1" minValue="0" maxValue="69.455599633199412"/>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lce Guadalupe Martinez Galicia" refreshedDate="44358.68916238426" createdVersion="7" refreshedVersion="7" minRefreshableVersion="3" recordCount="106" xr:uid="{47B5DD4B-2208-4C1E-8E4D-63211F518A53}">
  <cacheSource type="worksheet">
    <worksheetSource name="Table17" r:id="rId2"/>
  </cacheSource>
  <cacheFields count="3">
    <cacheField name="Municipio" numFmtId="0">
      <sharedItems containsBlank="1"/>
    </cacheField>
    <cacheField name="Region" numFmtId="0">
      <sharedItems containsSemiMixedTypes="0" containsString="0" containsNumber="1" containsInteger="1" minValue="1" maxValue="7" count="7">
        <n v="2"/>
        <n v="7"/>
        <n v="4"/>
        <n v="5"/>
        <n v="6"/>
        <n v="1"/>
        <n v="3"/>
      </sharedItems>
    </cacheField>
    <cacheField name="ICE" numFmtId="0">
      <sharedItems containsString="0" containsBlank="1" containsNumber="1" minValue="-0.117595351873724" maxValue="2.16485051044911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Mérida"/>
    <x v="0"/>
    <n v="0.65333863999018804"/>
  </r>
  <r>
    <s v="Valladolid"/>
    <x v="1"/>
    <n v="0.56119029755758498"/>
  </r>
  <r>
    <s v="Tizimín"/>
    <x v="2"/>
    <n v="0.50565052432681601"/>
  </r>
  <r>
    <s v="Espita"/>
    <x v="2"/>
    <n v="0.493728631519123"/>
  </r>
  <r>
    <s v="Yobaín"/>
    <x v="3"/>
    <n v="0.44042124582681602"/>
  </r>
  <r>
    <s v="Maní"/>
    <x v="4"/>
    <n v="0.18615384674989299"/>
  </r>
  <r>
    <s v="Dzidzantún"/>
    <x v="3"/>
    <n v="0.14923077042286201"/>
  </r>
  <r>
    <s v="Hoctún"/>
    <x v="5"/>
    <n v="0.13038461598066201"/>
  </r>
  <r>
    <s v="Cenotillo"/>
    <x v="2"/>
    <n v="0.12615384734593901"/>
  </r>
  <r>
    <s v="Yaxkukul"/>
    <x v="0"/>
    <n v="0.12153846168747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s v="Abalá"/>
    <x v="0"/>
    <n v="0"/>
  </r>
  <r>
    <s v="Acanceh"/>
    <x v="0"/>
    <n v="0"/>
  </r>
  <r>
    <s v="Akil"/>
    <x v="1"/>
    <n v="0"/>
  </r>
  <r>
    <s v="Baca"/>
    <x v="0"/>
    <n v="0"/>
  </r>
  <r>
    <s v="Bokobá"/>
    <x v="2"/>
    <n v="0"/>
  </r>
  <r>
    <s v="Buctzotz"/>
    <x v="3"/>
    <n v="0"/>
  </r>
  <r>
    <s v="Cacalchén"/>
    <x v="2"/>
    <n v="0"/>
  </r>
  <r>
    <s v="Calotmul"/>
    <x v="3"/>
    <n v="0"/>
  </r>
  <r>
    <s v="Cansahcab"/>
    <x v="2"/>
    <n v="0"/>
  </r>
  <r>
    <s v="Cantamayec"/>
    <x v="4"/>
    <n v="0"/>
  </r>
  <r>
    <s v="Celestún"/>
    <x v="5"/>
    <n v="0"/>
  </r>
  <r>
    <s v="Cenotillo"/>
    <x v="3"/>
    <n v="0"/>
  </r>
  <r>
    <s v="Conkal"/>
    <x v="0"/>
    <n v="0"/>
  </r>
  <r>
    <s v="Cuncunul"/>
    <x v="4"/>
    <n v="0"/>
  </r>
  <r>
    <s v="Cuzamá"/>
    <x v="0"/>
    <n v="0"/>
  </r>
  <r>
    <s v="Chacsinkín"/>
    <x v="1"/>
    <n v="0"/>
  </r>
  <r>
    <s v="Chankom"/>
    <x v="4"/>
    <n v="0"/>
  </r>
  <r>
    <s v="Chapab"/>
    <x v="1"/>
    <n v="0"/>
  </r>
  <r>
    <s v="Chemax"/>
    <x v="4"/>
    <n v="0"/>
  </r>
  <r>
    <s v="Chicxulub Pueblo"/>
    <x v="0"/>
    <n v="0"/>
  </r>
  <r>
    <s v="Chichimilá"/>
    <x v="4"/>
    <n v="0"/>
  </r>
  <r>
    <s v="Chikindzonot"/>
    <x v="4"/>
    <n v="0"/>
  </r>
  <r>
    <s v="Chocholá"/>
    <x v="5"/>
    <n v="0"/>
  </r>
  <r>
    <s v="Chumayel"/>
    <x v="1"/>
    <n v="0"/>
  </r>
  <r>
    <s v="Dzán"/>
    <x v="1"/>
    <n v="0"/>
  </r>
  <r>
    <s v="Dzemul"/>
    <x v="2"/>
    <n v="0"/>
  </r>
  <r>
    <s v="Dzidzantún"/>
    <x v="2"/>
    <n v="0"/>
  </r>
  <r>
    <s v="Dzilam de Bravo"/>
    <x v="2"/>
    <n v="1"/>
  </r>
  <r>
    <s v="Dzilam González"/>
    <x v="2"/>
    <n v="0"/>
  </r>
  <r>
    <s v="Dzitás"/>
    <x v="4"/>
    <n v="0"/>
  </r>
  <r>
    <s v="Dzoncauich"/>
    <x v="2"/>
    <n v="0"/>
  </r>
  <r>
    <s v="Espita"/>
    <x v="3"/>
    <n v="0"/>
  </r>
  <r>
    <s v="Halachó"/>
    <x v="5"/>
    <n v="0"/>
  </r>
  <r>
    <s v="Hocabá"/>
    <x v="6"/>
    <n v="0"/>
  </r>
  <r>
    <s v="Hoctún"/>
    <x v="6"/>
    <n v="0"/>
  </r>
  <r>
    <s v="Homún"/>
    <x v="0"/>
    <n v="0"/>
  </r>
  <r>
    <s v="Huhí"/>
    <x v="6"/>
    <n v="0"/>
  </r>
  <r>
    <s v="Hunucmá"/>
    <x v="5"/>
    <n v="1"/>
  </r>
  <r>
    <s v="Ixil"/>
    <x v="0"/>
    <n v="1"/>
  </r>
  <r>
    <s v="Izamal"/>
    <x v="6"/>
    <n v="0"/>
  </r>
  <r>
    <s v="Kanasín"/>
    <x v="0"/>
    <n v="0"/>
  </r>
  <r>
    <s v="Kantunil"/>
    <x v="6"/>
    <n v="0"/>
  </r>
  <r>
    <s v="Kaua"/>
    <x v="4"/>
    <n v="0"/>
  </r>
  <r>
    <s v="Kinchil"/>
    <x v="5"/>
    <n v="0"/>
  </r>
  <r>
    <s v="Kopomá"/>
    <x v="5"/>
    <n v="0"/>
  </r>
  <r>
    <s v="Mama"/>
    <x v="1"/>
    <n v="0"/>
  </r>
  <r>
    <s v="Maní"/>
    <x v="1"/>
    <n v="0"/>
  </r>
  <r>
    <s v="Maxcanú"/>
    <x v="5"/>
    <n v="0"/>
  </r>
  <r>
    <s v="Mayapán"/>
    <x v="1"/>
    <n v="0"/>
  </r>
  <r>
    <s v="Mérida"/>
    <x v="0"/>
    <n v="0"/>
  </r>
  <r>
    <s v="Mocochá"/>
    <x v="0"/>
    <n v="0"/>
  </r>
  <r>
    <s v="Motul"/>
    <x v="2"/>
    <n v="1"/>
  </r>
  <r>
    <s v="Muna"/>
    <x v="1"/>
    <n v="0"/>
  </r>
  <r>
    <s v="Muxupip"/>
    <x v="2"/>
    <n v="0"/>
  </r>
  <r>
    <s v="Opichén"/>
    <x v="5"/>
    <n v="0"/>
  </r>
  <r>
    <s v="Oxkutzcab"/>
    <x v="1"/>
    <n v="0"/>
  </r>
  <r>
    <s v="Panabá"/>
    <x v="3"/>
    <n v="0"/>
  </r>
  <r>
    <s v="Peto"/>
    <x v="1"/>
    <n v="1"/>
  </r>
  <r>
    <s v="Progreso"/>
    <x v="0"/>
    <n v="1"/>
  </r>
  <r>
    <s v="Quintana Roo"/>
    <x v="4"/>
    <n v="0"/>
  </r>
  <r>
    <s v="Río Lagartos"/>
    <x v="3"/>
    <n v="0"/>
  </r>
  <r>
    <s v="Sacalum"/>
    <x v="1"/>
    <n v="0"/>
  </r>
  <r>
    <s v="Samahil"/>
    <x v="5"/>
    <n v="0"/>
  </r>
  <r>
    <s v="Sanahcat"/>
    <x v="6"/>
    <n v="0"/>
  </r>
  <r>
    <s v="San Felipe"/>
    <x v="3"/>
    <n v="0"/>
  </r>
  <r>
    <s v="Santa Elena"/>
    <x v="1"/>
    <n v="0"/>
  </r>
  <r>
    <s v="Seyé"/>
    <x v="0"/>
    <n v="0"/>
  </r>
  <r>
    <s v="Sinanché"/>
    <x v="2"/>
    <n v="0"/>
  </r>
  <r>
    <s v="Sotuta"/>
    <x v="4"/>
    <n v="0"/>
  </r>
  <r>
    <s v="Sucilá"/>
    <x v="3"/>
    <n v="0"/>
  </r>
  <r>
    <s v="Sudzal"/>
    <x v="6"/>
    <n v="0"/>
  </r>
  <r>
    <s v="Suma"/>
    <x v="2"/>
    <n v="0"/>
  </r>
  <r>
    <s v="Tahdziú"/>
    <x v="1"/>
    <n v="0"/>
  </r>
  <r>
    <s v="Tahmek"/>
    <x v="6"/>
    <n v="0"/>
  </r>
  <r>
    <s v="Teabo"/>
    <x v="1"/>
    <n v="0"/>
  </r>
  <r>
    <s v="Tecoh"/>
    <x v="0"/>
    <n v="0"/>
  </r>
  <r>
    <s v="Tekal de Venegas"/>
    <x v="6"/>
    <n v="0"/>
  </r>
  <r>
    <s v="Tekantó"/>
    <x v="6"/>
    <n v="0"/>
  </r>
  <r>
    <s v="Tekax"/>
    <x v="1"/>
    <n v="1"/>
  </r>
  <r>
    <s v="Tekit"/>
    <x v="1"/>
    <n v="0"/>
  </r>
  <r>
    <s v="Tekom"/>
    <x v="4"/>
    <n v="0"/>
  </r>
  <r>
    <s v="Telchac Pueblo"/>
    <x v="2"/>
    <n v="0"/>
  </r>
  <r>
    <s v="Telchac Puerto"/>
    <x v="2"/>
    <n v="0"/>
  </r>
  <r>
    <s v="Temax"/>
    <x v="2"/>
    <n v="1"/>
  </r>
  <r>
    <s v="Temozón"/>
    <x v="4"/>
    <n v="1"/>
  </r>
  <r>
    <s v="Tepakán"/>
    <x v="6"/>
    <n v="0"/>
  </r>
  <r>
    <s v="Tetiz"/>
    <x v="5"/>
    <n v="0"/>
  </r>
  <r>
    <s v="Teya"/>
    <x v="6"/>
    <n v="0"/>
  </r>
  <r>
    <s v="Ticul"/>
    <x v="1"/>
    <n v="1"/>
  </r>
  <r>
    <s v="Timucuy"/>
    <x v="0"/>
    <n v="0"/>
  </r>
  <r>
    <s v="Tinum"/>
    <x v="4"/>
    <n v="0"/>
  </r>
  <r>
    <s v="Tixcacalcupul"/>
    <x v="4"/>
    <n v="0"/>
  </r>
  <r>
    <s v="Tixkokob"/>
    <x v="0"/>
    <n v="0"/>
  </r>
  <r>
    <s v="Tixméhuac"/>
    <x v="1"/>
    <n v="0"/>
  </r>
  <r>
    <s v="Tixpehual"/>
    <x v="0"/>
    <n v="0"/>
  </r>
  <r>
    <s v="Tizimín"/>
    <x v="3"/>
    <n v="1"/>
  </r>
  <r>
    <s v="Tunkas"/>
    <x v="6"/>
    <n v="0"/>
  </r>
  <r>
    <s v="Tzucacab"/>
    <x v="1"/>
    <n v="0"/>
  </r>
  <r>
    <s v="Uayma"/>
    <x v="4"/>
    <n v="0"/>
  </r>
  <r>
    <s v="Ucú"/>
    <x v="0"/>
    <n v="0"/>
  </r>
  <r>
    <s v="Umán"/>
    <x v="0"/>
    <n v="1"/>
  </r>
  <r>
    <s v="Valladolid"/>
    <x v="4"/>
    <n v="1"/>
  </r>
  <r>
    <s v="Xocchel"/>
    <x v="6"/>
    <n v="0"/>
  </r>
  <r>
    <s v="Yaxcabá"/>
    <x v="4"/>
    <n v="0"/>
  </r>
  <r>
    <s v="Yaxkukul"/>
    <x v="0"/>
    <n v="0"/>
  </r>
  <r>
    <s v="Yobaín"/>
    <x v="2"/>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s v="Abalá"/>
    <x v="0"/>
    <n v="18.47"/>
    <n v="6550"/>
    <n v="4.6416997550174652E-3"/>
    <n v="8.573219447517258E-2"/>
  </r>
  <r>
    <s v="Acanceh"/>
    <x v="0"/>
    <n v="95.95"/>
    <n v="16772"/>
    <n v="1.1885585998649301E-2"/>
    <n v="1.1404219765704005"/>
  </r>
  <r>
    <s v="Akil"/>
    <x v="1"/>
    <n v="88.05"/>
    <n v="12285"/>
    <n v="4.8389765082166095E-2"/>
    <n v="4.2607188154847249"/>
  </r>
  <r>
    <s v="Baca"/>
    <x v="0"/>
    <n v="16.47"/>
    <n v="6195"/>
    <n v="4.3901267148600299E-3"/>
    <n v="7.2305386993744683E-2"/>
  </r>
  <r>
    <s v="Bokobá"/>
    <x v="2"/>
    <n v="88.18"/>
    <n v="2167"/>
    <n v="2.197323058203204E-2"/>
    <n v="1.9375994727235855"/>
  </r>
  <r>
    <s v="Buctzotz"/>
    <x v="3"/>
    <n v="97.1"/>
    <n v="9159"/>
    <n v="6.9321243680179223E-2"/>
    <n v="6.7310927613454021"/>
  </r>
  <r>
    <s v="Cacalchén"/>
    <x v="2"/>
    <n v="72.16"/>
    <n v="7490"/>
    <n v="7.5948083553031842E-2"/>
    <n v="5.4804137091867773"/>
  </r>
  <r>
    <s v="Calotmul"/>
    <x v="3"/>
    <n v="51.74"/>
    <n v="3949"/>
    <n v="2.9888589506826921E-2"/>
    <n v="1.5464356210832249"/>
  </r>
  <r>
    <s v="Cansahcab"/>
    <x v="2"/>
    <n v="97.99"/>
    <n v="4466"/>
    <n v="4.5284932062461973E-2"/>
    <n v="4.4374704928006485"/>
  </r>
  <r>
    <s v="Cantamayec"/>
    <x v="4"/>
    <n v="22.87"/>
    <n v="2755"/>
    <n v="1.2198631804999003E-2"/>
    <n v="0.27898270938032721"/>
  </r>
  <r>
    <s v="Celestún"/>
    <x v="5"/>
    <n v="94.29"/>
    <n v="8389"/>
    <n v="6.8752714785644625E-2"/>
    <n v="6.4826934771384321"/>
  </r>
  <r>
    <s v="Cenotillo"/>
    <x v="3"/>
    <n v="97.51"/>
    <n v="3736"/>
    <n v="2.8276467560776241E-2"/>
    <n v="2.7572383518512913"/>
  </r>
  <r>
    <s v="Conkal"/>
    <x v="1"/>
    <n v="75.91"/>
    <n v="3104"/>
    <n v="1.2226441254785801E-2"/>
    <n v="0.92810915565079011"/>
  </r>
  <r>
    <s v="Cuncunul"/>
    <x v="4"/>
    <n v="33.69"/>
    <n v="4686"/>
    <n v="2.074874360734132E-2"/>
    <n v="0.69902517213132898"/>
  </r>
  <r>
    <s v="Cuzamá"/>
    <x v="1"/>
    <n v="27.87"/>
    <n v="3385"/>
    <n v="1.3333280814255779E-2"/>
    <n v="0.37159853629330858"/>
  </r>
  <r>
    <s v="Chacsinkín"/>
    <x v="4"/>
    <n v="84.13"/>
    <n v="38934"/>
    <n v="0.17239257012552858"/>
    <n v="14.503386924660719"/>
  </r>
  <r>
    <s v="Chankom"/>
    <x v="4"/>
    <n v="0"/>
    <n v="9406"/>
    <n v="4.1648032942947597E-2"/>
    <n v="0"/>
  </r>
  <r>
    <s v="Chapab"/>
    <x v="0"/>
    <n v="30.89"/>
    <n v="4497"/>
    <n v="3.1868280608112272E-3"/>
    <n v="9.8441118798458807E-2"/>
  </r>
  <r>
    <s v="Chemax"/>
    <x v="4"/>
    <n v="70.48"/>
    <n v="4363"/>
    <n v="1.9318559188824195E-2"/>
    <n v="1.3615720516283294"/>
  </r>
  <r>
    <s v="Chicxulub Pueblo"/>
    <x v="5"/>
    <n v="96.44"/>
    <n v="4863"/>
    <n v="3.9855102157896033E-2"/>
    <n v="3.8436260521074934"/>
  </r>
  <r>
    <s v="Chichimilá"/>
    <x v="1"/>
    <n v="57.89"/>
    <n v="3244"/>
    <n v="1.2777891569112481E-2"/>
    <n v="0.73971214293592147"/>
  </r>
  <r>
    <s v="Chikindzonot"/>
    <x v="0"/>
    <n v="0"/>
    <n v="16671"/>
    <n v="1.1814011697083383E-2"/>
    <n v="0"/>
  </r>
  <r>
    <s v="Chocholá"/>
    <x v="4"/>
    <n v="81.099999999999994"/>
    <n v="1714"/>
    <n v="7.5892758307688898E-3"/>
    <n v="0.61549026987535693"/>
  </r>
  <r>
    <s v="Chumayel"/>
    <x v="0"/>
    <n v="94.26"/>
    <n v="5560"/>
    <n v="3.9401298683812373E-3"/>
    <n v="0.37139664139361545"/>
  </r>
  <r>
    <s v="Dzán"/>
    <x v="1"/>
    <n v="62.33"/>
    <n v="6003"/>
    <n v="2.364540169216468E-2"/>
    <n v="1.4738178874726244"/>
  </r>
  <r>
    <s v="Dzemul"/>
    <x v="2"/>
    <n v="85.54"/>
    <n v="3622"/>
    <n v="3.6726830257554251E-2"/>
    <n v="3.1416130602311907"/>
  </r>
  <r>
    <s v="Dzidzantún"/>
    <x v="2"/>
    <n v="18.04"/>
    <n v="8345"/>
    <n v="8.4617724599472727E-2"/>
    <n v="1.5265037517744879"/>
  </r>
  <r>
    <s v="Dzilam de Bravo"/>
    <x v="2"/>
    <n v="80"/>
    <n v="2936"/>
    <n v="2.9770837558304602E-2"/>
    <n v="2.3816670046643682"/>
  </r>
  <r>
    <s v="Dzilam González"/>
    <x v="2"/>
    <n v="57.31"/>
    <n v="6240"/>
    <n v="6.3273169742445748E-2"/>
    <n v="3.626185357939566"/>
  </r>
  <r>
    <s v="Dzitás"/>
    <x v="4"/>
    <n v="17.54"/>
    <n v="4015"/>
    <n v="1.7777679381876951E-2"/>
    <n v="0.3118204963581217"/>
  </r>
  <r>
    <s v="Dzoncauich"/>
    <x v="2"/>
    <n v="89.84"/>
    <n v="2818"/>
    <n v="2.8574325694585276E-2"/>
    <n v="2.5671174204015412"/>
  </r>
  <r>
    <s v="Espita"/>
    <x v="3"/>
    <n v="70.06"/>
    <n v="16779"/>
    <n v="0.12699433865156973"/>
    <n v="8.8972233659289746"/>
  </r>
  <r>
    <s v="Halachó"/>
    <x v="5"/>
    <n v="54.44"/>
    <n v="21255"/>
    <n v="0.17419703811763934"/>
    <n v="9.4832867551242845"/>
  </r>
  <r>
    <s v="Hocabá"/>
    <x v="6"/>
    <n v="88.28"/>
    <n v="6514"/>
    <n v="8.4274532634711172E-2"/>
    <n v="7.4397557409923021"/>
  </r>
  <r>
    <s v="Hoctún"/>
    <x v="6"/>
    <n v="30.13"/>
    <n v="6384"/>
    <n v="8.2592664467300597E-2"/>
    <n v="2.4885169803997669"/>
  </r>
  <r>
    <s v="Homún"/>
    <x v="0"/>
    <n v="16.36"/>
    <n v="8090"/>
    <n v="5.7330306897849298E-3"/>
    <n v="9.3792382084881443E-2"/>
  </r>
  <r>
    <s v="Huhí"/>
    <x v="6"/>
    <n v="36.11"/>
    <n v="5250"/>
    <n v="6.7921599068503785E-2"/>
    <n v="2.4526489423636715"/>
  </r>
  <r>
    <s v="Hunucmá"/>
    <x v="5"/>
    <n v="94.64"/>
    <n v="35137"/>
    <n v="0.2879680700230296"/>
    <n v="27.253298146979521"/>
  </r>
  <r>
    <s v="Ixil"/>
    <x v="0"/>
    <n v="87.91"/>
    <n v="4186"/>
    <n v="2.9664359045042912E-3"/>
    <n v="0.26077938036497222"/>
  </r>
  <r>
    <s v="Izamal"/>
    <x v="6"/>
    <n v="98.36"/>
    <n v="28555"/>
    <n v="0.3694288116954525"/>
    <n v="36.337017918364708"/>
  </r>
  <r>
    <s v="Kanasín"/>
    <x v="0"/>
    <n v="99.1"/>
    <n v="141939"/>
    <n v="0.10058598801945404"/>
    <n v="9.9680714127278947"/>
  </r>
  <r>
    <s v="Kantunil"/>
    <x v="6"/>
    <n v="79.75"/>
    <n v="5553"/>
    <n v="7.1841645643314578E-2"/>
    <n v="5.7293712400543377"/>
  </r>
  <r>
    <s v="Kaua"/>
    <x v="4"/>
    <n v="0"/>
    <n v="3405"/>
    <n v="1.5076711904182073E-2"/>
    <n v="0"/>
  </r>
  <r>
    <s v="Kinchil"/>
    <x v="5"/>
    <n v="83.27"/>
    <n v="7530"/>
    <n v="6.1712712163059243E-2"/>
    <n v="5.1388175418179429"/>
  </r>
  <r>
    <s v="Kopomá"/>
    <x v="5"/>
    <n v="96.06"/>
    <n v="2677"/>
    <n v="2.1939565798208445E-2"/>
    <n v="2.1075146905759032"/>
  </r>
  <r>
    <s v="Mama"/>
    <x v="1"/>
    <n v="74.739999999999995"/>
    <n v="3296"/>
    <n v="1.2982715971576676E-2"/>
    <n v="0.97032819171564066"/>
  </r>
  <r>
    <s v="Maní"/>
    <x v="1"/>
    <n v="36.82"/>
    <n v="5968"/>
    <n v="2.3507539113583008E-2"/>
    <n v="0.86554759016212635"/>
  </r>
  <r>
    <s v="Maxcanú"/>
    <x v="5"/>
    <n v="47.65"/>
    <n v="23991"/>
    <n v="0.19662014309481465"/>
    <n v="9.3689498184679181"/>
  </r>
  <r>
    <s v="Mayapán"/>
    <x v="1"/>
    <n v="42.29"/>
    <n v="3965"/>
    <n v="1.5617860687894877E-2"/>
    <n v="0.66047932849107438"/>
  </r>
  <r>
    <s v="Mérida"/>
    <x v="0"/>
    <n v="98.49"/>
    <n v="995129"/>
    <n v="0.7052045855741641"/>
    <n v="69.455599633199412"/>
  </r>
  <r>
    <s v="Mocochá"/>
    <x v="0"/>
    <n v="93.16"/>
    <n v="3430"/>
    <n v="2.4306916274366265E-3"/>
    <n v="0.22644323201199612"/>
  </r>
  <r>
    <s v="Motul"/>
    <x v="2"/>
    <n v="86.19"/>
    <n v="37804"/>
    <n v="0.3833299533563172"/>
    <n v="33.039208679780977"/>
  </r>
  <r>
    <s v="Muna"/>
    <x v="1"/>
    <n v="69.819999999999993"/>
    <n v="13494"/>
    <n v="5.3151932439458635E-2"/>
    <n v="3.7110679229230015"/>
  </r>
  <r>
    <s v="Muxupip"/>
    <x v="2"/>
    <n v="74.77"/>
    <n v="2990"/>
    <n v="3.0318393834921922E-2"/>
    <n v="2.2669063070371118"/>
  </r>
  <r>
    <s v="Opichén"/>
    <x v="5"/>
    <n v="65.52"/>
    <n v="7080"/>
    <n v="5.8024701476023829E-2"/>
    <n v="3.8017784407090809"/>
  </r>
  <r>
    <s v="Oxkutzcab"/>
    <x v="1"/>
    <n v="76.209999999999994"/>
    <n v="33854"/>
    <n v="0.13334856386582425"/>
    <n v="10.162494052214464"/>
  </r>
  <r>
    <s v="Panabá"/>
    <x v="3"/>
    <n v="95.14"/>
    <n v="7766"/>
    <n v="5.877811752596046E-2"/>
    <n v="5.592150101419878"/>
  </r>
  <r>
    <s v="Peto"/>
    <x v="1"/>
    <n v="68.5"/>
    <n v="25954"/>
    <n v="0.10223101041453309"/>
    <n v="7.0028242133955168"/>
  </r>
  <r>
    <s v="Progreso"/>
    <x v="0"/>
    <n v="99.51"/>
    <n v="66008"/>
    <n v="4.677699502735768E-2"/>
    <n v="4.654778775172363"/>
  </r>
  <r>
    <s v="Quintana Roo"/>
    <x v="4"/>
    <n v="17.899999999999999"/>
    <n v="976"/>
    <n v="4.3215479643118069E-3"/>
    <n v="7.7355708561181333E-2"/>
  </r>
  <r>
    <s v="Río Lagartos"/>
    <x v="3"/>
    <n v="55.07"/>
    <n v="3974"/>
    <n v="3.0077805697677939E-2"/>
    <n v="1.6563847597711241"/>
  </r>
  <r>
    <s v="Sacalum"/>
    <x v="1"/>
    <n v="90.23"/>
    <n v="4962"/>
    <n v="1.9544974712064157E-2"/>
    <n v="1.763543068269549"/>
  </r>
  <r>
    <s v="Samahil"/>
    <x v="5"/>
    <n v="98.32"/>
    <n v="5631"/>
    <n v="4.6149307063769802E-2"/>
    <n v="4.5373998705098471"/>
  </r>
  <r>
    <s v="Sanahcat"/>
    <x v="3"/>
    <n v="89.87"/>
    <n v="2118"/>
    <n v="1.6030395688898309E-2"/>
    <n v="1.4406516605612911"/>
  </r>
  <r>
    <s v="San Felipe"/>
    <x v="6"/>
    <n v="92.81"/>
    <n v="1701"/>
    <n v="2.2006598098195225E-2"/>
    <n v="2.0424323694934987"/>
  </r>
  <r>
    <s v="Santa Elena"/>
    <x v="1"/>
    <n v="90.31"/>
    <n v="4220"/>
    <n v="1.6622288046132756E-2"/>
    <n v="1.5011588334462493"/>
  </r>
  <r>
    <s v="Seyé"/>
    <x v="0"/>
    <n v="51.24"/>
    <n v="10053"/>
    <n v="7.1241233033878743E-3"/>
    <n v="0.36504007806559469"/>
  </r>
  <r>
    <s v="Sinanché"/>
    <x v="2"/>
    <n v="83.9"/>
    <n v="3206"/>
    <n v="3.2508618941391197E-2"/>
    <n v="2.7274731291827217"/>
  </r>
  <r>
    <s v="Sotuta"/>
    <x v="4"/>
    <n v="93.29"/>
    <n v="8967"/>
    <n v="3.9704221922114723E-2"/>
    <n v="3.7040068631140826"/>
  </r>
  <r>
    <s v="Sucilá"/>
    <x v="3"/>
    <n v="100"/>
    <n v="3971"/>
    <n v="3.0055099754775817E-2"/>
    <n v="3.0055099754775818"/>
  </r>
  <r>
    <s v="Sudzal"/>
    <x v="6"/>
    <n v="90.53"/>
    <n v="1949"/>
    <n v="2.5215085063716929E-2"/>
    <n v="2.2827216508182935"/>
  </r>
  <r>
    <s v="Suma"/>
    <x v="2"/>
    <n v="33.200000000000003"/>
    <n v="1857"/>
    <n v="1.8829851957006691E-2"/>
    <n v="0.62515108497262217"/>
  </r>
  <r>
    <s v="Tahdziú"/>
    <x v="1"/>
    <n v="6.11"/>
    <n v="5854"/>
    <n v="2.3058501000488427E-2"/>
    <n v="0.14088744111298429"/>
  </r>
  <r>
    <s v="Tahmek"/>
    <x v="6"/>
    <n v="84.73"/>
    <n v="3774"/>
    <n v="4.8825926644673008E-2"/>
    <n v="4.1370207646031441"/>
  </r>
  <r>
    <s v="Teabo"/>
    <x v="1"/>
    <n v="26.75"/>
    <n v="6921"/>
    <n v="2.7261340181821046E-2"/>
    <n v="0.72924084986371296"/>
  </r>
  <r>
    <s v="Tecoh"/>
    <x v="0"/>
    <n v="45.98"/>
    <n v="17939"/>
    <n v="1.2712588077138673E-2"/>
    <n v="0.58452479978683614"/>
  </r>
  <r>
    <s v="Tekal de Venegas"/>
    <x v="6"/>
    <n v="87.76"/>
    <n v="2683"/>
    <n v="3.471117148586584E-2"/>
    <n v="3.0462524095995862"/>
  </r>
  <r>
    <s v="Tekantó"/>
    <x v="6"/>
    <n v="93.03"/>
    <n v="3747"/>
    <n v="4.847661556374927E-2"/>
    <n v="4.5097795458955945"/>
  </r>
  <r>
    <s v="Tekax"/>
    <x v="1"/>
    <n v="37.17"/>
    <n v="45062"/>
    <n v="0.17749610045849154"/>
    <n v="6.5975300540421307"/>
  </r>
  <r>
    <s v="Tekit"/>
    <x v="1"/>
    <n v="54.17"/>
    <n v="11020"/>
    <n v="4.3407017599142887E-2"/>
    <n v="2.3513581433455704"/>
  </r>
  <r>
    <s v="Tekom"/>
    <x v="4"/>
    <n v="11.92"/>
    <n v="3355"/>
    <n v="1.4855321127321837E-2"/>
    <n v="0.1770754278376763"/>
  </r>
  <r>
    <s v="Telchac Pueblo"/>
    <x v="2"/>
    <n v="67.23"/>
    <n v="3512"/>
    <n v="3.5611437842222676E-2"/>
    <n v="2.3941569661326305"/>
  </r>
  <r>
    <s v="Telchac Puerto"/>
    <x v="2"/>
    <n v="58.06"/>
    <n v="1915"/>
    <n v="1.9417967957817885E-2"/>
    <n v="1.1274072196309064"/>
  </r>
  <r>
    <s v="Temax"/>
    <x v="2"/>
    <n v="93.28"/>
    <n v="7037"/>
    <n v="7.1354694788075435E-2"/>
    <n v="6.6559659298316767"/>
  </r>
  <r>
    <s v="Temozón"/>
    <x v="4"/>
    <n v="9.14"/>
    <n v="16680"/>
    <n v="7.3855963160574731E-2"/>
    <n v="0.67504350328765306"/>
  </r>
  <r>
    <s v="Tepakán"/>
    <x v="6"/>
    <n v="33.619999999999997"/>
    <n v="2133"/>
    <n v="2.7595575392974966E-2"/>
    <n v="0.92776324471181826"/>
  </r>
  <r>
    <s v="Tetiz"/>
    <x v="5"/>
    <n v="71.849999999999994"/>
    <n v="5464"/>
    <n v="4.4780645319914436E-2"/>
    <n v="3.2174893662358519"/>
  </r>
  <r>
    <s v="Teya"/>
    <x v="6"/>
    <n v="90.4"/>
    <n v="1917"/>
    <n v="2.4801086745585097E-2"/>
    <n v="2.2420182418008929"/>
  </r>
  <r>
    <s v="Ticul"/>
    <x v="1"/>
    <n v="6.51"/>
    <n v="40495"/>
    <n v="0.15950700341899196"/>
    <n v="1.0383905922576375"/>
  </r>
  <r>
    <s v="Timucuy"/>
    <x v="0"/>
    <n v="75.88"/>
    <n v="7503"/>
    <n v="5.317049352961227E-3"/>
    <n v="0.40345770490269789"/>
  </r>
  <r>
    <s v="Tinum"/>
    <x v="4"/>
    <n v="3.09"/>
    <n v="12700"/>
    <n v="5.6233257322499945E-2"/>
    <n v="0.17376076512652483"/>
  </r>
  <r>
    <s v="Tixcacalcupul"/>
    <x v="4"/>
    <n v="0"/>
    <n v="7888"/>
    <n v="3.492660895747083E-2"/>
    <n v="0"/>
  </r>
  <r>
    <s v="Tixkokob"/>
    <x v="0"/>
    <n v="94.2"/>
    <n v="18420"/>
    <n v="1.3053451830140717E-2"/>
    <n v="1.2296351623992556"/>
  </r>
  <r>
    <s v="Tixmehuac"/>
    <x v="1"/>
    <n v="8.33"/>
    <n v="5444"/>
    <n v="2.1443539365674582E-2"/>
    <n v="0.17862468291606928"/>
  </r>
  <r>
    <s v="Tixpéhual"/>
    <x v="0"/>
    <n v="90.37"/>
    <n v="5690"/>
    <n v="4.032255207030439E-3"/>
    <n v="0.3643949030593408"/>
  </r>
  <r>
    <s v="Tizimín"/>
    <x v="3"/>
    <n v="97.62"/>
    <n v="80672"/>
    <n v="0.61057794193333537"/>
    <n v="59.604618691532202"/>
  </r>
  <r>
    <s v="Tunkás"/>
    <x v="6"/>
    <n v="81.900000000000006"/>
    <n v="3684"/>
    <n v="4.7661556374927229E-2"/>
    <n v="3.9034814671065403"/>
  </r>
  <r>
    <s v="Tzucacab"/>
    <x v="1"/>
    <n v="73.52"/>
    <n v="15346"/>
    <n v="6.0446832311837277E-2"/>
    <n v="4.4440511115662762"/>
  </r>
  <r>
    <s v="Uayma"/>
    <x v="4"/>
    <n v="24.71"/>
    <n v="4191"/>
    <n v="1.8556974916424981E-2"/>
    <n v="0.45854285018486129"/>
  </r>
  <r>
    <s v="Ucú"/>
    <x v="0"/>
    <n v="99.46"/>
    <n v="4049"/>
    <n v="2.8693499706970559E-3"/>
    <n v="0.28538554808552918"/>
  </r>
  <r>
    <s v="Umán"/>
    <x v="0"/>
    <n v="69.180000000000007"/>
    <n v="69147"/>
    <n v="4.9001467627510328E-2"/>
    <n v="3.389921530471165"/>
  </r>
  <r>
    <s v="Valladolid"/>
    <x v="4"/>
    <n v="100"/>
    <n v="85460"/>
    <n v="0.37840111580951535"/>
    <n v="37.840111580951536"/>
  </r>
  <r>
    <s v="Xocchel"/>
    <x v="6"/>
    <n v="88.56"/>
    <n v="3451"/>
    <n v="4.4647131121029818E-2"/>
    <n v="3.9539499320784008"/>
  </r>
  <r>
    <s v="Yaxcabá"/>
    <x v="4"/>
    <n v="78.17"/>
    <n v="16350"/>
    <n v="7.2394784033297174E-2"/>
    <n v="5.6591002678828399"/>
  </r>
  <r>
    <s v="Yaxkukul"/>
    <x v="0"/>
    <n v="96.4"/>
    <n v="3293"/>
    <n v="2.3336056936293912E-3"/>
    <n v="0.22495958886587333"/>
  </r>
  <r>
    <s v="Yobaín"/>
    <x v="2"/>
    <n v="97.58"/>
    <n v="2215"/>
    <n v="2.2459947272358546E-2"/>
    <n v="2.191641654836746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s v="Abalá"/>
    <x v="0"/>
    <n v="-1.15679663722597E-3"/>
  </r>
  <r>
    <s v="Acanceh"/>
    <x v="0"/>
    <n v="-2.0087274671916301E-3"/>
  </r>
  <r>
    <s v="Akil"/>
    <x v="1"/>
    <n v="-4.3329320675176003E-2"/>
  </r>
  <r>
    <s v="Baca"/>
    <x v="0"/>
    <n v="-2.82089642540305E-4"/>
  </r>
  <r>
    <s v="Bokobá"/>
    <x v="2"/>
    <n v="-2.1788590806121E-2"/>
  </r>
  <r>
    <s v="Buctzotz"/>
    <x v="3"/>
    <n v="-3.4313686431706202E-2"/>
  </r>
  <r>
    <s v="Cacalchén"/>
    <x v="2"/>
    <n v="-2.6662602411103201E-2"/>
  </r>
  <r>
    <s v="Calotmul"/>
    <x v="3"/>
    <n v="-2.9629895247359799E-2"/>
  </r>
  <r>
    <s v="Cansahcab"/>
    <x v="2"/>
    <n v="-7.9607573487544495E-3"/>
  </r>
  <r>
    <s v="Cantamayec"/>
    <x v="4"/>
    <n v="-6.2100857677961502E-3"/>
  </r>
  <r>
    <s v="Celestún"/>
    <x v="5"/>
    <n v="0.132011214365893"/>
  </r>
  <r>
    <s v="Cenotillo"/>
    <x v="3"/>
    <n v="-3.0353753420323901E-2"/>
  </r>
  <r>
    <s v="Chacsinkín"/>
    <x v="4"/>
    <n v="-3.3797324130648801E-2"/>
  </r>
  <r>
    <s v="Chapab"/>
    <x v="4"/>
    <n v="-6.8255246304091298E-3"/>
  </r>
  <r>
    <s v="Chemax"/>
    <x v="0"/>
    <n v="-3.9946727009357801E-2"/>
  </r>
  <r>
    <s v="Chichimilá"/>
    <x v="4"/>
    <n v="-1.16840569736454E-2"/>
  </r>
  <r>
    <s v="Chicxulub Pueblo"/>
    <x v="1"/>
    <n v="-8.1643406642071105E-4"/>
  </r>
  <r>
    <s v="Chikindzonot"/>
    <x v="5"/>
    <n v="-2.4598594698690499E-2"/>
  </r>
  <r>
    <s v="Chocholá"/>
    <x v="0"/>
    <n v="-1.6063048597890602E-2"/>
  </r>
  <r>
    <s v="Chumayel"/>
    <x v="4"/>
    <n v="-3.4966789541441501E-2"/>
  </r>
  <r>
    <s v="Conkal"/>
    <x v="0"/>
    <n v="9.2267201004435698E-4"/>
  </r>
  <r>
    <s v="Cuncunul"/>
    <x v="1"/>
    <n v="-6.1228564373874599E-3"/>
  </r>
  <r>
    <s v="Cuzamá"/>
    <x v="4"/>
    <n v="-2.2979937009613899E-2"/>
  </r>
  <r>
    <s v="Dzán"/>
    <x v="1"/>
    <n v="-2.1842642010998999E-2"/>
  </r>
  <r>
    <s v="Dzemul"/>
    <x v="1"/>
    <n v="-1.31382825755018E-2"/>
  </r>
  <r>
    <s v="Dzidzantún"/>
    <x v="2"/>
    <n v="-4.9378921722149499E-2"/>
  </r>
  <r>
    <s v="Dzilam de Bravo"/>
    <x v="2"/>
    <n v="7.9348235034007106E-2"/>
  </r>
  <r>
    <s v="Dzilam González"/>
    <x v="2"/>
    <n v="-4.2466149032669001E-2"/>
  </r>
  <r>
    <s v="Dzitás"/>
    <x v="2"/>
    <n v="-2.1079226463005401E-2"/>
  </r>
  <r>
    <s v="Dzoncauich"/>
    <x v="4"/>
    <n v="-2.4738649609195699E-2"/>
  </r>
  <r>
    <s v="Espita"/>
    <x v="2"/>
    <n v="-0.104835081166651"/>
  </r>
  <r>
    <s v="Halachó"/>
    <x v="3"/>
    <n v="-0.117595351873724"/>
  </r>
  <r>
    <s v="Hocabá"/>
    <x v="5"/>
    <n v="-2.8080652187938999E-2"/>
  </r>
  <r>
    <s v="Hoctún"/>
    <x v="6"/>
    <n v="-1.1401195194215801E-2"/>
  </r>
  <r>
    <s v="Homún"/>
    <x v="6"/>
    <n v="-1.11108700152233E-2"/>
  </r>
  <r>
    <s v="Huhí"/>
    <x v="0"/>
    <n v="-6.11646224517082E-2"/>
  </r>
  <r>
    <s v="Hunucmá"/>
    <x v="6"/>
    <n v="0.105016144533289"/>
  </r>
  <r>
    <s v="Ixil"/>
    <x v="5"/>
    <n v="-1.9719226222831201E-3"/>
  </r>
  <r>
    <s v="Izamal"/>
    <x v="0"/>
    <n v="1.49336246967742E-2"/>
  </r>
  <r>
    <s v="Kanasín"/>
    <x v="6"/>
    <n v="5.5949500390151799E-2"/>
  </r>
  <r>
    <s v="Kantunil"/>
    <x v="0"/>
    <n v="-2.6214244361671701E-2"/>
  </r>
  <r>
    <s v="Kaua"/>
    <x v="6"/>
    <n v="-1.0162910129841199E-2"/>
  </r>
  <r>
    <s v="Kinchil"/>
    <x v="4"/>
    <n v="-2.42356972224918E-2"/>
  </r>
  <r>
    <s v="Kopomá"/>
    <x v="5"/>
    <n v="-2.36816652859064E-2"/>
  </r>
  <r>
    <s v="Mama"/>
    <x v="5"/>
    <n v="-1.38352369044339E-2"/>
  </r>
  <r>
    <s v="Maní"/>
    <x v="1"/>
    <n v="8.88565967488107E-4"/>
  </r>
  <r>
    <s v="Maxcanú"/>
    <x v="1"/>
    <n v="-1.6283467416466701E-2"/>
  </r>
  <r>
    <s v="Mayapán"/>
    <x v="5"/>
    <n v="-3.4489142779662203E-2"/>
  </r>
  <r>
    <s v="Mérida"/>
    <x v="1"/>
    <n v="2.1648505104491198"/>
  </r>
  <r>
    <s v="Mocochá"/>
    <x v="0"/>
    <n v="-3.4042217552247698E-4"/>
  </r>
  <r>
    <s v="Motul"/>
    <x v="0"/>
    <n v="6.1458708266733102E-2"/>
  </r>
  <r>
    <s v="Muna"/>
    <x v="2"/>
    <n v="-8.6949317725975304E-4"/>
  </r>
  <r>
    <s v="Muxupip"/>
    <x v="1"/>
    <n v="-1.25142630125409E-2"/>
  </r>
  <r>
    <s v="Opichén"/>
    <x v="2"/>
    <n v="-1.7323810729597901E-2"/>
  </r>
  <r>
    <s v="Oxkutzcab"/>
    <x v="5"/>
    <n v="3.1997564946622301E-2"/>
  </r>
  <r>
    <s v="Panabá"/>
    <x v="1"/>
    <n v="-2.6580436002299899E-2"/>
  </r>
  <r>
    <s v="Peto"/>
    <x v="3"/>
    <n v="-1.5235106896928001E-3"/>
  </r>
  <r>
    <s v="Progreso"/>
    <x v="1"/>
    <n v="5.71900811059061E-2"/>
  </r>
  <r>
    <s v="Quintana Roo"/>
    <x v="0"/>
    <n v="-5.91936004976265E-3"/>
  </r>
  <r>
    <s v="Río Lagartos"/>
    <x v="4"/>
    <n v="-1.61841933471016E-2"/>
  </r>
  <r>
    <s v="Sacalum"/>
    <x v="3"/>
    <n v="-9.0820946171075202E-3"/>
  </r>
  <r>
    <s v="Samahil"/>
    <x v="1"/>
    <n v="-2.4367946268609102E-2"/>
  </r>
  <r>
    <s v="San Felipe"/>
    <x v="5"/>
    <n v="-1.54264804203239E-2"/>
  </r>
  <r>
    <s v="Sanahcat"/>
    <x v="6"/>
    <n v="-1.9043215181709799E-2"/>
  </r>
  <r>
    <s v="Santa Elena"/>
    <x v="3"/>
    <n v="-7.9063692964462407E-3"/>
  </r>
  <r>
    <s v="Seyé"/>
    <x v="1"/>
    <n v="-1.7102333188305E-3"/>
  </r>
  <r>
    <s v="Sinanché"/>
    <x v="0"/>
    <n v="-2.2268606193992901E-2"/>
  </r>
  <r>
    <s v="Sotuta"/>
    <x v="2"/>
    <n v="-1.4191438680460499E-2"/>
  </r>
  <r>
    <s v="Sucilá"/>
    <x v="4"/>
    <n v="-3.4079638229359298E-2"/>
  </r>
  <r>
    <s v="Sudzal"/>
    <x v="3"/>
    <n v="-1.9042027833862999E-2"/>
  </r>
  <r>
    <s v="Suma"/>
    <x v="6"/>
    <n v="-1.0772123410462599E-2"/>
  </r>
  <r>
    <s v="Tahdziú"/>
    <x v="2"/>
    <n v="-4.9586064676073599E-2"/>
  </r>
  <r>
    <s v="Tahmek"/>
    <x v="1"/>
    <n v="-1.8312347134521901E-3"/>
  </r>
  <r>
    <s v="Teabo"/>
    <x v="6"/>
    <n v="1.0473805552121801E-2"/>
  </r>
  <r>
    <s v="Tecoh"/>
    <x v="1"/>
    <n v="-2.54170028440672E-3"/>
  </r>
  <r>
    <s v="Tekal de Venegas"/>
    <x v="0"/>
    <n v="-4.6808441474574899E-2"/>
  </r>
  <r>
    <s v="Tekantó"/>
    <x v="6"/>
    <n v="-3.1798070508310801E-2"/>
  </r>
  <r>
    <s v="Tekax"/>
    <x v="6"/>
    <n v="-2.9251545761893399E-2"/>
  </r>
  <r>
    <s v="Tekit"/>
    <x v="1"/>
    <n v="-1.7932832220718401E-2"/>
  </r>
  <r>
    <s v="Tekom"/>
    <x v="1"/>
    <n v="-1.9005477806989701E-2"/>
  </r>
  <r>
    <s v="Telchac Pueblo"/>
    <x v="4"/>
    <n v="-2.67042425558577E-2"/>
  </r>
  <r>
    <s v="Telchac Puerto"/>
    <x v="2"/>
    <n v="-4.4369319350775802E-2"/>
  </r>
  <r>
    <s v="Temax"/>
    <x v="2"/>
    <n v="8.4768533568683295E-3"/>
  </r>
  <r>
    <s v="Temozón"/>
    <x v="2"/>
    <n v="-5.5064846939106203E-2"/>
  </r>
  <r>
    <s v="Tepakán"/>
    <x v="4"/>
    <n v="-1.41020449588432E-2"/>
  </r>
  <r>
    <s v="Tetiz"/>
    <x v="6"/>
    <n v="-7.0990107588134498E-3"/>
  </r>
  <r>
    <s v="Teya"/>
    <x v="5"/>
    <n v="-1.9856763871269702E-2"/>
  </r>
  <r>
    <s v="Ticul"/>
    <x v="6"/>
    <n v="4.1825442758658397E-2"/>
  </r>
  <r>
    <s v="Timucuy"/>
    <x v="1"/>
    <n v="-1.0026502425786901E-3"/>
  </r>
  <r>
    <s v="Tinum"/>
    <x v="0"/>
    <n v="-2.39831212349539E-2"/>
  </r>
  <r>
    <s v="Tixcacalcupul"/>
    <x v="4"/>
    <n v="-1.3570848370720799E-2"/>
  </r>
  <r>
    <s v="Tixkokob"/>
    <x v="4"/>
    <n v="-1.4010878376034301E-3"/>
  </r>
  <r>
    <s v="Tixmehuac"/>
    <x v="0"/>
    <n v="-1.9530553587074201E-2"/>
  </r>
  <r>
    <s v="Tixpéhual"/>
    <x v="1"/>
    <n v="-1.5166307982171801E-5"/>
  </r>
  <r>
    <s v="Tizimín"/>
    <x v="0"/>
    <n v="2.5609854649471998E-2"/>
  </r>
  <r>
    <s v="Tunkás"/>
    <x v="3"/>
    <n v="-2.2976673221849701E-2"/>
  </r>
  <r>
    <s v="Tzucacab"/>
    <x v="6"/>
    <n v="-1.4208008160960999E-2"/>
  </r>
  <r>
    <s v="Uayma"/>
    <x v="1"/>
    <n v="-2.08032314761936E-2"/>
  </r>
  <r>
    <s v="Ucú"/>
    <x v="4"/>
    <n v="-1.0351676723748199E-3"/>
  </r>
  <r>
    <s v="Umán"/>
    <x v="0"/>
    <n v="8.8268574567087102E-2"/>
  </r>
  <r>
    <s v="Valladolid"/>
    <x v="0"/>
    <n v="0.12127266810986501"/>
  </r>
  <r>
    <s v="Xocchel"/>
    <x v="4"/>
    <n v="-4.2583945903305297E-2"/>
  </r>
  <r>
    <s v="Yaxcabá"/>
    <x v="6"/>
    <n v="-1.2213073138058601E-2"/>
  </r>
  <r>
    <s v="Yaxkukul"/>
    <x v="4"/>
    <n v="-2.0127338152819202E-3"/>
  </r>
  <r>
    <s v="Yobaín"/>
    <x v="0"/>
    <n v="-2.0414761503914601E-2"/>
  </r>
  <r>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D4FBC1-D2D6-41D4-A8CA-55EE588E4F53}"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8:I16" firstHeaderRow="1" firstDataRow="1" firstDataCol="1"/>
  <pivotFields count="6">
    <pivotField showAll="0"/>
    <pivotField axis="axisRow" showAll="0">
      <items count="8">
        <item x="5"/>
        <item x="0"/>
        <item x="6"/>
        <item x="2"/>
        <item x="3"/>
        <item x="4"/>
        <item x="1"/>
        <item t="default"/>
      </items>
    </pivotField>
    <pivotField showAll="0"/>
    <pivotField numFmtId="168" showAll="0"/>
    <pivotField numFmtId="167" showAll="0"/>
    <pivotField dataField="1" numFmtId="167" showAll="0"/>
  </pivotFields>
  <rowFields count="1">
    <field x="1"/>
  </rowFields>
  <rowItems count="8">
    <i>
      <x/>
    </i>
    <i>
      <x v="1"/>
    </i>
    <i>
      <x v="2"/>
    </i>
    <i>
      <x v="3"/>
    </i>
    <i>
      <x v="4"/>
    </i>
    <i>
      <x v="5"/>
    </i>
    <i>
      <x v="6"/>
    </i>
    <i t="grand">
      <x/>
    </i>
  </rowItems>
  <colItems count="1">
    <i/>
  </colItems>
  <dataFields count="1">
    <dataField name="Sum of Ponderación" fld="5" baseField="0" baseItem="0"/>
  </dataFields>
  <formats count="2">
    <format dxfId="62">
      <pivotArea collapsedLevelsAreSubtotals="1" fieldPosition="0">
        <references count="1">
          <reference field="1" count="0"/>
        </references>
      </pivotArea>
    </format>
    <format dxfId="6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ABA56C-29EE-442F-AAA1-1776F716289D}"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5:G13" firstHeaderRow="1" firstDataRow="1" firstDataCol="1"/>
  <pivotFields count="3">
    <pivotField showAll="0"/>
    <pivotField axis="axisRow" showAll="0">
      <items count="8">
        <item x="5"/>
        <item x="0"/>
        <item x="6"/>
        <item x="2"/>
        <item x="3"/>
        <item x="4"/>
        <item x="1"/>
        <item t="default"/>
      </items>
    </pivotField>
    <pivotField dataField="1" showAll="0"/>
  </pivotFields>
  <rowFields count="1">
    <field x="1"/>
  </rowFields>
  <rowItems count="8">
    <i>
      <x/>
    </i>
    <i>
      <x v="1"/>
    </i>
    <i>
      <x v="2"/>
    </i>
    <i>
      <x v="3"/>
    </i>
    <i>
      <x v="4"/>
    </i>
    <i>
      <x v="5"/>
    </i>
    <i>
      <x v="6"/>
    </i>
    <i t="grand">
      <x/>
    </i>
  </rowItems>
  <colItems count="1">
    <i/>
  </colItems>
  <dataFields count="1">
    <dataField name="Sum of ICE" fld="2" baseField="0" baseItem="0"/>
  </dataFields>
  <formats count="2">
    <format dxfId="15">
      <pivotArea collapsedLevelsAreSubtotals="1" fieldPosition="0">
        <references count="1">
          <reference field="1" count="0"/>
        </references>
      </pivotArea>
    </format>
    <format dxfId="1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4FDBF0-2CF7-7C40-BCE3-8123DBA3491E}"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F9" firstHeaderRow="1" firstDataRow="1" firstDataCol="1"/>
  <pivotFields count="3">
    <pivotField showAll="0"/>
    <pivotField axis="axisRow" showAll="0">
      <items count="7">
        <item x="0"/>
        <item x="5"/>
        <item x="3"/>
        <item x="2"/>
        <item x="1"/>
        <item x="4"/>
        <item t="default"/>
      </items>
    </pivotField>
    <pivotField dataField="1" numFmtId="2" showAll="0"/>
  </pivotFields>
  <rowFields count="1">
    <field x="1"/>
  </rowFields>
  <rowItems count="7">
    <i>
      <x/>
    </i>
    <i>
      <x v="1"/>
    </i>
    <i>
      <x v="2"/>
    </i>
    <i>
      <x v="3"/>
    </i>
    <i>
      <x v="4"/>
    </i>
    <i>
      <x v="5"/>
    </i>
    <i t="grand">
      <x/>
    </i>
  </rowItems>
  <colItems count="1">
    <i/>
  </colItems>
  <dataFields count="1">
    <dataField name="Average of Gobierno Abierto " fld="2" subtotal="average" baseField="1" baseItem="0" numFmtId="2"/>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8A7891-EA40-7341-9DC7-8FBC770AC4D2}"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egion">
  <location ref="E2:G10" firstHeaderRow="0" firstDataRow="1" firstDataCol="1"/>
  <pivotFields count="3">
    <pivotField dataField="1" showAll="0"/>
    <pivotField axis="axisRow" showAll="0">
      <items count="8">
        <item x="5"/>
        <item x="0"/>
        <item x="6"/>
        <item x="2"/>
        <item x="3"/>
        <item x="4"/>
        <item x="1"/>
        <item t="default"/>
      </items>
    </pivotField>
    <pivotField dataField="1" numFmtId="3" showAll="0"/>
  </pivotFields>
  <rowFields count="1">
    <field x="1"/>
  </rowFields>
  <rowItems count="8">
    <i>
      <x/>
    </i>
    <i>
      <x v="1"/>
    </i>
    <i>
      <x v="2"/>
    </i>
    <i>
      <x v="3"/>
    </i>
    <i>
      <x v="4"/>
    </i>
    <i>
      <x v="5"/>
    </i>
    <i>
      <x v="6"/>
    </i>
    <i t="grand">
      <x/>
    </i>
  </rowItems>
  <colFields count="1">
    <field x="-2"/>
  </colFields>
  <colItems count="2">
    <i>
      <x/>
    </i>
    <i i="1">
      <x v="1"/>
    </i>
  </colItems>
  <dataFields count="2">
    <dataField name="Count of Municipio" fld="0" subtotal="count" baseField="0" baseItem="0"/>
    <dataField name="Sum of Cuenta con Atla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0D9024F-6C9B-4992-8020-80D2EA74808E}" name="Tabla29" displayName="Tabla29" ref="B1:Q46" totalsRowShown="0" headerRowDxfId="112" dataDxfId="111" tableBorderDxfId="110">
  <autoFilter ref="B1:Q46" xr:uid="{FA58BBE1-F25E-6941-83FC-C02D8585F1DD}"/>
  <tableColumns count="16">
    <tableColumn id="1" xr3:uid="{699CD109-C86D-4A17-939C-3DF4CD06BD39}" name="Eje PED" dataDxfId="109"/>
    <tableColumn id="2" xr3:uid="{2D4C15F3-EF23-44A0-8B08-5EE2D366A533}" name="Eje Regional" dataDxfId="108"/>
    <tableColumn id="3" xr3:uid="{623821F3-14A0-4EBD-99EF-CFA4B243DCE1}" name="Nombre del Indicador Regional" dataDxfId="107"/>
    <tableColumn id="4" xr3:uid="{882EA4EA-A2CB-4556-97E2-5CCF7B858FAC}" name="Tipo de algoritmo" dataDxfId="106"/>
    <tableColumn id="5" xr3:uid="{4D21A533-3CC3-4266-AD80-E4E56BFF9CE1}" name="Periodicidad de cálculo" dataDxfId="105"/>
    <tableColumn id="6" xr3:uid="{9DEF2D5B-8502-40CB-8162-42FC80A2E603}" name="Fórmula de cálculo" dataDxfId="104"/>
    <tableColumn id="7" xr3:uid="{46206E3C-B886-42E0-BD52-DC3574027C0D}" name="Dependencia o Entidad responsable del seguimiento" dataDxfId="103"/>
    <tableColumn id="8" xr3:uid="{FB012162-EB77-434D-8AD6-EB73FE3670E8}" name="Medio de verificación" dataDxfId="102"/>
    <tableColumn id="9" xr3:uid="{16E943E0-0D72-4DC2-8640-0EE08ECAD18F}" name="Fecha de actualización" dataDxfId="101"/>
    <tableColumn id="11" xr3:uid="{4A2C636B-4560-478C-A205-7BAE51AE67E7}" name="Región 1" dataDxfId="100"/>
    <tableColumn id="12" xr3:uid="{CEBA0508-6747-4F91-843C-2CF600B1E23C}" name="Región 2" dataDxfId="99"/>
    <tableColumn id="13" xr3:uid="{4B36C0DF-558E-46D5-9A53-91009B6C6AE1}" name="Región 3" dataDxfId="98"/>
    <tableColumn id="14" xr3:uid="{7A96BFBD-7F27-4982-9A3B-47FB78FDBC36}" name="Región 4" dataDxfId="97"/>
    <tableColumn id="15" xr3:uid="{BD6AD5D6-0E3C-4569-9082-7C15E4BC5146}" name="Región 5" dataDxfId="96"/>
    <tableColumn id="16" xr3:uid="{E6FBC742-5C49-44FF-9784-C9F98BD16ACB}" name="Región 6" dataDxfId="95"/>
    <tableColumn id="17" xr3:uid="{EC6DB83D-49A3-4504-871A-184FB6660340}" name="Región 7" dataDxfId="94"/>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C8DEA2-BE04-1B4C-BF8E-0AE26C7F35C4}" name="Table35" displayName="Table35" ref="A1:D107" totalsRowShown="0" headerRowDxfId="50" dataDxfId="49">
  <autoFilter ref="A1:D107" xr:uid="{F087C138-A7B7-435B-9520-A29787F40703}"/>
  <sortState xmlns:xlrd2="http://schemas.microsoft.com/office/spreadsheetml/2017/richdata2" ref="A2:D107">
    <sortCondition ref="B2:B107"/>
  </sortState>
  <tableColumns count="4">
    <tableColumn id="1" xr3:uid="{84518B9C-3597-3345-BBD6-D04F4A6B3698}" name="Municipio" dataDxfId="48"/>
    <tableColumn id="5" xr3:uid="{0F5D23E3-73CD-9643-BDE0-56FF5B77BB87}" name="Region" dataDxfId="47"/>
    <tableColumn id="2" xr3:uid="{053CB018-C582-9D45-9F8E-EB8AF81E2F62}" name="Población 2015*" dataDxfId="46"/>
    <tableColumn id="3" xr3:uid="{B0735052-AE9E-3E44-A118-40CE84AC0D16}" name="Personas" dataDxfId="45"/>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7E1013-75CF-5B47-98CB-7B04818574B2}" name="Table356" displayName="Table356" ref="A1:D107" totalsRowShown="0" headerRowDxfId="44" dataDxfId="43">
  <autoFilter ref="A1:D107" xr:uid="{D84DD14A-D9F2-426A-BE1A-0B9CE865354B}"/>
  <sortState xmlns:xlrd2="http://schemas.microsoft.com/office/spreadsheetml/2017/richdata2" ref="A2:D107">
    <sortCondition ref="B2:B107"/>
  </sortState>
  <tableColumns count="4">
    <tableColumn id="1" xr3:uid="{7137FCCF-E14C-1045-A95D-B0501341ED75}" name="Municipio" dataDxfId="42"/>
    <tableColumn id="5" xr3:uid="{F51E3C95-9E88-424C-8D55-22D402041A38}" name="Region" dataDxfId="41"/>
    <tableColumn id="2" xr3:uid="{51790BCC-03B4-8347-962D-248C3242AF0C}" name="Población 2015*" dataDxfId="40"/>
    <tableColumn id="3" xr3:uid="{CBE153A8-4F94-E74F-86FD-E817209C145C}" name="Personas" dataDxfId="39"/>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1FF9D0B-D42F-844B-98BD-120840E4E924}" name="Table3567" displayName="Table3567" ref="A1:D107" totalsRowShown="0" headerRowDxfId="38" dataDxfId="37">
  <autoFilter ref="A1:D107" xr:uid="{D84DD14A-D9F2-426A-BE1A-0B9CE865354B}"/>
  <sortState xmlns:xlrd2="http://schemas.microsoft.com/office/spreadsheetml/2017/richdata2" ref="A2:D107">
    <sortCondition ref="B90:B107"/>
  </sortState>
  <tableColumns count="4">
    <tableColumn id="1" xr3:uid="{7E42BD98-C82A-014C-ABD4-B81E9315CD30}" name="Municipio" dataDxfId="36"/>
    <tableColumn id="5" xr3:uid="{16E80FBB-EB4C-0C42-BDB8-6F39AC2EB7DB}" name="Region" dataDxfId="35"/>
    <tableColumn id="2" xr3:uid="{B11C104C-8523-BE4C-9275-F59BC026C5C3}" name="Población 2015*" dataDxfId="34"/>
    <tableColumn id="3" xr3:uid="{E3C035D7-FC88-174C-AAAC-9E82CA2205C9}" name="Personas" dataDxfId="33"/>
  </tableColumns>
  <tableStyleInfo name="TableStyleMedium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E829EB7-D5D1-674E-95D5-B4F14B82C852}" name="Table356711" displayName="Table356711" ref="A1:D107" totalsRowShown="0" headerRowDxfId="32" dataDxfId="31">
  <autoFilter ref="A1:D107" xr:uid="{D84DD14A-D9F2-426A-BE1A-0B9CE865354B}"/>
  <sortState xmlns:xlrd2="http://schemas.microsoft.com/office/spreadsheetml/2017/richdata2" ref="A2:D107">
    <sortCondition ref="B90:B107"/>
  </sortState>
  <tableColumns count="4">
    <tableColumn id="1" xr3:uid="{26B97624-0ADD-CB46-875C-AC6EC3698265}" name="Municipio" dataDxfId="30"/>
    <tableColumn id="5" xr3:uid="{7BBFCF21-7763-2B4E-8FE5-18A2E6A07867}" name="Region" dataDxfId="29"/>
    <tableColumn id="2" xr3:uid="{1A288E36-16B6-9146-A513-04D4F5E30FAC}" name="Población 2015*" dataDxfId="28"/>
    <tableColumn id="3" xr3:uid="{172B487E-CED7-254C-AFD0-5A9FAADBAF93}" name="Personas" dataDxfId="27"/>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F8DA5BA-F30B-674F-B858-C8AFA19F4174}" name="Table35671112" displayName="Table35671112" ref="A1:D107" totalsRowShown="0" headerRowDxfId="26" dataDxfId="25">
  <autoFilter ref="A1:D107" xr:uid="{D84DD14A-D9F2-426A-BE1A-0B9CE865354B}"/>
  <sortState xmlns:xlrd2="http://schemas.microsoft.com/office/spreadsheetml/2017/richdata2" ref="A2:D107">
    <sortCondition ref="B3:B107"/>
  </sortState>
  <tableColumns count="4">
    <tableColumn id="1" xr3:uid="{9F770995-1543-9245-966F-C47A739E7D2F}" name="Municipio" dataDxfId="24"/>
    <tableColumn id="5" xr3:uid="{EE7E6D67-89C1-0C4C-AA44-1EB7E98C67CC}" name="Region" dataDxfId="23"/>
    <tableColumn id="2" xr3:uid="{6F967F6F-C090-4E4E-9848-FFAB5989FA76}" name="Población 2015*" dataDxfId="22"/>
    <tableColumn id="3" xr3:uid="{A299DC79-8CD6-0C43-9A37-996CD57427FC}" name="Personas" dataDxfId="21"/>
  </tableColumns>
  <tableStyleInfo name="TableStyleMedium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E14DD8A-7B03-074C-ACA9-F3D9F10F2709}" name="Table3567111213" displayName="Table3567111213" ref="A1:C107" totalsRowShown="0" headerRowDxfId="20" dataDxfId="19">
  <autoFilter ref="A1:C107" xr:uid="{D84DD14A-D9F2-426A-BE1A-0B9CE865354B}"/>
  <sortState xmlns:xlrd2="http://schemas.microsoft.com/office/spreadsheetml/2017/richdata2" ref="A2:C107">
    <sortCondition ref="B91:B107"/>
  </sortState>
  <tableColumns count="3">
    <tableColumn id="1" xr3:uid="{217BDD26-6730-104E-A2B2-261FF3CBA546}" name="Municipio" dataDxfId="18"/>
    <tableColumn id="5" xr3:uid="{BFD6E272-9E39-2546-A646-FA4770254335}" name="Region" dataDxfId="17"/>
    <tableColumn id="2" xr3:uid="{76396FC7-6946-904A-9916-B71FD6AA3AB4}" name="Realiza Planeacion Urbana" dataDxfId="16"/>
  </tableColumns>
  <tableStyleInfo name="TableStyleMedium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918DDEB-84F2-43A0-9D35-148442084AA6}" name="Table1719" displayName="Table1719" ref="A1:C107" totalsRowShown="0" headerRowDxfId="13">
  <autoFilter ref="A1:C107" xr:uid="{BF8F306C-E799-4773-B1F8-F302C042BD96}"/>
  <sortState xmlns:xlrd2="http://schemas.microsoft.com/office/spreadsheetml/2017/richdata2" ref="A2:C107">
    <sortCondition ref="A2:A107"/>
  </sortState>
  <tableColumns count="3">
    <tableColumn id="1" xr3:uid="{DC95C7B4-5449-41FD-923B-879012240C13}" name="Municipio"/>
    <tableColumn id="2" xr3:uid="{A68B4DCC-FB7A-4AFA-B188-B78790E834EE}" name="Region"/>
    <tableColumn id="3" xr3:uid="{7832EB46-91DC-4366-A29C-A06D9216D589}" name="ICE"/>
  </tableColumns>
  <tableStyleInfo name="TableStyleMedium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F8B3AB6-9627-0341-BCC3-122FBB0DCD6F}" name="Table13" displayName="Table13" ref="A1:C11" totalsRowShown="0" dataDxfId="11">
  <autoFilter ref="A1:C11" xr:uid="{464F19C3-85C9-49D1-8535-12E1AF1709C7}"/>
  <tableColumns count="3">
    <tableColumn id="1" xr3:uid="{84AA89B7-08B0-BC46-BB45-EA3CAB1C251B}" name="Municipio" dataDxfId="10"/>
    <tableColumn id="2" xr3:uid="{89902268-F40C-8840-843A-BDF172778E55}" name="Region" dataDxfId="9"/>
    <tableColumn id="3" xr3:uid="{5F190F7C-CA9B-7341-A850-685D587B1AD5}" name="Gobierno Abierto " dataDxfId="8"/>
  </tableColumns>
  <tableStyleInfo name="TableStyleMedium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A0F4E3E-96AE-EF45-BC2B-EBD5717288B8}" name="Table3567111215" displayName="Table3567111215" ref="A1:C107" totalsRowShown="0" headerRowDxfId="7" dataDxfId="6">
  <autoFilter ref="A1:C107" xr:uid="{D84DD14A-D9F2-426A-BE1A-0B9CE865354B}"/>
  <sortState xmlns:xlrd2="http://schemas.microsoft.com/office/spreadsheetml/2017/richdata2" ref="A2:C107">
    <sortCondition ref="A2:A107"/>
  </sortState>
  <tableColumns count="3">
    <tableColumn id="1" xr3:uid="{0C8F4E76-7DBF-CE4D-9307-D3D64EFA63E2}" name="Municipio" dataDxfId="5"/>
    <tableColumn id="5" xr3:uid="{D39DFCB4-A8EB-384E-97D2-34519D28DB2F}" name="Region" dataDxfId="4"/>
    <tableColumn id="2" xr3:uid="{82C16FDE-BE12-7643-A27C-C1C8E104C444}" name="Cuenta con Atlas" dataDxfId="3"/>
  </tableColumns>
  <tableStyleInfo name="TableStyleMedium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93EE8B2-EE5C-4AA4-88FE-4B1E8C1873A4}" name="Tabla19" displayName="Tabla19" ref="A1:B107" totalsRowShown="0">
  <autoFilter ref="A1:B107" xr:uid="{35463CDC-4C68-4ABD-AD1B-9029C4DCBD48}">
    <filterColumn colId="1">
      <filters>
        <filter val="3"/>
      </filters>
    </filterColumn>
  </autoFilter>
  <sortState xmlns:xlrd2="http://schemas.microsoft.com/office/spreadsheetml/2017/richdata2" ref="A2:B107">
    <sortCondition ref="A2:A107"/>
  </sortState>
  <tableColumns count="2">
    <tableColumn id="1" xr3:uid="{4CAFB400-5AB7-47E7-84AF-16026CB53FE7}" name="Municipio"/>
    <tableColumn id="2" xr3:uid="{7E91ECCC-D765-43EB-ACE8-49FE18CDD152}" name="Regió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847837D-ADA5-46FB-9866-093D66F77E1E}" name="Tabla310" displayName="Tabla310" ref="A1:A46" totalsRowShown="0" headerRowDxfId="93" dataDxfId="92">
  <autoFilter ref="A1:A46" xr:uid="{75261684-E383-064B-8088-C77DE33006F7}"/>
  <tableColumns count="1">
    <tableColumn id="1" xr3:uid="{4F7EAD6B-930D-4EBA-A864-17482B7A22C6}" name="Indicador" dataDxfId="91"/>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84913F9-E65F-4548-B4A7-F90B7E152ABD}" name="Tabla20" displayName="Tabla20" ref="D1:E107" totalsRowShown="0" tableBorderDxfId="2">
  <autoFilter ref="D1:E107" xr:uid="{D03D0ADC-1EF0-419D-8F99-CAD2D4BD1A41}"/>
  <sortState xmlns:xlrd2="http://schemas.microsoft.com/office/spreadsheetml/2017/richdata2" ref="D2:E107">
    <sortCondition ref="E2:E107"/>
  </sortState>
  <tableColumns count="2">
    <tableColumn id="1" xr3:uid="{3B7A9494-A0DC-424B-AAD5-EF4BF9E88EF3}" name="Municipio" dataDxfId="1"/>
    <tableColumn id="2" xr3:uid="{77814219-23F8-4181-B808-977EA7B363C2}" name="Region" dataDxfId="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572F823-3E0F-4B70-9AE3-31819BBA2308}" name="Tabla21" displayName="Tabla21" ref="A1:E642" totalsRowShown="0" headerRowDxfId="90" dataDxfId="89" tableBorderDxfId="88" dataCellStyle="Normal 4">
  <autoFilter ref="A1:E642" xr:uid="{0E5C8CB4-8613-475F-9A90-DFAE9B0A47FD}">
    <filterColumn colId="0">
      <filters>
        <filter val="3"/>
      </filters>
    </filterColumn>
  </autoFilter>
  <tableColumns count="5">
    <tableColumn id="1" xr3:uid="{728C5146-6AED-43E0-ACE6-EBE090945824}" name="Región" dataDxfId="87" dataCellStyle="Normal 4"/>
    <tableColumn id="2" xr3:uid="{DD0B59CF-2277-48DD-B4B4-575F97626723}" name="Municipio" dataDxfId="86" dataCellStyle="Normal 4"/>
    <tableColumn id="3" xr3:uid="{5B0CCD1A-D1DC-4580-907E-04ECD8564534}" name="Total de alumnos" dataDxfId="85" dataCellStyle="Normal 4"/>
    <tableColumn id="4" xr3:uid="{C520FB8A-A46D-4F6D-ACDC-20931B227D04}" name="Resultados en Matemáticas" dataDxfId="84" dataCellStyle="Normal 4"/>
    <tableColumn id="5" xr3:uid="{655C512F-6AFA-4568-84AF-51CAEBF40730}" name="Resultados en Matemáticas2" dataDxfId="83" dataCellStyle="Normal 4"/>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2605FC0-21B6-4357-B351-DFFB4E7D5391}" name="Tabla17" displayName="Tabla17" ref="A1:E107" totalsRowShown="0" headerRowCellStyle="Normal 2 2 2">
  <autoFilter ref="A1:E107" xr:uid="{05823E2B-1A85-4CAB-AF5D-2407B3C73F14}"/>
  <sortState xmlns:xlrd2="http://schemas.microsoft.com/office/spreadsheetml/2017/richdata2" ref="A2:E107">
    <sortCondition ref="B2:B107"/>
  </sortState>
  <tableColumns count="5">
    <tableColumn id="1" xr3:uid="{48D435B1-D8A0-4664-9222-8618BD8447D6}" name="Municipio" dataDxfId="82" dataCellStyle="Normal 2 2 2"/>
    <tableColumn id="2" xr3:uid="{F808C40A-5A3B-45B1-8A2A-ED3A982F8DC2}" name="Region" dataDxfId="81" dataCellStyle="Normal 2 2 2"/>
    <tableColumn id="3" xr3:uid="{05F7089B-D447-4734-83E4-AD55A8939A41}" name="Población" dataDxfId="80" dataCellStyle="Normal 2 2 2"/>
    <tableColumn id="4" xr3:uid="{A4B9DD4B-9B4B-4BAE-9EA9-D02774BEA418}" name="Defunciones" dataCellStyle="Normal 2 2 2"/>
    <tableColumn id="5" xr3:uid="{FC0D1886-495B-4574-8EBE-6F08E5054D47}" name="Tasa de mortalidad" dataCellStyle="Normal 2 2 2">
      <calculatedColumnFormula>(D2/C2)*100</calculatedColumnFormula>
    </tableColum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C02696-16DB-F74F-9036-DBBC9C814EFE}" name="Tabla1719" displayName="Tabla1719" ref="A1:F107" totalsRowShown="0" headerRowDxfId="79" headerRowBorderDxfId="78" tableBorderDxfId="77" headerRowCellStyle="Texto explicativo 2">
  <autoFilter ref="A1:F107" xr:uid="{00000000-0009-0000-0100-000001000000}"/>
  <sortState xmlns:xlrd2="http://schemas.microsoft.com/office/spreadsheetml/2017/richdata2" ref="A2:F107">
    <sortCondition ref="B2:B107"/>
  </sortState>
  <tableColumns count="6">
    <tableColumn id="1" xr3:uid="{981A6D43-3134-314E-AA4B-BC088F97D71B}" name="Clave Municipal" dataDxfId="76" dataCellStyle="Texto explicativo 2"/>
    <tableColumn id="2" xr3:uid="{576F910E-5A6B-EA40-90E8-1E90A78B3C28}" name="Región" dataDxfId="75" dataCellStyle="Texto explicativo 2"/>
    <tableColumn id="3" xr3:uid="{5549667C-D423-E142-9F6D-142FDDBD917A}" name="Municipios" dataDxfId="74"/>
    <tableColumn id="4" xr3:uid="{09FA684B-DC47-AC4D-964C-7C2E9917BC55}" name="2017" dataDxfId="73"/>
    <tableColumn id="5" xr3:uid="{180AB6EE-5112-D147-87E4-9A3C0DD0EA63}" name="2020" dataDxfId="72"/>
    <tableColumn id="6" xr3:uid="{9DB7459E-42D0-9040-8BF3-2A6473563B6C}" name="Total General" dataDxfId="71" dataCellStyle="Normal 4">
      <calculatedColumnFormula>SUM(D2:E2)</calculatedColumnFormula>
    </tableColum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F83A86-46E1-478E-9F1A-796C321865C6}" name="Table356711121510" displayName="Table356711121510" ref="A1:D107" totalsRowShown="0" headerRowDxfId="70" dataDxfId="69">
  <sortState xmlns:xlrd2="http://schemas.microsoft.com/office/spreadsheetml/2017/richdata2" ref="A2:D107">
    <sortCondition ref="B2:B107"/>
  </sortState>
  <tableColumns count="4">
    <tableColumn id="1" xr3:uid="{21BFED1F-59DA-4624-BE77-11936F0F5404}" name="Municipio" dataDxfId="68"/>
    <tableColumn id="5" xr3:uid="{F8753A47-8B33-4027-9E41-CCE50C368081}" name="Region" dataDxfId="67"/>
    <tableColumn id="3" xr3:uid="{6993EA29-146A-49C1-962F-70AF50825303}" name="Poblacion 2020*" dataDxfId="66"/>
    <tableColumn id="2" xr3:uid="{A7A74907-5827-46B4-831F-B90584841838}" name="Feminicidios" dataDxfId="65"/>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98504F0-5797-4AD6-9B54-3413ECB62569}" name="Tabla13" displayName="Tabla13" ref="G2:J9" totalsRowShown="0">
  <autoFilter ref="G2:J9" xr:uid="{5C0B0E3B-90B1-4456-A42C-12664B997CEA}"/>
  <tableColumns count="4">
    <tableColumn id="1" xr3:uid="{F3F2B9CF-C5E6-45F2-A0B7-3ABEC8CAD1CF}" name="Región"/>
    <tableColumn id="2" xr3:uid="{464102F3-F3DE-45C1-8273-362948D93B82}" name="Población" dataDxfId="64"/>
    <tableColumn id="3" xr3:uid="{83F0FB81-BC3E-49BE-8B84-4CBD91CE86EE}" name="Feminicidios" dataDxfId="63"/>
    <tableColumn id="4" xr3:uid="{5166B177-7D25-47CF-B730-33614DB96992}" name="Columna1"/>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A626E1-C6D9-4595-BC9B-4F3B781CBA17}" name="Table16" displayName="Table16" ref="A1:F107" totalsRowShown="0" headerRowDxfId="60">
  <autoFilter ref="A1:F107" xr:uid="{6C8FE482-CDA9-404E-BA73-DD26E8229AE0}"/>
  <tableColumns count="6">
    <tableColumn id="1" xr3:uid="{618163F6-4CA4-47A2-B389-B9579EA906BE}" name="Municipio"/>
    <tableColumn id="2" xr3:uid="{CD67C23A-F020-4C86-8CE4-BA62CA8EA2B0}" name="Region"/>
    <tableColumn id="3" xr3:uid="{097C8A2B-2476-49BB-9135-536B8C342EEB}" name="Eficiencia Cloración"/>
    <tableColumn id="4" xr3:uid="{D90C50F3-C808-42A3-BB75-F112E9C44D80}" name="Poblacion 2020*" dataDxfId="59"/>
    <tableColumn id="5" xr3:uid="{6655B220-5C03-425F-9619-4F0039B0C1A5}" name="Peso dentro región" dataDxfId="58">
      <calculatedColumnFormula>Table16[[#This Row],[Poblacion 2020*]]/SUMIF(Table16[Region],"="&amp;Table16[[#This Row],[Region]],Table16[Poblacion 2020*])</calculatedColumnFormula>
    </tableColumn>
    <tableColumn id="6" xr3:uid="{D31F8BBA-4DAF-4DE0-AB86-6E74D8ADECCD}" name="Ponderación" dataDxfId="57">
      <calculatedColumnFormula>Table16[[#This Row],[Peso dentro región]]*Table16[[#This Row],[Eficiencia Cloración]]</calculatedColumnFormula>
    </tableColumn>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CC1660-A540-7042-9945-4AC4176EACCB}" name="Table3" displayName="Table3" ref="A1:D107" totalsRowShown="0" headerRowDxfId="56" dataDxfId="55">
  <autoFilter ref="A1:D107" xr:uid="{36EF6726-A0EB-4A5B-9AF1-805DF17A2C15}"/>
  <sortState xmlns:xlrd2="http://schemas.microsoft.com/office/spreadsheetml/2017/richdata2" ref="A2:D107">
    <sortCondition ref="B2:B107"/>
  </sortState>
  <tableColumns count="4">
    <tableColumn id="1" xr3:uid="{F92BE400-B563-EB49-A165-3ACB96EA1588}" name="Municipio" dataDxfId="54"/>
    <tableColumn id="5" xr3:uid="{03EBE589-23DE-2444-86A5-E24EE3330419}" name="Region" dataDxfId="53"/>
    <tableColumn id="2" xr3:uid="{62EF48CB-3B0A-2F46-B478-69CD18ECEB4C}" name="Población 2015*" dataDxfId="52"/>
    <tableColumn id="3" xr3:uid="{14D6B934-83B8-7E4F-9A08-FC86FD597606}" name="Personas" dataDxfId="51"/>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egi.org.mx/programas/enoe/15ymas/default.html"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disciplinafinanciera.hacienda.gob.mx/es/DISCIPLINA_FINANCIERA/Municipios_2020" TargetMode="External"/></Relationships>
</file>

<file path=xl/worksheets/_rels/sheet1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dgis.salud.gob.mx/contenidos/basesdedatos/da_exceso_mortalidad_mexico_gobmx.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34.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ivotTable" Target="../pivotTables/pivotTable2.xml"/></Relationships>
</file>

<file path=xl/worksheets/_rels/sheet35.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ivotTable" Target="../pivotTables/pivotTable3.xml"/></Relationships>
</file>

<file path=xl/worksheets/_rels/sheet36.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ivotTable" Target="../pivotTables/pivotTable4.xml"/></Relationships>
</file>

<file path=xl/worksheets/_rels/sheet37.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planea.sep.gob.mx/ba/base_de_datos_2019/"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inegi.org.mx/sistemas/olap/proyectos/bd/continuas/finanzaspublicas/fpmun.asp?s=est&amp;c=11289&amp;proy=efipem_fmun" TargetMode="External"/><Relationship Id="rId1" Type="http://schemas.openxmlformats.org/officeDocument/2006/relationships/hyperlink" Target="https://www.inegi.org.mx/sistemas/olap/proyectos/bd/continuas/finanzaspublicas/fpmun.asp?s=est&amp;c=11289&amp;proy=efipem_fmun"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A0CB3-E491-FA45-B91D-598E87A35AFC}">
  <dimension ref="A1:BE51"/>
  <sheetViews>
    <sheetView tabSelected="1" zoomScale="70" zoomScaleNormal="70" workbookViewId="0"/>
  </sheetViews>
  <sheetFormatPr defaultColWidth="11.42578125" defaultRowHeight="15"/>
  <cols>
    <col min="1" max="1" width="25" customWidth="1"/>
    <col min="2" max="2" width="23" customWidth="1"/>
    <col min="3" max="3" width="17.85546875" customWidth="1"/>
    <col min="4" max="4" width="33.7109375" customWidth="1"/>
    <col min="5" max="5" width="39.140625" style="2" customWidth="1"/>
    <col min="6" max="6" width="33.140625" style="2" customWidth="1"/>
    <col min="7" max="7" width="11.42578125" customWidth="1"/>
    <col min="8" max="8" width="17.42578125" customWidth="1"/>
    <col min="12" max="12" width="11.42578125" customWidth="1"/>
    <col min="13" max="13" width="19.140625" customWidth="1"/>
    <col min="14" max="14" width="10.85546875" customWidth="1"/>
    <col min="15" max="16" width="11.42578125" customWidth="1"/>
    <col min="17" max="18" width="10.85546875" customWidth="1"/>
    <col min="21" max="21" width="10.85546875" style="18"/>
    <col min="25" max="25" width="10.85546875" style="18"/>
    <col min="30" max="32" width="11.42578125" customWidth="1"/>
    <col min="34" max="36" width="11.42578125" customWidth="1"/>
    <col min="38" max="40" width="11.42578125" customWidth="1"/>
    <col min="42" max="44" width="11.42578125" customWidth="1"/>
    <col min="46" max="48" width="11.42578125" customWidth="1"/>
    <col min="50" max="52" width="11.42578125" customWidth="1"/>
    <col min="54" max="56" width="11.42578125" customWidth="1"/>
    <col min="57" max="57" width="13" customWidth="1"/>
  </cols>
  <sheetData>
    <row r="1" spans="1:57" s="17" customFormat="1" ht="64.5" customHeight="1">
      <c r="A1" s="14" t="s">
        <v>145</v>
      </c>
      <c r="B1" s="14" t="s">
        <v>146</v>
      </c>
      <c r="C1" s="14" t="s">
        <v>147</v>
      </c>
      <c r="D1" s="14" t="s">
        <v>148</v>
      </c>
      <c r="E1" s="15" t="s">
        <v>149</v>
      </c>
      <c r="F1" s="15" t="s">
        <v>150</v>
      </c>
      <c r="G1" s="14" t="s">
        <v>151</v>
      </c>
      <c r="H1" s="14" t="s">
        <v>152</v>
      </c>
      <c r="I1" s="14" t="s">
        <v>153</v>
      </c>
      <c r="J1" s="14" t="s">
        <v>154</v>
      </c>
      <c r="K1" s="14" t="s">
        <v>155</v>
      </c>
      <c r="L1" s="14" t="s">
        <v>156</v>
      </c>
      <c r="M1" s="14" t="s">
        <v>157</v>
      </c>
      <c r="N1" s="14" t="s">
        <v>158</v>
      </c>
      <c r="O1" s="14" t="s">
        <v>159</v>
      </c>
      <c r="P1" s="14" t="s">
        <v>160</v>
      </c>
      <c r="Q1" s="14" t="s">
        <v>161</v>
      </c>
      <c r="R1" s="14" t="s">
        <v>162</v>
      </c>
      <c r="S1" s="14" t="s">
        <v>163</v>
      </c>
      <c r="T1" s="14" t="s">
        <v>164</v>
      </c>
      <c r="U1" s="16" t="s">
        <v>165</v>
      </c>
      <c r="V1" s="14" t="s">
        <v>166</v>
      </c>
      <c r="W1" s="14" t="s">
        <v>167</v>
      </c>
      <c r="X1" s="14" t="s">
        <v>168</v>
      </c>
      <c r="Y1" s="16" t="s">
        <v>169</v>
      </c>
      <c r="Z1" s="14" t="s">
        <v>170</v>
      </c>
      <c r="AA1" s="14" t="s">
        <v>171</v>
      </c>
      <c r="AB1" s="14" t="s">
        <v>172</v>
      </c>
      <c r="AC1" s="14" t="s">
        <v>173</v>
      </c>
      <c r="AD1" s="14" t="s">
        <v>174</v>
      </c>
      <c r="AE1" s="14" t="s">
        <v>175</v>
      </c>
      <c r="AF1" s="14" t="s">
        <v>176</v>
      </c>
      <c r="AG1" s="14" t="s">
        <v>177</v>
      </c>
      <c r="AH1" s="14" t="s">
        <v>178</v>
      </c>
      <c r="AI1" s="14" t="s">
        <v>179</v>
      </c>
      <c r="AJ1" s="14" t="s">
        <v>180</v>
      </c>
      <c r="AK1" s="14" t="s">
        <v>181</v>
      </c>
      <c r="AL1" s="14" t="s">
        <v>182</v>
      </c>
      <c r="AM1" s="14" t="s">
        <v>183</v>
      </c>
      <c r="AN1" s="14" t="s">
        <v>184</v>
      </c>
      <c r="AO1" s="14" t="s">
        <v>185</v>
      </c>
      <c r="AP1" s="14" t="s">
        <v>186</v>
      </c>
      <c r="AQ1" s="14" t="s">
        <v>187</v>
      </c>
      <c r="AR1" s="14" t="s">
        <v>188</v>
      </c>
      <c r="AS1" s="14" t="s">
        <v>189</v>
      </c>
      <c r="AT1" s="14" t="s">
        <v>190</v>
      </c>
      <c r="AU1" s="14" t="s">
        <v>191</v>
      </c>
      <c r="AV1" s="14" t="s">
        <v>192</v>
      </c>
      <c r="AW1" s="14" t="s">
        <v>193</v>
      </c>
      <c r="AX1" s="14" t="s">
        <v>194</v>
      </c>
      <c r="AY1" s="14" t="s">
        <v>195</v>
      </c>
      <c r="AZ1" s="14" t="s">
        <v>196</v>
      </c>
      <c r="BA1" s="14" t="s">
        <v>197</v>
      </c>
      <c r="BB1" s="14" t="s">
        <v>198</v>
      </c>
      <c r="BC1" s="14" t="s">
        <v>199</v>
      </c>
      <c r="BD1" s="14" t="s">
        <v>200</v>
      </c>
      <c r="BE1" s="14" t="s">
        <v>201</v>
      </c>
    </row>
    <row r="2" spans="1:57" ht="30">
      <c r="A2" t="s">
        <v>202</v>
      </c>
      <c r="B2" t="s">
        <v>203</v>
      </c>
      <c r="C2" t="s">
        <v>204</v>
      </c>
      <c r="D2" t="s">
        <v>205</v>
      </c>
      <c r="E2" s="2" t="s">
        <v>206</v>
      </c>
      <c r="F2" s="2" t="s">
        <v>207</v>
      </c>
      <c r="G2" t="s">
        <v>208</v>
      </c>
      <c r="H2" t="s">
        <v>24</v>
      </c>
      <c r="I2" t="s">
        <v>209</v>
      </c>
      <c r="J2" t="s">
        <v>210</v>
      </c>
      <c r="K2" t="s">
        <v>211</v>
      </c>
      <c r="L2" t="s">
        <v>212</v>
      </c>
      <c r="M2" t="s">
        <v>25</v>
      </c>
      <c r="N2" t="s">
        <v>213</v>
      </c>
      <c r="O2" t="s">
        <v>214</v>
      </c>
      <c r="P2" t="s">
        <v>215</v>
      </c>
      <c r="Q2">
        <v>4.34</v>
      </c>
      <c r="R2" t="s">
        <v>216</v>
      </c>
      <c r="S2">
        <v>2018</v>
      </c>
      <c r="T2">
        <v>5</v>
      </c>
      <c r="U2" s="18">
        <v>44562</v>
      </c>
      <c r="V2" s="19">
        <v>6</v>
      </c>
      <c r="W2" s="18">
        <v>45658</v>
      </c>
      <c r="X2">
        <v>7</v>
      </c>
      <c r="Y2" s="18">
        <v>47849</v>
      </c>
      <c r="Z2" t="s">
        <v>217</v>
      </c>
      <c r="AA2" t="s">
        <v>218</v>
      </c>
      <c r="AB2" t="s">
        <v>219</v>
      </c>
      <c r="AC2">
        <v>-0.33</v>
      </c>
      <c r="AD2">
        <v>6</v>
      </c>
      <c r="AE2">
        <v>7</v>
      </c>
      <c r="AF2">
        <v>8</v>
      </c>
      <c r="AG2">
        <v>4.1500000000000004</v>
      </c>
      <c r="AH2">
        <v>5</v>
      </c>
      <c r="AI2">
        <v>5</v>
      </c>
      <c r="AJ2">
        <v>5</v>
      </c>
      <c r="AK2">
        <v>2.2400000000000002</v>
      </c>
      <c r="AL2">
        <v>6</v>
      </c>
      <c r="AM2">
        <v>7</v>
      </c>
      <c r="AN2">
        <v>8</v>
      </c>
      <c r="AO2">
        <v>14.67</v>
      </c>
      <c r="AP2">
        <v>6</v>
      </c>
      <c r="AQ2">
        <v>7</v>
      </c>
      <c r="AR2">
        <v>8</v>
      </c>
      <c r="AS2">
        <v>18.27</v>
      </c>
      <c r="AT2">
        <v>5</v>
      </c>
      <c r="AU2">
        <v>6</v>
      </c>
      <c r="AV2">
        <v>7</v>
      </c>
      <c r="AW2">
        <v>3.08</v>
      </c>
      <c r="AX2">
        <v>7</v>
      </c>
      <c r="AY2">
        <v>8</v>
      </c>
      <c r="AZ2">
        <v>9</v>
      </c>
      <c r="BA2">
        <v>5.4</v>
      </c>
      <c r="BB2">
        <v>5</v>
      </c>
      <c r="BC2">
        <v>6</v>
      </c>
      <c r="BD2">
        <v>7</v>
      </c>
      <c r="BE2" t="s">
        <v>220</v>
      </c>
    </row>
    <row r="3" spans="1:57" ht="30">
      <c r="A3" t="s">
        <v>202</v>
      </c>
      <c r="B3" t="s">
        <v>203</v>
      </c>
      <c r="C3" t="s">
        <v>221</v>
      </c>
      <c r="D3" t="s">
        <v>222</v>
      </c>
      <c r="E3" s="2" t="s">
        <v>206</v>
      </c>
      <c r="F3" s="2" t="s">
        <v>223</v>
      </c>
      <c r="G3" t="s">
        <v>26</v>
      </c>
      <c r="H3" t="s">
        <v>26</v>
      </c>
      <c r="I3" t="s">
        <v>224</v>
      </c>
      <c r="J3" t="s">
        <v>225</v>
      </c>
      <c r="K3" t="s">
        <v>211</v>
      </c>
      <c r="L3" t="s">
        <v>212</v>
      </c>
      <c r="M3" t="s">
        <v>27</v>
      </c>
      <c r="N3" t="s">
        <v>213</v>
      </c>
      <c r="O3" t="s">
        <v>214</v>
      </c>
      <c r="P3" t="s">
        <v>226</v>
      </c>
      <c r="Q3">
        <v>5.3</v>
      </c>
      <c r="R3" t="s">
        <v>216</v>
      </c>
      <c r="S3">
        <v>2017</v>
      </c>
      <c r="T3">
        <v>5.8</v>
      </c>
      <c r="U3" s="18">
        <v>44562</v>
      </c>
      <c r="V3" s="19">
        <v>6</v>
      </c>
      <c r="W3" s="18">
        <v>45658</v>
      </c>
      <c r="X3">
        <v>7</v>
      </c>
      <c r="Y3" s="18">
        <v>47849</v>
      </c>
      <c r="Z3" t="s">
        <v>217</v>
      </c>
      <c r="AA3" t="s">
        <v>218</v>
      </c>
      <c r="AB3" t="s">
        <v>219</v>
      </c>
      <c r="AC3" t="s">
        <v>227</v>
      </c>
      <c r="AD3" t="s">
        <v>227</v>
      </c>
      <c r="AE3" t="s">
        <v>227</v>
      </c>
      <c r="AF3" t="s">
        <v>227</v>
      </c>
      <c r="AG3">
        <v>5</v>
      </c>
      <c r="AH3">
        <v>5.5</v>
      </c>
      <c r="AI3">
        <v>6</v>
      </c>
      <c r="AJ3">
        <v>7</v>
      </c>
      <c r="AK3">
        <v>51</v>
      </c>
      <c r="AL3">
        <v>6</v>
      </c>
      <c r="AM3">
        <v>7</v>
      </c>
      <c r="AN3">
        <v>8</v>
      </c>
      <c r="AO3" t="s">
        <v>227</v>
      </c>
      <c r="AP3" t="s">
        <v>227</v>
      </c>
      <c r="AQ3" t="s">
        <v>227</v>
      </c>
      <c r="AR3" t="s">
        <v>227</v>
      </c>
      <c r="AS3" t="s">
        <v>227</v>
      </c>
      <c r="AT3" t="s">
        <v>227</v>
      </c>
      <c r="AU3" t="s">
        <v>227</v>
      </c>
      <c r="AV3" t="s">
        <v>227</v>
      </c>
      <c r="AW3">
        <v>6.7</v>
      </c>
      <c r="AX3">
        <v>7.2</v>
      </c>
      <c r="AY3">
        <v>7.5</v>
      </c>
      <c r="AZ3">
        <v>8</v>
      </c>
      <c r="BA3">
        <v>30.3</v>
      </c>
      <c r="BB3">
        <v>5</v>
      </c>
      <c r="BC3">
        <v>5</v>
      </c>
      <c r="BD3">
        <v>5</v>
      </c>
      <c r="BE3" t="s">
        <v>228</v>
      </c>
    </row>
    <row r="4" spans="1:57" ht="30">
      <c r="A4" t="s">
        <v>229</v>
      </c>
      <c r="B4" t="s">
        <v>230</v>
      </c>
      <c r="C4" t="s">
        <v>231</v>
      </c>
      <c r="D4" t="s">
        <v>232</v>
      </c>
      <c r="E4" s="2" t="s">
        <v>233</v>
      </c>
      <c r="F4" s="2" t="s">
        <v>234</v>
      </c>
      <c r="G4" t="s">
        <v>235</v>
      </c>
      <c r="H4" t="s">
        <v>49</v>
      </c>
      <c r="I4" t="s">
        <v>236</v>
      </c>
      <c r="J4" t="s">
        <v>237</v>
      </c>
      <c r="K4" t="s">
        <v>216</v>
      </c>
      <c r="L4" t="s">
        <v>212</v>
      </c>
      <c r="M4" t="s">
        <v>11</v>
      </c>
      <c r="N4" t="s">
        <v>238</v>
      </c>
      <c r="O4" t="s">
        <v>214</v>
      </c>
      <c r="P4" t="s">
        <v>239</v>
      </c>
      <c r="Q4" t="s">
        <v>240</v>
      </c>
      <c r="R4" t="s">
        <v>241</v>
      </c>
      <c r="S4">
        <v>2018</v>
      </c>
      <c r="T4" t="s">
        <v>242</v>
      </c>
      <c r="U4" s="18">
        <v>44562</v>
      </c>
      <c r="V4" s="19" t="s">
        <v>242</v>
      </c>
      <c r="W4" s="18" t="s">
        <v>243</v>
      </c>
      <c r="X4" t="s">
        <v>242</v>
      </c>
      <c r="Y4" t="s">
        <v>244</v>
      </c>
      <c r="Z4" t="s">
        <v>245</v>
      </c>
      <c r="AA4" t="s">
        <v>246</v>
      </c>
      <c r="AB4" t="s">
        <v>247</v>
      </c>
      <c r="AC4" t="s">
        <v>242</v>
      </c>
      <c r="AD4" t="s">
        <v>242</v>
      </c>
      <c r="AE4" t="s">
        <v>242</v>
      </c>
      <c r="AF4" t="s">
        <v>242</v>
      </c>
      <c r="AG4" t="s">
        <v>242</v>
      </c>
      <c r="AH4" t="s">
        <v>242</v>
      </c>
      <c r="AI4" t="s">
        <v>242</v>
      </c>
      <c r="AJ4" t="s">
        <v>242</v>
      </c>
      <c r="AK4" t="s">
        <v>242</v>
      </c>
      <c r="AL4" t="s">
        <v>242</v>
      </c>
      <c r="AM4" t="s">
        <v>242</v>
      </c>
      <c r="AN4" t="s">
        <v>242</v>
      </c>
      <c r="AO4" t="s">
        <v>242</v>
      </c>
      <c r="AP4" t="s">
        <v>242</v>
      </c>
      <c r="AQ4" t="s">
        <v>242</v>
      </c>
      <c r="AR4" t="s">
        <v>242</v>
      </c>
      <c r="AS4" t="s">
        <v>242</v>
      </c>
      <c r="AT4" t="s">
        <v>242</v>
      </c>
      <c r="AU4" t="s">
        <v>242</v>
      </c>
      <c r="AV4" t="s">
        <v>242</v>
      </c>
      <c r="AW4" t="s">
        <v>242</v>
      </c>
      <c r="AX4" t="s">
        <v>242</v>
      </c>
      <c r="AY4" t="s">
        <v>242</v>
      </c>
      <c r="AZ4" t="s">
        <v>242</v>
      </c>
      <c r="BA4" t="s">
        <v>242</v>
      </c>
      <c r="BB4" t="s">
        <v>242</v>
      </c>
      <c r="BC4" t="s">
        <v>242</v>
      </c>
      <c r="BD4" t="s">
        <v>242</v>
      </c>
      <c r="BE4" t="s">
        <v>248</v>
      </c>
    </row>
    <row r="5" spans="1:57">
      <c r="A5" t="s">
        <v>249</v>
      </c>
      <c r="B5" t="s">
        <v>250</v>
      </c>
      <c r="C5" t="s">
        <v>251</v>
      </c>
      <c r="D5" t="s">
        <v>252</v>
      </c>
      <c r="E5" s="2" t="s">
        <v>253</v>
      </c>
      <c r="F5" s="2" t="s">
        <v>254</v>
      </c>
      <c r="G5" t="s">
        <v>255</v>
      </c>
      <c r="H5" t="s">
        <v>98</v>
      </c>
      <c r="I5" t="s">
        <v>256</v>
      </c>
      <c r="J5" t="s">
        <v>257</v>
      </c>
      <c r="K5" t="s">
        <v>216</v>
      </c>
      <c r="L5" t="s">
        <v>258</v>
      </c>
      <c r="M5" t="s">
        <v>1</v>
      </c>
      <c r="N5" t="s">
        <v>213</v>
      </c>
      <c r="O5" t="s">
        <v>259</v>
      </c>
      <c r="P5" t="s">
        <v>107</v>
      </c>
      <c r="Q5">
        <v>86</v>
      </c>
      <c r="R5" t="s">
        <v>216</v>
      </c>
      <c r="S5">
        <v>2016</v>
      </c>
      <c r="T5">
        <v>87</v>
      </c>
      <c r="U5" s="18">
        <v>44562</v>
      </c>
      <c r="V5" s="19">
        <v>90</v>
      </c>
      <c r="W5" s="18">
        <v>45658</v>
      </c>
      <c r="X5">
        <v>95</v>
      </c>
      <c r="Y5" s="18">
        <v>47849</v>
      </c>
      <c r="Z5" t="s">
        <v>217</v>
      </c>
      <c r="AA5" t="s">
        <v>218</v>
      </c>
      <c r="AB5" t="s">
        <v>219</v>
      </c>
      <c r="AC5">
        <v>50</v>
      </c>
      <c r="AD5">
        <v>52</v>
      </c>
      <c r="AE5">
        <v>54</v>
      </c>
      <c r="AF5">
        <v>55</v>
      </c>
      <c r="AG5">
        <v>96</v>
      </c>
      <c r="AH5">
        <v>100</v>
      </c>
      <c r="AI5">
        <v>100</v>
      </c>
      <c r="AJ5">
        <v>100</v>
      </c>
      <c r="AK5">
        <v>59</v>
      </c>
      <c r="AL5">
        <v>60</v>
      </c>
      <c r="AM5">
        <v>63</v>
      </c>
      <c r="AN5">
        <v>66</v>
      </c>
      <c r="AO5">
        <v>47</v>
      </c>
      <c r="AP5">
        <v>49</v>
      </c>
      <c r="AQ5">
        <v>51</v>
      </c>
      <c r="AR5">
        <v>53</v>
      </c>
      <c r="AS5">
        <v>90</v>
      </c>
      <c r="AT5">
        <v>91</v>
      </c>
      <c r="AU5">
        <v>92</v>
      </c>
      <c r="AV5">
        <v>95</v>
      </c>
      <c r="AW5">
        <v>61</v>
      </c>
      <c r="AX5">
        <v>63</v>
      </c>
      <c r="AY5">
        <v>65</v>
      </c>
      <c r="AZ5">
        <v>66</v>
      </c>
      <c r="BA5">
        <v>52</v>
      </c>
      <c r="BB5">
        <v>53</v>
      </c>
      <c r="BC5">
        <v>54</v>
      </c>
      <c r="BD5">
        <v>56</v>
      </c>
      <c r="BE5" t="s">
        <v>260</v>
      </c>
    </row>
    <row r="6" spans="1:57">
      <c r="A6" t="s">
        <v>249</v>
      </c>
      <c r="B6" t="s">
        <v>250</v>
      </c>
      <c r="C6" t="s">
        <v>261</v>
      </c>
      <c r="D6" t="s">
        <v>262</v>
      </c>
      <c r="E6" s="2" t="s">
        <v>263</v>
      </c>
      <c r="F6" s="2" t="s">
        <v>264</v>
      </c>
      <c r="G6" t="s">
        <v>265</v>
      </c>
      <c r="H6" t="s">
        <v>62</v>
      </c>
      <c r="I6" t="s">
        <v>266</v>
      </c>
      <c r="J6" t="s">
        <v>267</v>
      </c>
      <c r="K6" t="s">
        <v>216</v>
      </c>
      <c r="L6" t="s">
        <v>268</v>
      </c>
      <c r="M6" t="s">
        <v>63</v>
      </c>
      <c r="N6" t="s">
        <v>213</v>
      </c>
      <c r="O6" t="s">
        <v>259</v>
      </c>
      <c r="P6" t="s">
        <v>107</v>
      </c>
      <c r="Q6">
        <v>30.35</v>
      </c>
      <c r="R6" t="s">
        <v>216</v>
      </c>
      <c r="S6">
        <v>2015</v>
      </c>
      <c r="T6">
        <v>25</v>
      </c>
      <c r="U6" s="18">
        <v>44562</v>
      </c>
      <c r="V6" s="19">
        <v>23</v>
      </c>
      <c r="W6" s="18">
        <v>45658</v>
      </c>
      <c r="X6">
        <v>20</v>
      </c>
      <c r="Y6" s="18">
        <v>47849</v>
      </c>
      <c r="Z6" t="s">
        <v>217</v>
      </c>
      <c r="AA6" t="s">
        <v>218</v>
      </c>
      <c r="AB6" t="s">
        <v>219</v>
      </c>
      <c r="AC6">
        <v>67</v>
      </c>
      <c r="AD6">
        <v>65</v>
      </c>
      <c r="AE6">
        <v>60</v>
      </c>
      <c r="AF6">
        <v>58</v>
      </c>
      <c r="AG6">
        <v>16</v>
      </c>
      <c r="AH6">
        <v>15</v>
      </c>
      <c r="AI6">
        <v>14</v>
      </c>
      <c r="AJ6">
        <v>13</v>
      </c>
      <c r="AK6">
        <v>54</v>
      </c>
      <c r="AL6">
        <v>51</v>
      </c>
      <c r="AM6">
        <v>49</v>
      </c>
      <c r="AN6">
        <v>47</v>
      </c>
      <c r="AO6">
        <v>42</v>
      </c>
      <c r="AP6">
        <v>39</v>
      </c>
      <c r="AQ6">
        <v>37</v>
      </c>
      <c r="AR6">
        <v>35</v>
      </c>
      <c r="AS6">
        <v>44</v>
      </c>
      <c r="AT6">
        <v>41</v>
      </c>
      <c r="AU6">
        <v>39</v>
      </c>
      <c r="AV6">
        <v>37</v>
      </c>
      <c r="AW6">
        <v>70</v>
      </c>
      <c r="AX6">
        <v>65</v>
      </c>
      <c r="AY6">
        <v>60</v>
      </c>
      <c r="AZ6">
        <v>55</v>
      </c>
      <c r="BA6">
        <v>43</v>
      </c>
      <c r="BB6">
        <v>40</v>
      </c>
      <c r="BC6">
        <v>38</v>
      </c>
      <c r="BD6">
        <v>36</v>
      </c>
      <c r="BE6" t="s">
        <v>269</v>
      </c>
    </row>
    <row r="7" spans="1:57">
      <c r="A7" t="s">
        <v>249</v>
      </c>
      <c r="B7" t="s">
        <v>250</v>
      </c>
      <c r="C7" t="s">
        <v>270</v>
      </c>
      <c r="D7" t="s">
        <v>271</v>
      </c>
      <c r="E7" s="2" t="s">
        <v>272</v>
      </c>
      <c r="F7" s="2" t="s">
        <v>273</v>
      </c>
      <c r="G7" t="s">
        <v>274</v>
      </c>
      <c r="H7" t="s">
        <v>66</v>
      </c>
      <c r="I7" t="s">
        <v>275</v>
      </c>
      <c r="J7" t="s">
        <v>276</v>
      </c>
      <c r="K7" t="s">
        <v>216</v>
      </c>
      <c r="L7" t="s">
        <v>212</v>
      </c>
      <c r="M7" t="s">
        <v>61</v>
      </c>
      <c r="N7" t="s">
        <v>213</v>
      </c>
      <c r="O7" t="s">
        <v>259</v>
      </c>
      <c r="P7" t="s">
        <v>277</v>
      </c>
      <c r="Q7">
        <v>0.69</v>
      </c>
      <c r="R7" t="s">
        <v>216</v>
      </c>
      <c r="S7">
        <v>2018</v>
      </c>
      <c r="T7">
        <v>71</v>
      </c>
      <c r="U7" s="18">
        <v>44562</v>
      </c>
      <c r="V7" s="19">
        <v>76</v>
      </c>
      <c r="W7" s="18">
        <v>45658</v>
      </c>
      <c r="X7">
        <v>80</v>
      </c>
      <c r="Y7" s="18">
        <v>47849</v>
      </c>
      <c r="Z7" t="s">
        <v>217</v>
      </c>
      <c r="AA7" t="s">
        <v>218</v>
      </c>
      <c r="AB7" t="s">
        <v>219</v>
      </c>
      <c r="AC7">
        <v>16</v>
      </c>
      <c r="AD7">
        <v>20</v>
      </c>
      <c r="AE7">
        <v>24</v>
      </c>
      <c r="AF7">
        <v>27</v>
      </c>
      <c r="AG7">
        <v>71</v>
      </c>
      <c r="AH7">
        <v>71</v>
      </c>
      <c r="AI7">
        <v>71</v>
      </c>
      <c r="AJ7">
        <v>71</v>
      </c>
      <c r="AK7">
        <v>107</v>
      </c>
      <c r="AL7">
        <v>80</v>
      </c>
      <c r="AM7">
        <v>80</v>
      </c>
      <c r="AN7">
        <v>80</v>
      </c>
      <c r="AO7">
        <v>115</v>
      </c>
      <c r="AP7">
        <v>80</v>
      </c>
      <c r="AQ7">
        <v>80</v>
      </c>
      <c r="AR7">
        <v>80</v>
      </c>
      <c r="AS7">
        <v>72</v>
      </c>
      <c r="AT7">
        <v>70</v>
      </c>
      <c r="AU7">
        <v>70</v>
      </c>
      <c r="AV7">
        <v>70</v>
      </c>
      <c r="AW7">
        <v>45</v>
      </c>
      <c r="AX7">
        <v>60</v>
      </c>
      <c r="AY7">
        <v>60</v>
      </c>
      <c r="AZ7">
        <v>60</v>
      </c>
      <c r="BA7">
        <v>98</v>
      </c>
      <c r="BB7">
        <v>80</v>
      </c>
      <c r="BC7">
        <v>80</v>
      </c>
      <c r="BD7">
        <v>80</v>
      </c>
      <c r="BE7" t="s">
        <v>278</v>
      </c>
    </row>
    <row r="8" spans="1:57" ht="30">
      <c r="A8" t="s">
        <v>249</v>
      </c>
      <c r="B8" t="s">
        <v>250</v>
      </c>
      <c r="C8" t="s">
        <v>279</v>
      </c>
      <c r="D8" t="s">
        <v>280</v>
      </c>
      <c r="E8" s="2" t="s">
        <v>281</v>
      </c>
      <c r="F8" s="2" t="s">
        <v>282</v>
      </c>
      <c r="G8" t="s">
        <v>283</v>
      </c>
      <c r="H8" t="s">
        <v>99</v>
      </c>
      <c r="I8" t="s">
        <v>284</v>
      </c>
      <c r="J8" t="s">
        <v>285</v>
      </c>
      <c r="K8" t="s">
        <v>286</v>
      </c>
      <c r="L8" t="s">
        <v>287</v>
      </c>
      <c r="M8" t="s">
        <v>1</v>
      </c>
      <c r="N8" t="s">
        <v>288</v>
      </c>
      <c r="O8" t="s">
        <v>259</v>
      </c>
      <c r="P8" t="s">
        <v>107</v>
      </c>
      <c r="Q8">
        <v>-8.3000000000000007</v>
      </c>
      <c r="R8" t="s">
        <v>216</v>
      </c>
      <c r="S8">
        <v>2017</v>
      </c>
      <c r="T8">
        <v>-8</v>
      </c>
      <c r="U8" s="18">
        <v>44562</v>
      </c>
      <c r="V8" s="19">
        <v>-7.5</v>
      </c>
      <c r="W8" s="18">
        <v>45658</v>
      </c>
      <c r="X8">
        <v>-6</v>
      </c>
      <c r="Y8" s="18">
        <v>47849</v>
      </c>
      <c r="Z8" t="s">
        <v>217</v>
      </c>
      <c r="AA8" t="s">
        <v>218</v>
      </c>
      <c r="AB8" t="s">
        <v>219</v>
      </c>
      <c r="AC8" s="20">
        <v>-5.7170238042223014</v>
      </c>
      <c r="AD8" s="20">
        <v>-5</v>
      </c>
      <c r="AE8" s="20">
        <v>-4.5</v>
      </c>
      <c r="AF8" s="20">
        <v>-4</v>
      </c>
      <c r="AG8" s="20">
        <v>-0.78642066437808966</v>
      </c>
      <c r="AH8" s="20">
        <v>-0.3</v>
      </c>
      <c r="AI8" s="20">
        <v>0</v>
      </c>
      <c r="AJ8" s="20">
        <v>0</v>
      </c>
      <c r="AK8" s="20">
        <v>-3.5247972639677614</v>
      </c>
      <c r="AL8" s="20">
        <v>-2.5</v>
      </c>
      <c r="AM8" s="20">
        <v>-2</v>
      </c>
      <c r="AN8" s="20">
        <v>-1.5</v>
      </c>
      <c r="AO8" s="20">
        <v>1.7651004300957209</v>
      </c>
      <c r="AP8" s="20">
        <v>-1.5</v>
      </c>
      <c r="AQ8" s="20">
        <v>-1</v>
      </c>
      <c r="AR8" s="20">
        <v>-0.8</v>
      </c>
      <c r="AS8" s="20">
        <v>-8.2245091642171513</v>
      </c>
      <c r="AT8" s="20">
        <v>-8</v>
      </c>
      <c r="AU8" s="20">
        <v>-7.5</v>
      </c>
      <c r="AV8" s="20">
        <v>-6</v>
      </c>
      <c r="AW8" s="20">
        <v>-16.630758766067729</v>
      </c>
      <c r="AX8" s="20">
        <v>-16</v>
      </c>
      <c r="AY8" s="20">
        <v>-15</v>
      </c>
      <c r="AZ8" s="20">
        <v>-14</v>
      </c>
      <c r="BA8" s="20">
        <v>-6.8278040326066591</v>
      </c>
      <c r="BB8" s="20">
        <v>-6</v>
      </c>
      <c r="BC8" s="20">
        <v>-5.5</v>
      </c>
      <c r="BD8" s="20">
        <v>-4.5</v>
      </c>
      <c r="BE8" s="20" t="s">
        <v>289</v>
      </c>
    </row>
    <row r="9" spans="1:57" ht="30">
      <c r="A9" t="s">
        <v>249</v>
      </c>
      <c r="B9" t="s">
        <v>250</v>
      </c>
      <c r="C9" t="s">
        <v>279</v>
      </c>
      <c r="D9" t="s">
        <v>290</v>
      </c>
      <c r="E9" s="2" t="s">
        <v>281</v>
      </c>
      <c r="F9" s="2" t="s">
        <v>291</v>
      </c>
      <c r="G9" t="s">
        <v>292</v>
      </c>
      <c r="H9" t="s">
        <v>101</v>
      </c>
      <c r="I9" t="s">
        <v>293</v>
      </c>
      <c r="J9" t="s">
        <v>294</v>
      </c>
      <c r="K9" t="s">
        <v>216</v>
      </c>
      <c r="L9" t="s">
        <v>212</v>
      </c>
      <c r="M9" t="s">
        <v>100</v>
      </c>
      <c r="N9" t="s">
        <v>213</v>
      </c>
      <c r="O9" t="s">
        <v>259</v>
      </c>
      <c r="P9" t="s">
        <v>107</v>
      </c>
      <c r="S9">
        <v>2017</v>
      </c>
      <c r="T9">
        <v>-3</v>
      </c>
      <c r="U9" s="18">
        <v>44562</v>
      </c>
      <c r="V9" s="19">
        <v>-1.5</v>
      </c>
      <c r="W9" s="18">
        <v>45658</v>
      </c>
      <c r="X9">
        <v>0</v>
      </c>
      <c r="Y9" s="18">
        <v>47849</v>
      </c>
      <c r="Z9" t="s">
        <v>217</v>
      </c>
      <c r="AA9" t="s">
        <v>218</v>
      </c>
      <c r="AB9" t="s">
        <v>219</v>
      </c>
      <c r="AC9" s="20">
        <v>-73.764814633019114</v>
      </c>
      <c r="AD9">
        <v>-3</v>
      </c>
      <c r="AE9">
        <v>-1.5</v>
      </c>
      <c r="AF9">
        <v>0</v>
      </c>
      <c r="AG9" s="20">
        <v>-67.135566977020488</v>
      </c>
      <c r="AH9">
        <v>-3</v>
      </c>
      <c r="AI9">
        <v>-1.5</v>
      </c>
      <c r="AJ9">
        <v>0</v>
      </c>
      <c r="AK9" s="20">
        <v>-99.953572050535598</v>
      </c>
      <c r="AL9">
        <v>-3</v>
      </c>
      <c r="AM9">
        <v>-1.5</v>
      </c>
      <c r="AN9">
        <v>0</v>
      </c>
      <c r="AO9" s="20">
        <v>-49.96878550122684</v>
      </c>
      <c r="AP9">
        <v>-3</v>
      </c>
      <c r="AQ9">
        <v>-1.5</v>
      </c>
      <c r="AR9">
        <v>0</v>
      </c>
      <c r="AS9" s="20">
        <v>-9.1214744922001376</v>
      </c>
      <c r="AT9">
        <v>-3</v>
      </c>
      <c r="AU9">
        <v>-1.5</v>
      </c>
      <c r="AV9">
        <v>0</v>
      </c>
      <c r="AW9" s="20">
        <v>-99.398664445504352</v>
      </c>
      <c r="AX9">
        <v>-3</v>
      </c>
      <c r="AY9">
        <v>-1.5</v>
      </c>
      <c r="AZ9">
        <v>0</v>
      </c>
      <c r="BA9" s="20">
        <v>-68.594015411130599</v>
      </c>
      <c r="BB9">
        <v>-3</v>
      </c>
      <c r="BC9">
        <v>-1.5</v>
      </c>
      <c r="BD9">
        <v>0</v>
      </c>
      <c r="BE9" t="s">
        <v>295</v>
      </c>
    </row>
    <row r="10" spans="1:57" ht="30">
      <c r="A10" t="s">
        <v>296</v>
      </c>
      <c r="B10" t="s">
        <v>297</v>
      </c>
      <c r="C10" t="s">
        <v>298</v>
      </c>
      <c r="D10" t="s">
        <v>299</v>
      </c>
      <c r="E10" s="2" t="s">
        <v>300</v>
      </c>
      <c r="F10" s="2" t="s">
        <v>301</v>
      </c>
      <c r="G10" t="s">
        <v>302</v>
      </c>
      <c r="H10" t="s">
        <v>0</v>
      </c>
      <c r="I10" t="s">
        <v>303</v>
      </c>
      <c r="J10" t="s">
        <v>304</v>
      </c>
      <c r="K10" t="s">
        <v>216</v>
      </c>
      <c r="L10" t="s">
        <v>305</v>
      </c>
      <c r="M10" t="s">
        <v>1</v>
      </c>
      <c r="N10" t="s">
        <v>213</v>
      </c>
      <c r="O10" t="s">
        <v>306</v>
      </c>
      <c r="P10" t="s">
        <v>307</v>
      </c>
      <c r="Q10">
        <v>12.7</v>
      </c>
      <c r="R10" t="s">
        <v>216</v>
      </c>
      <c r="S10">
        <v>2019</v>
      </c>
      <c r="T10">
        <v>17.7</v>
      </c>
      <c r="U10" s="18">
        <v>44562</v>
      </c>
      <c r="V10" s="19">
        <v>30</v>
      </c>
      <c r="W10" s="18">
        <v>45658</v>
      </c>
      <c r="X10">
        <v>50</v>
      </c>
      <c r="Y10" s="18">
        <v>47849</v>
      </c>
      <c r="Z10" t="s">
        <v>217</v>
      </c>
      <c r="AA10" t="s">
        <v>218</v>
      </c>
      <c r="AB10" t="s">
        <v>219</v>
      </c>
      <c r="AC10" s="20">
        <v>9.435483870967742</v>
      </c>
      <c r="AD10">
        <v>15</v>
      </c>
      <c r="AE10">
        <v>30</v>
      </c>
      <c r="AF10">
        <v>50</v>
      </c>
      <c r="AG10" s="20">
        <v>16.390795316915625</v>
      </c>
      <c r="AH10">
        <v>20</v>
      </c>
      <c r="AI10">
        <v>30</v>
      </c>
      <c r="AJ10">
        <v>50</v>
      </c>
      <c r="AK10" s="20">
        <v>5.9445178335535003</v>
      </c>
      <c r="AL10">
        <v>10</v>
      </c>
      <c r="AM10">
        <v>30</v>
      </c>
      <c r="AN10">
        <v>50</v>
      </c>
      <c r="AO10" s="20">
        <v>11.731315042573321</v>
      </c>
      <c r="AP10">
        <v>15</v>
      </c>
      <c r="AQ10">
        <v>30</v>
      </c>
      <c r="AR10">
        <v>50</v>
      </c>
      <c r="AS10" s="20">
        <v>12.481536189069423</v>
      </c>
      <c r="AT10">
        <v>20</v>
      </c>
      <c r="AU10">
        <v>30</v>
      </c>
      <c r="AV10">
        <v>50</v>
      </c>
      <c r="AW10" s="20">
        <v>8.0734580734580739</v>
      </c>
      <c r="AX10">
        <v>15</v>
      </c>
      <c r="AY10">
        <v>30</v>
      </c>
      <c r="AZ10">
        <v>50</v>
      </c>
      <c r="BA10" s="20">
        <v>7.0562770562770565</v>
      </c>
      <c r="BB10">
        <v>15</v>
      </c>
      <c r="BC10">
        <v>30</v>
      </c>
      <c r="BD10">
        <v>50</v>
      </c>
      <c r="BE10" t="s">
        <v>308</v>
      </c>
    </row>
    <row r="11" spans="1:57">
      <c r="A11" t="s">
        <v>296</v>
      </c>
      <c r="B11" t="s">
        <v>297</v>
      </c>
      <c r="C11" t="s">
        <v>309</v>
      </c>
      <c r="D11" t="s">
        <v>310</v>
      </c>
      <c r="E11" s="2" t="s">
        <v>311</v>
      </c>
      <c r="F11" s="2" t="s">
        <v>312</v>
      </c>
      <c r="G11" t="s">
        <v>74</v>
      </c>
      <c r="H11" t="s">
        <v>74</v>
      </c>
      <c r="I11" t="s">
        <v>313</v>
      </c>
      <c r="J11" t="s">
        <v>314</v>
      </c>
      <c r="K11" t="s">
        <v>216</v>
      </c>
      <c r="L11" t="s">
        <v>305</v>
      </c>
      <c r="M11" t="s">
        <v>1</v>
      </c>
      <c r="N11" t="s">
        <v>288</v>
      </c>
      <c r="O11" t="s">
        <v>214</v>
      </c>
      <c r="P11" t="s">
        <v>315</v>
      </c>
      <c r="Q11" s="20">
        <v>16.899999999999999</v>
      </c>
      <c r="R11" t="s">
        <v>216</v>
      </c>
      <c r="S11">
        <v>2015</v>
      </c>
      <c r="T11">
        <v>16</v>
      </c>
      <c r="U11" s="18">
        <v>44562</v>
      </c>
      <c r="V11" s="19">
        <v>15</v>
      </c>
      <c r="W11" s="18">
        <v>45658</v>
      </c>
      <c r="X11">
        <v>11</v>
      </c>
      <c r="Y11" s="18">
        <v>47849</v>
      </c>
      <c r="Z11" t="s">
        <v>217</v>
      </c>
      <c r="AA11" t="s">
        <v>218</v>
      </c>
      <c r="AB11" t="s">
        <v>219</v>
      </c>
      <c r="AC11" s="20">
        <v>21.171473621474</v>
      </c>
      <c r="AD11">
        <v>20</v>
      </c>
      <c r="AE11">
        <v>19</v>
      </c>
      <c r="AF11">
        <v>18</v>
      </c>
      <c r="AG11" s="20">
        <v>14.982888029873168</v>
      </c>
      <c r="AH11">
        <v>14</v>
      </c>
      <c r="AI11">
        <v>12</v>
      </c>
      <c r="AJ11">
        <v>10</v>
      </c>
      <c r="AK11" s="20">
        <v>17.997774411090404</v>
      </c>
      <c r="AL11">
        <v>17</v>
      </c>
      <c r="AM11">
        <v>16</v>
      </c>
      <c r="AN11">
        <v>15</v>
      </c>
      <c r="AO11" s="20">
        <v>19.49417928401714</v>
      </c>
      <c r="AP11">
        <v>19</v>
      </c>
      <c r="AQ11">
        <v>17.5</v>
      </c>
      <c r="AR11">
        <v>16.5</v>
      </c>
      <c r="AS11" s="20">
        <v>19.738458837984904</v>
      </c>
      <c r="AT11">
        <v>19</v>
      </c>
      <c r="AU11">
        <v>17.5</v>
      </c>
      <c r="AV11">
        <v>16.5</v>
      </c>
      <c r="AW11" s="20">
        <v>22.640999698056437</v>
      </c>
      <c r="AX11">
        <v>21.5</v>
      </c>
      <c r="AY11">
        <v>20.5</v>
      </c>
      <c r="AZ11">
        <v>19.5</v>
      </c>
      <c r="BA11" s="20">
        <v>17.567234624321856</v>
      </c>
      <c r="BB11">
        <v>17</v>
      </c>
      <c r="BC11">
        <v>16</v>
      </c>
      <c r="BD11">
        <v>15</v>
      </c>
      <c r="BE11" t="s">
        <v>316</v>
      </c>
    </row>
    <row r="12" spans="1:57" ht="45">
      <c r="A12" t="s">
        <v>296</v>
      </c>
      <c r="B12" t="s">
        <v>297</v>
      </c>
      <c r="C12" t="s">
        <v>317</v>
      </c>
      <c r="D12" t="s">
        <v>318</v>
      </c>
      <c r="E12" s="2" t="s">
        <v>319</v>
      </c>
      <c r="F12" s="2" t="s">
        <v>320</v>
      </c>
      <c r="G12" t="s">
        <v>76</v>
      </c>
      <c r="H12" t="s">
        <v>76</v>
      </c>
      <c r="I12" t="s">
        <v>321</v>
      </c>
      <c r="J12" t="s">
        <v>322</v>
      </c>
      <c r="K12" t="s">
        <v>216</v>
      </c>
      <c r="L12" t="s">
        <v>305</v>
      </c>
      <c r="M12" t="s">
        <v>1</v>
      </c>
      <c r="N12" t="s">
        <v>288</v>
      </c>
      <c r="O12" t="s">
        <v>214</v>
      </c>
      <c r="P12" t="s">
        <v>323</v>
      </c>
      <c r="Q12" s="20">
        <v>53.05</v>
      </c>
      <c r="R12" t="s">
        <v>216</v>
      </c>
      <c r="S12">
        <v>2015</v>
      </c>
      <c r="T12">
        <v>52</v>
      </c>
      <c r="U12" s="18">
        <v>44562</v>
      </c>
      <c r="V12" s="19">
        <v>49</v>
      </c>
      <c r="W12" s="18">
        <v>45658</v>
      </c>
      <c r="X12">
        <v>35</v>
      </c>
      <c r="Y12" s="18">
        <v>47849</v>
      </c>
      <c r="Z12" t="s">
        <v>217</v>
      </c>
      <c r="AA12" t="s">
        <v>218</v>
      </c>
      <c r="AB12" t="s">
        <v>219</v>
      </c>
      <c r="AC12" s="20">
        <v>60.931264192650382</v>
      </c>
      <c r="AD12">
        <v>68.5</v>
      </c>
      <c r="AE12">
        <v>66</v>
      </c>
      <c r="AF12">
        <v>63</v>
      </c>
      <c r="AG12" s="20">
        <v>41.900525164414745</v>
      </c>
      <c r="AH12">
        <v>40.5</v>
      </c>
      <c r="AI12">
        <v>39</v>
      </c>
      <c r="AJ12">
        <v>35</v>
      </c>
      <c r="AK12" s="20">
        <v>57.164117071339504</v>
      </c>
      <c r="AL12">
        <v>56</v>
      </c>
      <c r="AM12">
        <v>54</v>
      </c>
      <c r="AN12">
        <v>52.5</v>
      </c>
      <c r="AO12" s="20">
        <v>52.930240881209677</v>
      </c>
      <c r="AP12">
        <v>52.5</v>
      </c>
      <c r="AQ12">
        <v>50</v>
      </c>
      <c r="AR12">
        <v>48</v>
      </c>
      <c r="AS12" s="20">
        <v>76.520975952255583</v>
      </c>
      <c r="AT12">
        <v>74</v>
      </c>
      <c r="AU12">
        <v>71</v>
      </c>
      <c r="AV12">
        <v>65</v>
      </c>
      <c r="AW12" s="20">
        <v>81.71705239515407</v>
      </c>
      <c r="AX12">
        <v>79</v>
      </c>
      <c r="AY12">
        <v>75</v>
      </c>
      <c r="AZ12">
        <v>69</v>
      </c>
      <c r="BA12" s="20">
        <v>78.027430084203303</v>
      </c>
      <c r="BB12">
        <v>75</v>
      </c>
      <c r="BC12">
        <v>72</v>
      </c>
      <c r="BD12">
        <v>67</v>
      </c>
      <c r="BE12" t="s">
        <v>316</v>
      </c>
    </row>
    <row r="13" spans="1:57">
      <c r="A13" t="s">
        <v>296</v>
      </c>
      <c r="B13" t="s">
        <v>297</v>
      </c>
      <c r="C13" t="s">
        <v>324</v>
      </c>
      <c r="D13" t="s">
        <v>325</v>
      </c>
      <c r="E13" s="2" t="s">
        <v>326</v>
      </c>
      <c r="F13" s="2" t="s">
        <v>327</v>
      </c>
      <c r="G13" t="s">
        <v>78</v>
      </c>
      <c r="H13" t="s">
        <v>78</v>
      </c>
      <c r="I13" t="s">
        <v>328</v>
      </c>
      <c r="J13" t="s">
        <v>329</v>
      </c>
      <c r="K13" t="s">
        <v>216</v>
      </c>
      <c r="L13" t="s">
        <v>305</v>
      </c>
      <c r="M13" t="s">
        <v>1</v>
      </c>
      <c r="N13" t="s">
        <v>288</v>
      </c>
      <c r="O13" t="s">
        <v>214</v>
      </c>
      <c r="P13" t="s">
        <v>330</v>
      </c>
      <c r="Q13" s="20">
        <v>14.8</v>
      </c>
      <c r="R13" t="s">
        <v>216</v>
      </c>
      <c r="S13">
        <v>2015</v>
      </c>
      <c r="T13">
        <v>12.5</v>
      </c>
      <c r="U13" s="18">
        <v>44562</v>
      </c>
      <c r="V13" s="19">
        <v>11</v>
      </c>
      <c r="W13" s="18">
        <v>45658</v>
      </c>
      <c r="X13">
        <v>9.4</v>
      </c>
      <c r="Y13" s="18">
        <v>47849</v>
      </c>
      <c r="Z13" t="s">
        <v>217</v>
      </c>
      <c r="AA13" t="s">
        <v>218</v>
      </c>
      <c r="AB13" t="s">
        <v>219</v>
      </c>
      <c r="AC13" s="20">
        <v>12.918046638652292</v>
      </c>
      <c r="AD13" s="20">
        <v>10.9</v>
      </c>
      <c r="AE13" s="20">
        <v>9.5</v>
      </c>
      <c r="AF13" s="20">
        <v>8</v>
      </c>
      <c r="AG13" s="20">
        <v>17.247597485506976</v>
      </c>
      <c r="AH13" s="20">
        <v>14.905176161966498</v>
      </c>
      <c r="AI13" s="20">
        <v>13.405176161966498</v>
      </c>
      <c r="AJ13" s="20">
        <v>11.805176161966498</v>
      </c>
      <c r="AK13" s="20">
        <v>10.72170753616582</v>
      </c>
      <c r="AL13" s="20">
        <v>8.3792862126253418</v>
      </c>
      <c r="AM13" s="20">
        <v>6.8792862126253418</v>
      </c>
      <c r="AN13" s="20">
        <v>5.2792862126253421</v>
      </c>
      <c r="AO13" s="20">
        <v>13.694340335424352</v>
      </c>
      <c r="AP13" s="20">
        <v>11.351919011883874</v>
      </c>
      <c r="AQ13" s="20">
        <v>9.851919011883874</v>
      </c>
      <c r="AR13" s="20">
        <v>8.2519190118838743</v>
      </c>
      <c r="AS13" s="20">
        <v>9.6068106020712651</v>
      </c>
      <c r="AT13" s="20">
        <v>7.2643892785307873</v>
      </c>
      <c r="AU13" s="20">
        <v>5.7643892785307873</v>
      </c>
      <c r="AV13" s="20">
        <v>4.1643892785307877</v>
      </c>
      <c r="AW13" s="20">
        <v>9.9063974954576022</v>
      </c>
      <c r="AX13" s="20">
        <v>7.5639761719171243</v>
      </c>
      <c r="AY13" s="20">
        <v>6.0639761719171243</v>
      </c>
      <c r="AZ13" s="20">
        <v>4.4639761719171247</v>
      </c>
      <c r="BA13" s="20">
        <v>10.294252629239754</v>
      </c>
      <c r="BB13" s="20">
        <v>7.951831305699276</v>
      </c>
      <c r="BC13" s="20">
        <v>6.451831305699276</v>
      </c>
      <c r="BD13" s="20">
        <v>4.8518313056992763</v>
      </c>
      <c r="BE13" s="20" t="s">
        <v>316</v>
      </c>
    </row>
    <row r="14" spans="1:57">
      <c r="A14" t="s">
        <v>296</v>
      </c>
      <c r="B14" t="s">
        <v>297</v>
      </c>
      <c r="C14" t="s">
        <v>298</v>
      </c>
      <c r="D14" t="s">
        <v>331</v>
      </c>
      <c r="E14" s="2" t="s">
        <v>300</v>
      </c>
      <c r="F14" s="2" t="s">
        <v>332</v>
      </c>
      <c r="G14" t="s">
        <v>80</v>
      </c>
      <c r="H14" t="s">
        <v>80</v>
      </c>
      <c r="I14" t="s">
        <v>333</v>
      </c>
      <c r="J14" t="s">
        <v>334</v>
      </c>
      <c r="K14" t="s">
        <v>216</v>
      </c>
      <c r="L14" t="s">
        <v>305</v>
      </c>
      <c r="M14" t="s">
        <v>1</v>
      </c>
      <c r="N14" t="s">
        <v>288</v>
      </c>
      <c r="O14" t="s">
        <v>214</v>
      </c>
      <c r="P14" t="s">
        <v>307</v>
      </c>
      <c r="Q14" s="20">
        <v>20.6</v>
      </c>
      <c r="R14" t="s">
        <v>216</v>
      </c>
      <c r="S14">
        <v>2015</v>
      </c>
      <c r="T14">
        <v>19.399999999999999</v>
      </c>
      <c r="U14" s="18">
        <v>44562</v>
      </c>
      <c r="V14" s="19">
        <v>17.5</v>
      </c>
      <c r="W14" s="18">
        <v>45658</v>
      </c>
      <c r="X14">
        <v>15</v>
      </c>
      <c r="Y14" s="18">
        <v>47849</v>
      </c>
      <c r="Z14" t="s">
        <v>217</v>
      </c>
      <c r="AA14" t="s">
        <v>218</v>
      </c>
      <c r="AB14" t="s">
        <v>219</v>
      </c>
      <c r="AC14" s="20">
        <v>32.166486861660793</v>
      </c>
      <c r="AD14" s="20">
        <v>29.79453571556564</v>
      </c>
      <c r="AE14" s="20">
        <v>27.894535715565642</v>
      </c>
      <c r="AF14" s="20">
        <v>25.394535715565642</v>
      </c>
      <c r="AG14" s="20">
        <v>15.802688554502714</v>
      </c>
      <c r="AH14" s="20">
        <v>13.430737408407561</v>
      </c>
      <c r="AI14" s="20">
        <v>11.530737408407562</v>
      </c>
      <c r="AJ14" s="20">
        <v>9.0307374084075622</v>
      </c>
      <c r="AK14" s="20">
        <v>31.185059058549076</v>
      </c>
      <c r="AL14" s="20">
        <v>28.813107912453923</v>
      </c>
      <c r="AM14" s="20">
        <v>26.913107912453924</v>
      </c>
      <c r="AN14" s="20">
        <v>24.413107912453924</v>
      </c>
      <c r="AO14" s="20">
        <v>27.484118541788867</v>
      </c>
      <c r="AP14" s="20">
        <v>25.112167395693714</v>
      </c>
      <c r="AQ14" s="20">
        <v>23.212167395693715</v>
      </c>
      <c r="AR14" s="20">
        <v>20.712167395693715</v>
      </c>
      <c r="AS14" s="20">
        <v>33.969633140249258</v>
      </c>
      <c r="AT14" s="20">
        <v>31.597681994154105</v>
      </c>
      <c r="AU14" s="20">
        <v>29.697681994154106</v>
      </c>
      <c r="AV14" s="20">
        <v>27.197681994154106</v>
      </c>
      <c r="AW14" s="19">
        <v>30.471932491776009</v>
      </c>
      <c r="AX14" s="20">
        <v>28.099981345680856</v>
      </c>
      <c r="AY14" s="20">
        <v>26.199981345680857</v>
      </c>
      <c r="AZ14" s="20">
        <v>23.699981345680857</v>
      </c>
      <c r="BA14" s="20">
        <v>32.040251402180687</v>
      </c>
      <c r="BB14" s="20">
        <v>29.668300256085534</v>
      </c>
      <c r="BC14" s="20">
        <v>27.768300256085535</v>
      </c>
      <c r="BD14" s="20">
        <v>25.268300256085535</v>
      </c>
      <c r="BE14" t="s">
        <v>316</v>
      </c>
    </row>
    <row r="15" spans="1:57" ht="30">
      <c r="A15" t="s">
        <v>296</v>
      </c>
      <c r="B15" t="s">
        <v>297</v>
      </c>
      <c r="C15" t="s">
        <v>335</v>
      </c>
      <c r="D15" t="s">
        <v>336</v>
      </c>
      <c r="E15" s="2" t="s">
        <v>337</v>
      </c>
      <c r="F15" s="2" t="s">
        <v>338</v>
      </c>
      <c r="G15" t="s">
        <v>82</v>
      </c>
      <c r="H15" t="s">
        <v>82</v>
      </c>
      <c r="I15" t="s">
        <v>339</v>
      </c>
      <c r="J15" t="s">
        <v>340</v>
      </c>
      <c r="K15" t="s">
        <v>216</v>
      </c>
      <c r="L15" t="s">
        <v>341</v>
      </c>
      <c r="M15" t="s">
        <v>1</v>
      </c>
      <c r="N15" t="s">
        <v>288</v>
      </c>
      <c r="O15" t="s">
        <v>214</v>
      </c>
      <c r="P15" t="s">
        <v>315</v>
      </c>
      <c r="Q15" s="20">
        <v>58.7</v>
      </c>
      <c r="R15" t="s">
        <v>216</v>
      </c>
      <c r="S15">
        <v>2015</v>
      </c>
      <c r="T15">
        <v>57.4</v>
      </c>
      <c r="U15" s="18">
        <v>44562</v>
      </c>
      <c r="V15" s="19">
        <v>53.4</v>
      </c>
      <c r="W15" s="18">
        <v>45658</v>
      </c>
      <c r="X15">
        <v>52.9</v>
      </c>
      <c r="Y15" s="18">
        <v>47849</v>
      </c>
      <c r="Z15" t="s">
        <v>217</v>
      </c>
      <c r="AA15" t="s">
        <v>218</v>
      </c>
      <c r="AB15" t="s">
        <v>219</v>
      </c>
      <c r="AC15" s="20">
        <v>52.656966058572841</v>
      </c>
      <c r="AD15">
        <v>51</v>
      </c>
      <c r="AE15">
        <v>49</v>
      </c>
      <c r="AF15">
        <v>47</v>
      </c>
      <c r="AG15" s="20">
        <v>44.799030270074311</v>
      </c>
      <c r="AH15">
        <v>43</v>
      </c>
      <c r="AI15">
        <v>41</v>
      </c>
      <c r="AJ15">
        <v>38</v>
      </c>
      <c r="AK15" s="20">
        <v>64.8410580932334</v>
      </c>
      <c r="AL15">
        <v>62</v>
      </c>
      <c r="AM15">
        <v>59.5</v>
      </c>
      <c r="AN15">
        <v>58</v>
      </c>
      <c r="AO15" s="20">
        <v>53.047046866758443</v>
      </c>
      <c r="AP15">
        <v>51</v>
      </c>
      <c r="AQ15">
        <v>49</v>
      </c>
      <c r="AR15">
        <v>47</v>
      </c>
      <c r="AS15" s="20">
        <v>66.157535510053506</v>
      </c>
      <c r="AT15">
        <v>64</v>
      </c>
      <c r="AU15">
        <v>62</v>
      </c>
      <c r="AV15">
        <v>59.6</v>
      </c>
      <c r="AW15" s="19">
        <v>69.21499970865095</v>
      </c>
      <c r="AX15">
        <v>67.2</v>
      </c>
      <c r="AY15">
        <v>65</v>
      </c>
      <c r="AZ15">
        <v>63</v>
      </c>
      <c r="BA15" s="20">
        <v>66.635587611534348</v>
      </c>
      <c r="BB15">
        <v>64</v>
      </c>
      <c r="BC15">
        <v>62</v>
      </c>
      <c r="BD15">
        <v>59</v>
      </c>
      <c r="BE15" t="s">
        <v>316</v>
      </c>
    </row>
    <row r="16" spans="1:57" ht="30">
      <c r="A16" t="s">
        <v>296</v>
      </c>
      <c r="B16" t="s">
        <v>297</v>
      </c>
      <c r="C16" t="s">
        <v>335</v>
      </c>
      <c r="D16" t="s">
        <v>336</v>
      </c>
      <c r="E16" s="2" t="s">
        <v>337</v>
      </c>
      <c r="F16" s="2" t="s">
        <v>338</v>
      </c>
      <c r="G16" t="s">
        <v>85</v>
      </c>
      <c r="H16" t="s">
        <v>85</v>
      </c>
      <c r="I16" t="s">
        <v>342</v>
      </c>
      <c r="J16" t="s">
        <v>343</v>
      </c>
      <c r="K16" t="s">
        <v>216</v>
      </c>
      <c r="L16" t="s">
        <v>341</v>
      </c>
      <c r="M16" t="s">
        <v>1</v>
      </c>
      <c r="N16" t="s">
        <v>288</v>
      </c>
      <c r="O16" t="s">
        <v>214</v>
      </c>
      <c r="P16" t="s">
        <v>315</v>
      </c>
      <c r="Q16" s="21">
        <v>14</v>
      </c>
      <c r="R16" t="s">
        <v>216</v>
      </c>
      <c r="S16">
        <v>2015</v>
      </c>
      <c r="T16">
        <v>12.7</v>
      </c>
      <c r="U16" s="18">
        <v>44562</v>
      </c>
      <c r="V16" s="19">
        <v>8.6999999999999993</v>
      </c>
      <c r="W16" s="18">
        <v>45658</v>
      </c>
      <c r="X16">
        <v>8.1999999999999993</v>
      </c>
      <c r="Y16" s="18">
        <v>47849</v>
      </c>
      <c r="Z16" t="s">
        <v>217</v>
      </c>
      <c r="AA16" t="s">
        <v>218</v>
      </c>
      <c r="AB16" t="s">
        <v>219</v>
      </c>
      <c r="AC16" s="20">
        <v>9.6270375691228524E-2</v>
      </c>
      <c r="AD16" s="20">
        <v>6.7389262983859957E-2</v>
      </c>
      <c r="AE16" s="20">
        <v>3.3694631491929979E-2</v>
      </c>
      <c r="AF16" s="20">
        <v>1.0108389447578994E-2</v>
      </c>
      <c r="AG16" s="20">
        <v>6.3493142408313691E-2</v>
      </c>
      <c r="AH16" s="20">
        <v>4.4445199685819579E-2</v>
      </c>
      <c r="AI16" s="20">
        <v>2.222259984290979E-2</v>
      </c>
      <c r="AJ16" s="20">
        <v>6.6667799528729371E-3</v>
      </c>
      <c r="AK16" s="20">
        <v>0.16088594527196429</v>
      </c>
      <c r="AL16" s="20">
        <v>0.11262016169037499</v>
      </c>
      <c r="AM16" s="20">
        <v>5.6310080845187495E-2</v>
      </c>
      <c r="AN16" s="20">
        <v>1.6893024253556248E-2</v>
      </c>
      <c r="AO16" s="20">
        <v>9.6563790508291419E-2</v>
      </c>
      <c r="AP16" s="20">
        <v>6.7594653355803988E-2</v>
      </c>
      <c r="AQ16" s="20">
        <v>3.3797326677901994E-2</v>
      </c>
      <c r="AR16" s="20">
        <v>1.0139198003370598E-2</v>
      </c>
      <c r="AS16" s="20">
        <v>0.16646375207526287</v>
      </c>
      <c r="AT16" s="20">
        <v>0.11652462645268401</v>
      </c>
      <c r="AU16" s="20">
        <v>5.8262313226342004E-2</v>
      </c>
      <c r="AV16" s="20">
        <v>1.7478693967902602E-2</v>
      </c>
      <c r="AW16" s="19">
        <v>0.2212133893429814</v>
      </c>
      <c r="AX16" s="20">
        <v>0.15484937254008696</v>
      </c>
      <c r="AY16" s="20">
        <v>7.742468627004348E-2</v>
      </c>
      <c r="AZ16" s="20">
        <v>2.3227405881013043E-2</v>
      </c>
      <c r="BA16" s="20">
        <v>0.18393325571621119</v>
      </c>
      <c r="BB16" s="20">
        <v>0.12875327900134784</v>
      </c>
      <c r="BC16" s="20">
        <v>6.4376639500673918E-2</v>
      </c>
      <c r="BD16" s="20">
        <v>1.9312991850202174E-2</v>
      </c>
      <c r="BE16" s="20" t="s">
        <v>316</v>
      </c>
    </row>
    <row r="17" spans="1:57" ht="30">
      <c r="A17" t="s">
        <v>202</v>
      </c>
      <c r="B17" t="s">
        <v>203</v>
      </c>
      <c r="C17" t="s">
        <v>344</v>
      </c>
      <c r="D17" t="s">
        <v>345</v>
      </c>
      <c r="E17" s="2" t="s">
        <v>206</v>
      </c>
      <c r="F17" s="2" t="s">
        <v>346</v>
      </c>
      <c r="G17" t="s">
        <v>30</v>
      </c>
      <c r="H17" t="s">
        <v>30</v>
      </c>
      <c r="I17" t="s">
        <v>347</v>
      </c>
      <c r="J17" t="s">
        <v>348</v>
      </c>
      <c r="K17" t="s">
        <v>349</v>
      </c>
      <c r="L17" t="s">
        <v>212</v>
      </c>
      <c r="M17" t="s">
        <v>31</v>
      </c>
      <c r="N17" t="s">
        <v>213</v>
      </c>
      <c r="O17" t="s">
        <v>214</v>
      </c>
      <c r="P17" t="s">
        <v>215</v>
      </c>
      <c r="Q17" s="19">
        <v>43</v>
      </c>
      <c r="R17" t="s">
        <v>216</v>
      </c>
      <c r="S17">
        <v>2013</v>
      </c>
      <c r="T17">
        <v>44</v>
      </c>
      <c r="U17" s="18">
        <v>44562</v>
      </c>
      <c r="V17" s="19">
        <v>46</v>
      </c>
      <c r="W17" s="18">
        <v>45658</v>
      </c>
      <c r="X17">
        <v>47</v>
      </c>
      <c r="Y17" s="18">
        <v>47849</v>
      </c>
      <c r="Z17" t="s">
        <v>217</v>
      </c>
      <c r="AA17" t="s">
        <v>218</v>
      </c>
      <c r="AB17" t="s">
        <v>219</v>
      </c>
      <c r="AC17" s="20">
        <v>42.867527443671626</v>
      </c>
      <c r="AD17">
        <v>44</v>
      </c>
      <c r="AE17">
        <v>45</v>
      </c>
      <c r="AF17">
        <v>47</v>
      </c>
      <c r="AG17" s="20">
        <v>45.090702017300401</v>
      </c>
      <c r="AH17">
        <v>46</v>
      </c>
      <c r="AI17">
        <v>47</v>
      </c>
      <c r="AJ17">
        <v>49</v>
      </c>
      <c r="AK17">
        <v>32.814799509156877</v>
      </c>
      <c r="AL17">
        <v>34</v>
      </c>
      <c r="AM17">
        <v>35</v>
      </c>
      <c r="AN17">
        <v>37</v>
      </c>
      <c r="AO17" s="20">
        <v>81.904251351855251</v>
      </c>
      <c r="AP17">
        <v>83</v>
      </c>
      <c r="AQ17">
        <v>84</v>
      </c>
      <c r="AR17">
        <v>86</v>
      </c>
      <c r="AS17" s="20">
        <v>66.852311059352658</v>
      </c>
      <c r="AT17">
        <v>68</v>
      </c>
      <c r="AU17">
        <v>69</v>
      </c>
      <c r="AV17">
        <v>71</v>
      </c>
      <c r="AW17">
        <v>17.809708213723972</v>
      </c>
      <c r="AX17">
        <v>19</v>
      </c>
      <c r="AY17">
        <v>20</v>
      </c>
      <c r="AZ17">
        <v>22</v>
      </c>
      <c r="BA17">
        <v>22.842074937178896</v>
      </c>
      <c r="BB17">
        <v>24</v>
      </c>
      <c r="BC17">
        <v>25</v>
      </c>
      <c r="BD17">
        <v>27</v>
      </c>
      <c r="BE17" t="s">
        <v>350</v>
      </c>
    </row>
    <row r="18" spans="1:57" ht="30">
      <c r="A18" t="s">
        <v>202</v>
      </c>
      <c r="B18" t="s">
        <v>203</v>
      </c>
      <c r="C18" t="s">
        <v>221</v>
      </c>
      <c r="D18" t="s">
        <v>351</v>
      </c>
      <c r="E18" s="2" t="s">
        <v>206</v>
      </c>
      <c r="F18" s="2" t="s">
        <v>223</v>
      </c>
      <c r="G18" t="s">
        <v>33</v>
      </c>
      <c r="H18" t="s">
        <v>33</v>
      </c>
      <c r="I18" t="s">
        <v>352</v>
      </c>
      <c r="J18" t="s">
        <v>353</v>
      </c>
      <c r="K18" t="s">
        <v>354</v>
      </c>
      <c r="L18" t="s">
        <v>212</v>
      </c>
      <c r="M18" t="s">
        <v>34</v>
      </c>
      <c r="N18" t="s">
        <v>213</v>
      </c>
      <c r="O18" t="s">
        <v>214</v>
      </c>
      <c r="P18" t="s">
        <v>226</v>
      </c>
      <c r="Q18" s="19">
        <v>1.2</v>
      </c>
      <c r="R18" t="s">
        <v>216</v>
      </c>
      <c r="S18" t="s">
        <v>355</v>
      </c>
      <c r="T18">
        <v>1.4</v>
      </c>
      <c r="U18" s="18">
        <v>44562</v>
      </c>
      <c r="V18" s="19">
        <v>1.7</v>
      </c>
      <c r="W18" s="18">
        <v>45658</v>
      </c>
      <c r="X18">
        <v>2</v>
      </c>
      <c r="Y18" s="18">
        <v>47849</v>
      </c>
      <c r="Z18" t="s">
        <v>217</v>
      </c>
      <c r="AA18" t="s">
        <v>218</v>
      </c>
      <c r="AB18" t="s">
        <v>219</v>
      </c>
      <c r="AC18" t="e">
        <v>#N/A</v>
      </c>
      <c r="AD18" t="e">
        <v>#N/A</v>
      </c>
      <c r="AE18" t="e">
        <v>#N/A</v>
      </c>
      <c r="AF18" t="e">
        <v>#N/A</v>
      </c>
      <c r="AG18" t="e">
        <v>#N/A</v>
      </c>
      <c r="AH18" t="e">
        <v>#N/A</v>
      </c>
      <c r="AI18" t="e">
        <v>#N/A</v>
      </c>
      <c r="AJ18" t="e">
        <v>#N/A</v>
      </c>
      <c r="AK18" t="e">
        <v>#N/A</v>
      </c>
      <c r="AL18" t="e">
        <v>#N/A</v>
      </c>
      <c r="AM18" t="e">
        <v>#N/A</v>
      </c>
      <c r="AN18" t="e">
        <v>#N/A</v>
      </c>
      <c r="AO18" t="e">
        <v>#N/A</v>
      </c>
      <c r="AP18" t="e">
        <v>#N/A</v>
      </c>
      <c r="AQ18" t="e">
        <v>#N/A</v>
      </c>
      <c r="AR18" t="e">
        <v>#N/A</v>
      </c>
      <c r="AS18" t="e">
        <v>#N/A</v>
      </c>
      <c r="AT18" t="e">
        <v>#N/A</v>
      </c>
      <c r="AU18" t="e">
        <v>#N/A</v>
      </c>
      <c r="AV18" t="e">
        <v>#N/A</v>
      </c>
      <c r="AW18" t="e">
        <v>#N/A</v>
      </c>
      <c r="AX18" t="e">
        <v>#N/A</v>
      </c>
      <c r="AY18" t="e">
        <v>#N/A</v>
      </c>
      <c r="AZ18" t="e">
        <v>#N/A</v>
      </c>
      <c r="BA18" t="e">
        <v>#N/A</v>
      </c>
      <c r="BB18" t="e">
        <v>#N/A</v>
      </c>
      <c r="BC18" t="e">
        <v>#N/A</v>
      </c>
      <c r="BD18" t="e">
        <v>#N/A</v>
      </c>
      <c r="BE18" t="s">
        <v>350</v>
      </c>
    </row>
    <row r="19" spans="1:57" ht="30">
      <c r="A19" t="s">
        <v>202</v>
      </c>
      <c r="B19" t="s">
        <v>203</v>
      </c>
      <c r="C19" t="s">
        <v>344</v>
      </c>
      <c r="D19" t="s">
        <v>356</v>
      </c>
      <c r="E19" s="2" t="s">
        <v>206</v>
      </c>
      <c r="F19" s="2" t="s">
        <v>346</v>
      </c>
      <c r="G19" t="s">
        <v>30</v>
      </c>
      <c r="H19" t="s">
        <v>37</v>
      </c>
      <c r="I19" t="s">
        <v>347</v>
      </c>
      <c r="J19" t="s">
        <v>348</v>
      </c>
      <c r="K19" t="s">
        <v>349</v>
      </c>
      <c r="L19" t="s">
        <v>212</v>
      </c>
      <c r="M19" t="s">
        <v>31</v>
      </c>
      <c r="N19" t="s">
        <v>213</v>
      </c>
      <c r="O19" t="s">
        <v>214</v>
      </c>
      <c r="P19" t="s">
        <v>215</v>
      </c>
      <c r="Q19" s="21">
        <v>9</v>
      </c>
      <c r="R19" t="s">
        <v>216</v>
      </c>
      <c r="S19">
        <v>2013</v>
      </c>
      <c r="T19">
        <v>11</v>
      </c>
      <c r="U19" s="18">
        <v>44562</v>
      </c>
      <c r="V19" s="19">
        <v>14</v>
      </c>
      <c r="W19" s="18">
        <v>45658</v>
      </c>
      <c r="X19">
        <v>17</v>
      </c>
      <c r="Y19" s="18">
        <v>47849</v>
      </c>
      <c r="Z19" t="s">
        <v>217</v>
      </c>
      <c r="AA19" t="s">
        <v>218</v>
      </c>
      <c r="AB19" t="s">
        <v>219</v>
      </c>
      <c r="AC19" s="20">
        <v>0.72999419150172051</v>
      </c>
      <c r="AD19">
        <v>30</v>
      </c>
      <c r="AE19">
        <v>32</v>
      </c>
      <c r="AF19">
        <v>33</v>
      </c>
      <c r="AG19" s="20">
        <v>8.5620936895086069E-2</v>
      </c>
      <c r="AH19">
        <v>11</v>
      </c>
      <c r="AI19">
        <v>14</v>
      </c>
      <c r="AJ19">
        <v>17</v>
      </c>
      <c r="AK19" s="20">
        <v>0.23403639332124671</v>
      </c>
      <c r="AL19">
        <v>15</v>
      </c>
      <c r="AM19">
        <v>17</v>
      </c>
      <c r="AN19">
        <v>20</v>
      </c>
      <c r="AO19" s="20">
        <v>-0.14871761855151189</v>
      </c>
      <c r="AP19">
        <v>8</v>
      </c>
      <c r="AQ19">
        <v>12</v>
      </c>
      <c r="AR19">
        <v>15</v>
      </c>
      <c r="AS19" s="20">
        <v>-0.25681104959123724</v>
      </c>
      <c r="AT19">
        <v>5</v>
      </c>
      <c r="AU19">
        <v>6</v>
      </c>
      <c r="AV19">
        <v>8</v>
      </c>
      <c r="AW19" s="20">
        <v>1.1230902873086246</v>
      </c>
      <c r="AX19">
        <v>25</v>
      </c>
      <c r="AY19">
        <v>27</v>
      </c>
      <c r="AZ19">
        <v>30</v>
      </c>
      <c r="BA19" s="20">
        <v>0.67757459540365617</v>
      </c>
      <c r="BB19">
        <v>23</v>
      </c>
      <c r="BC19">
        <v>25</v>
      </c>
      <c r="BD19">
        <v>27</v>
      </c>
      <c r="BE19" t="s">
        <v>350</v>
      </c>
    </row>
    <row r="20" spans="1:57">
      <c r="A20" t="s">
        <v>202</v>
      </c>
      <c r="B20" t="s">
        <v>203</v>
      </c>
      <c r="C20" t="s">
        <v>357</v>
      </c>
      <c r="D20" t="s">
        <v>358</v>
      </c>
      <c r="E20" s="2" t="s">
        <v>311</v>
      </c>
      <c r="F20" s="2" t="s">
        <v>359</v>
      </c>
      <c r="G20" t="s">
        <v>39</v>
      </c>
      <c r="H20" t="s">
        <v>39</v>
      </c>
      <c r="I20" t="s">
        <v>360</v>
      </c>
      <c r="J20" t="s">
        <v>361</v>
      </c>
      <c r="K20" t="s">
        <v>354</v>
      </c>
      <c r="L20" t="s">
        <v>212</v>
      </c>
      <c r="M20" t="s">
        <v>40</v>
      </c>
      <c r="N20" t="s">
        <v>213</v>
      </c>
      <c r="O20" t="s">
        <v>214</v>
      </c>
      <c r="P20" t="s">
        <v>362</v>
      </c>
      <c r="Q20" s="20">
        <v>53.96</v>
      </c>
      <c r="R20" t="s">
        <v>216</v>
      </c>
      <c r="S20" t="s">
        <v>363</v>
      </c>
      <c r="T20">
        <v>54.2</v>
      </c>
      <c r="U20" s="18">
        <v>44562</v>
      </c>
      <c r="V20" s="19">
        <v>55</v>
      </c>
      <c r="W20" s="18">
        <v>45658</v>
      </c>
      <c r="X20">
        <v>55.5</v>
      </c>
      <c r="Y20" s="18">
        <v>47849</v>
      </c>
      <c r="Z20" t="s">
        <v>217</v>
      </c>
      <c r="AA20" t="s">
        <v>218</v>
      </c>
      <c r="AB20" t="s">
        <v>219</v>
      </c>
      <c r="AC20" s="20">
        <v>-4.8726273530835247</v>
      </c>
      <c r="AD20">
        <v>5</v>
      </c>
      <c r="AE20">
        <v>10</v>
      </c>
      <c r="AF20">
        <v>12</v>
      </c>
      <c r="AG20" s="20">
        <v>60.368046301826006</v>
      </c>
      <c r="AH20">
        <v>62</v>
      </c>
      <c r="AI20">
        <v>63</v>
      </c>
      <c r="AJ20">
        <v>64</v>
      </c>
      <c r="AK20" s="20">
        <v>2.0897369645145223</v>
      </c>
      <c r="AL20">
        <v>5</v>
      </c>
      <c r="AM20">
        <v>7</v>
      </c>
      <c r="AN20">
        <v>9</v>
      </c>
      <c r="AO20" s="20">
        <v>104.25334287251538</v>
      </c>
      <c r="AP20">
        <v>55</v>
      </c>
      <c r="AQ20">
        <v>55</v>
      </c>
      <c r="AR20">
        <v>55</v>
      </c>
      <c r="AS20" s="20">
        <v>20.335159468903562</v>
      </c>
      <c r="AT20">
        <v>21</v>
      </c>
      <c r="AU20">
        <v>23</v>
      </c>
      <c r="AV20">
        <v>24</v>
      </c>
      <c r="AW20" s="20">
        <v>149.31135377049029</v>
      </c>
      <c r="AX20">
        <v>55</v>
      </c>
      <c r="AY20">
        <v>55</v>
      </c>
      <c r="AZ20">
        <v>55</v>
      </c>
      <c r="BA20" s="20">
        <v>76.027109702947044</v>
      </c>
      <c r="BB20">
        <v>54</v>
      </c>
      <c r="BC20">
        <v>55</v>
      </c>
      <c r="BD20">
        <v>55</v>
      </c>
      <c r="BE20" t="s">
        <v>350</v>
      </c>
    </row>
    <row r="21" spans="1:57" ht="45">
      <c r="A21" t="s">
        <v>364</v>
      </c>
      <c r="B21" t="s">
        <v>365</v>
      </c>
      <c r="C21" t="s">
        <v>366</v>
      </c>
      <c r="D21" t="s">
        <v>367</v>
      </c>
      <c r="E21" s="2" t="s">
        <v>368</v>
      </c>
      <c r="F21" s="2" t="s">
        <v>369</v>
      </c>
      <c r="G21" t="s">
        <v>50</v>
      </c>
      <c r="H21" t="s">
        <v>50</v>
      </c>
      <c r="I21" t="s">
        <v>370</v>
      </c>
      <c r="J21" t="s">
        <v>371</v>
      </c>
      <c r="K21" t="s">
        <v>372</v>
      </c>
      <c r="L21" t="s">
        <v>212</v>
      </c>
      <c r="M21" t="s">
        <v>373</v>
      </c>
      <c r="N21" t="s">
        <v>288</v>
      </c>
      <c r="O21" t="s">
        <v>214</v>
      </c>
      <c r="P21" t="s">
        <v>374</v>
      </c>
      <c r="Q21" s="20">
        <v>0.63</v>
      </c>
      <c r="R21" t="s">
        <v>375</v>
      </c>
      <c r="S21">
        <v>2018</v>
      </c>
      <c r="T21">
        <v>0.6</v>
      </c>
      <c r="U21" s="18">
        <v>44531</v>
      </c>
      <c r="V21" s="19">
        <v>0.56999999999999995</v>
      </c>
      <c r="W21" s="18">
        <v>45627</v>
      </c>
      <c r="X21">
        <v>0.51</v>
      </c>
      <c r="Y21" s="18">
        <v>11293</v>
      </c>
      <c r="Z21" t="s">
        <v>217</v>
      </c>
      <c r="AA21" t="s">
        <v>218</v>
      </c>
      <c r="AB21" t="s">
        <v>219</v>
      </c>
      <c r="AC21" s="20">
        <v>1.6785846200000001</v>
      </c>
      <c r="AD21" s="20">
        <v>1.1750092299999999</v>
      </c>
      <c r="AE21" s="20">
        <v>0.50357538999999996</v>
      </c>
      <c r="AF21" s="21">
        <v>0</v>
      </c>
      <c r="AG21" s="20">
        <v>0.75079583999999999</v>
      </c>
      <c r="AH21" s="20">
        <v>0.45047751000000003</v>
      </c>
      <c r="AI21" s="20">
        <v>0.15015917000000001</v>
      </c>
      <c r="AJ21" s="21">
        <v>0</v>
      </c>
      <c r="AK21" s="21">
        <v>0</v>
      </c>
      <c r="AL21" s="21">
        <v>0</v>
      </c>
      <c r="AM21" s="21">
        <v>0</v>
      </c>
      <c r="AN21" s="21">
        <v>0</v>
      </c>
      <c r="AO21" s="21">
        <v>0</v>
      </c>
      <c r="AP21" s="21">
        <v>0</v>
      </c>
      <c r="AQ21" s="21">
        <v>0</v>
      </c>
      <c r="AR21" s="21">
        <v>0</v>
      </c>
      <c r="AS21" s="21">
        <v>0</v>
      </c>
      <c r="AT21" s="21">
        <v>0</v>
      </c>
      <c r="AU21" s="21">
        <v>0</v>
      </c>
      <c r="AV21" s="21">
        <v>0</v>
      </c>
      <c r="AW21" s="21">
        <v>0</v>
      </c>
      <c r="AX21" s="21">
        <v>0</v>
      </c>
      <c r="AY21" s="21">
        <v>0</v>
      </c>
      <c r="AZ21" s="21">
        <v>0</v>
      </c>
      <c r="BA21" s="20">
        <v>0.78572494999999998</v>
      </c>
      <c r="BB21" s="20">
        <v>0.55310000000000004</v>
      </c>
      <c r="BC21" s="20">
        <v>0.34921000000000002</v>
      </c>
      <c r="BD21" s="21">
        <v>0</v>
      </c>
      <c r="BE21" t="s">
        <v>376</v>
      </c>
    </row>
    <row r="22" spans="1:57" ht="30">
      <c r="A22" t="s">
        <v>377</v>
      </c>
      <c r="B22" t="s">
        <v>377</v>
      </c>
      <c r="C22" t="s">
        <v>378</v>
      </c>
      <c r="D22" t="s">
        <v>379</v>
      </c>
      <c r="E22" s="2" t="s">
        <v>380</v>
      </c>
      <c r="F22" s="2" t="s">
        <v>381</v>
      </c>
      <c r="G22" t="s">
        <v>382</v>
      </c>
      <c r="H22" t="s">
        <v>57</v>
      </c>
      <c r="I22" t="s">
        <v>383</v>
      </c>
      <c r="J22" t="s">
        <v>384</v>
      </c>
      <c r="K22" t="s">
        <v>216</v>
      </c>
      <c r="L22" t="s">
        <v>212</v>
      </c>
      <c r="M22" t="s">
        <v>1</v>
      </c>
      <c r="N22" t="s">
        <v>213</v>
      </c>
      <c r="O22" t="s">
        <v>214</v>
      </c>
      <c r="P22" t="s">
        <v>385</v>
      </c>
      <c r="Q22" s="21">
        <v>0</v>
      </c>
      <c r="R22" t="s">
        <v>216</v>
      </c>
      <c r="S22" t="s">
        <v>386</v>
      </c>
      <c r="T22">
        <v>0</v>
      </c>
      <c r="U22" s="18">
        <v>44562</v>
      </c>
      <c r="V22" s="19">
        <v>0</v>
      </c>
      <c r="W22" s="18">
        <v>45658</v>
      </c>
      <c r="X22">
        <v>0</v>
      </c>
      <c r="Y22" s="18">
        <v>47849</v>
      </c>
      <c r="Z22" t="s">
        <v>217</v>
      </c>
      <c r="AA22" t="s">
        <v>218</v>
      </c>
      <c r="AB22" t="s">
        <v>219</v>
      </c>
      <c r="AC22" s="20">
        <v>3.7756010685663401E-2</v>
      </c>
      <c r="AD22" s="20">
        <v>3.8586642920747996E-2</v>
      </c>
      <c r="AE22" s="20">
        <v>4.0224260046304541E-2</v>
      </c>
      <c r="AF22" s="20">
        <v>4.2770005195523104E-2</v>
      </c>
      <c r="AG22" s="20">
        <v>0.51939576725079295</v>
      </c>
      <c r="AH22" s="20">
        <v>0.53082247413031036</v>
      </c>
      <c r="AI22" s="20">
        <v>0.55335057993240078</v>
      </c>
      <c r="AJ22" s="20">
        <v>0.58837147411562651</v>
      </c>
      <c r="AK22" s="20">
        <v>0.27447392497712719</v>
      </c>
      <c r="AL22" s="20">
        <v>0.280512351326624</v>
      </c>
      <c r="AM22" s="20">
        <v>0.29241729551692591</v>
      </c>
      <c r="AN22" s="20">
        <v>0.31092403524943757</v>
      </c>
      <c r="AO22" s="20">
        <v>0.15171835708298406</v>
      </c>
      <c r="AP22" s="20">
        <v>0.15505616093880972</v>
      </c>
      <c r="AQ22" s="20">
        <v>0.16163674440905282</v>
      </c>
      <c r="AR22" s="20">
        <v>0.17186653999860849</v>
      </c>
      <c r="AS22" s="20" t="s">
        <v>387</v>
      </c>
      <c r="AT22" s="20" t="s">
        <v>388</v>
      </c>
      <c r="AU22" s="20" t="s">
        <v>388</v>
      </c>
      <c r="AV22" s="20" t="s">
        <v>388</v>
      </c>
      <c r="AW22" s="20">
        <v>0.23208371333941344</v>
      </c>
      <c r="AX22" s="20">
        <v>0.23718955503288053</v>
      </c>
      <c r="AY22" s="20">
        <v>0.24725587974847599</v>
      </c>
      <c r="AZ22" s="20">
        <v>0.26290440767070133</v>
      </c>
      <c r="BA22" s="20">
        <v>0.1570790761569503</v>
      </c>
      <c r="BB22" s="20">
        <v>0.1605348158324032</v>
      </c>
      <c r="BC22" s="20">
        <v>0.1673479134163304</v>
      </c>
      <c r="BD22" s="20">
        <v>0.17793916203895385</v>
      </c>
      <c r="BE22" t="s">
        <v>389</v>
      </c>
    </row>
    <row r="23" spans="1:57" ht="30">
      <c r="A23" t="s">
        <v>377</v>
      </c>
      <c r="B23" t="s">
        <v>377</v>
      </c>
      <c r="C23" t="s">
        <v>390</v>
      </c>
      <c r="D23" t="s">
        <v>391</v>
      </c>
      <c r="E23" s="2" t="s">
        <v>392</v>
      </c>
      <c r="F23" s="2" t="s">
        <v>393</v>
      </c>
      <c r="G23" t="s">
        <v>394</v>
      </c>
      <c r="H23" t="s">
        <v>60</v>
      </c>
      <c r="I23" t="s">
        <v>395</v>
      </c>
      <c r="J23" t="s">
        <v>396</v>
      </c>
      <c r="K23" t="s">
        <v>397</v>
      </c>
      <c r="L23" t="s">
        <v>212</v>
      </c>
      <c r="M23" t="s">
        <v>61</v>
      </c>
      <c r="N23" t="s">
        <v>213</v>
      </c>
      <c r="O23" t="s">
        <v>214</v>
      </c>
      <c r="P23" t="s">
        <v>385</v>
      </c>
      <c r="Q23" s="21">
        <v>0</v>
      </c>
      <c r="R23" t="s">
        <v>216</v>
      </c>
      <c r="S23" t="s">
        <v>386</v>
      </c>
      <c r="T23">
        <v>0</v>
      </c>
      <c r="U23" s="18">
        <v>44562</v>
      </c>
      <c r="V23" s="19">
        <v>0</v>
      </c>
      <c r="W23" s="18">
        <v>45658</v>
      </c>
      <c r="X23">
        <v>0</v>
      </c>
      <c r="Y23" s="18">
        <v>47849</v>
      </c>
      <c r="Z23" t="s">
        <v>217</v>
      </c>
      <c r="AA23" t="s">
        <v>218</v>
      </c>
      <c r="AB23" t="s">
        <v>219</v>
      </c>
      <c r="AC23" s="20">
        <v>7.3417721518987344E-2</v>
      </c>
      <c r="AD23" s="20">
        <v>8.5417721518987341E-2</v>
      </c>
      <c r="AE23" s="20">
        <v>9.7657721518987342E-2</v>
      </c>
      <c r="AF23" s="20">
        <v>0.11014252151898735</v>
      </c>
      <c r="AG23" s="20">
        <v>-4.6352873782700019E-2</v>
      </c>
      <c r="AH23" s="20">
        <v>-3.4352873782700022E-2</v>
      </c>
      <c r="AI23" s="20">
        <v>-2.2112873782700021E-2</v>
      </c>
      <c r="AJ23" s="20">
        <v>-9.6280737827000203E-3</v>
      </c>
      <c r="AK23" s="20">
        <v>-6.9767441860465115E-2</v>
      </c>
      <c r="AL23" s="20">
        <v>-5.7767441860465119E-2</v>
      </c>
      <c r="AM23" s="20">
        <v>-4.5527441860465118E-2</v>
      </c>
      <c r="AN23" s="20">
        <v>-3.3042641860465113E-2</v>
      </c>
      <c r="AO23" s="20">
        <v>-6.7696835908756442E-2</v>
      </c>
      <c r="AP23" s="20">
        <v>-5.5696835908756445E-2</v>
      </c>
      <c r="AQ23" s="20">
        <v>-4.3456835908756444E-2</v>
      </c>
      <c r="AR23" s="20">
        <v>-3.0972035908756444E-2</v>
      </c>
      <c r="AS23" s="20" t="s">
        <v>387</v>
      </c>
      <c r="AT23" s="20" t="s">
        <v>388</v>
      </c>
      <c r="AU23" s="20" t="s">
        <v>388</v>
      </c>
      <c r="AV23" s="20" t="s">
        <v>388</v>
      </c>
      <c r="AW23" s="20">
        <v>-4.5598105013817607E-2</v>
      </c>
      <c r="AX23" s="20">
        <v>-3.3598105013817603E-2</v>
      </c>
      <c r="AY23" s="20">
        <v>-2.1358105013817602E-2</v>
      </c>
      <c r="AZ23" s="20">
        <v>-8.8733050138176013E-3</v>
      </c>
      <c r="BA23" s="20">
        <v>-3.9128151260504201E-2</v>
      </c>
      <c r="BB23" s="20">
        <v>-2.7128151260504201E-2</v>
      </c>
      <c r="BC23" s="20">
        <v>-1.48881512605042E-2</v>
      </c>
      <c r="BD23" s="21">
        <v>-2.4033512605041996E-3</v>
      </c>
      <c r="BE23" t="s">
        <v>389</v>
      </c>
    </row>
    <row r="24" spans="1:57" ht="30">
      <c r="A24" t="s">
        <v>398</v>
      </c>
      <c r="B24" t="s">
        <v>398</v>
      </c>
      <c r="C24" t="s">
        <v>399</v>
      </c>
      <c r="D24" t="s">
        <v>400</v>
      </c>
      <c r="E24" s="2" t="s">
        <v>401</v>
      </c>
      <c r="F24" s="2" t="s">
        <v>402</v>
      </c>
      <c r="G24" t="s">
        <v>403</v>
      </c>
      <c r="H24" t="s">
        <v>69</v>
      </c>
      <c r="I24" t="s">
        <v>404</v>
      </c>
      <c r="J24" t="s">
        <v>405</v>
      </c>
      <c r="K24" t="s">
        <v>372</v>
      </c>
      <c r="L24" t="s">
        <v>212</v>
      </c>
      <c r="M24" t="s">
        <v>373</v>
      </c>
      <c r="N24" t="s">
        <v>288</v>
      </c>
      <c r="O24" t="s">
        <v>214</v>
      </c>
      <c r="P24" t="s">
        <v>406</v>
      </c>
      <c r="Q24" s="21">
        <v>0</v>
      </c>
      <c r="R24" t="s">
        <v>407</v>
      </c>
      <c r="S24">
        <v>2018</v>
      </c>
      <c r="T24">
        <v>0</v>
      </c>
      <c r="U24" s="18">
        <v>44531</v>
      </c>
      <c r="V24" s="19">
        <v>0</v>
      </c>
      <c r="W24" s="18">
        <v>45627</v>
      </c>
      <c r="X24">
        <v>0</v>
      </c>
      <c r="Y24" s="18">
        <v>11293</v>
      </c>
      <c r="Z24" t="s">
        <v>217</v>
      </c>
      <c r="AA24" t="s">
        <v>218</v>
      </c>
      <c r="AB24" t="s">
        <v>219</v>
      </c>
      <c r="AC24" s="20">
        <v>20.800745500000001</v>
      </c>
      <c r="AD24" s="20">
        <v>16.6405964</v>
      </c>
      <c r="AE24" s="20">
        <v>13.312477100000001</v>
      </c>
      <c r="AF24" s="20">
        <v>10.6499817</v>
      </c>
      <c r="AG24" s="20">
        <v>20.9184427</v>
      </c>
      <c r="AH24" s="20">
        <v>16.688610499999999</v>
      </c>
      <c r="AI24" s="20">
        <v>13.3047448</v>
      </c>
      <c r="AJ24" s="20">
        <v>10.613033400000001</v>
      </c>
      <c r="AK24" s="20">
        <v>12.780206</v>
      </c>
      <c r="AL24" s="20">
        <v>10.2241648</v>
      </c>
      <c r="AM24" s="20">
        <v>8.1793318500000005</v>
      </c>
      <c r="AN24" s="20">
        <v>6.5434654800000001</v>
      </c>
      <c r="AO24" s="20">
        <v>16.704169199999999</v>
      </c>
      <c r="AP24" s="20">
        <v>12.773776399999999</v>
      </c>
      <c r="AQ24" s="20">
        <v>9.8259818600000006</v>
      </c>
      <c r="AR24" s="20">
        <v>7.8607854899999996</v>
      </c>
      <c r="AS24" s="20">
        <v>2.98516374</v>
      </c>
      <c r="AT24" s="20">
        <v>2.2388728000000002</v>
      </c>
      <c r="AU24" s="20">
        <v>1.49258187</v>
      </c>
      <c r="AV24" s="20">
        <v>0.74629093000000002</v>
      </c>
      <c r="AW24" s="20">
        <v>7.2065904300000003</v>
      </c>
      <c r="AX24" s="20">
        <v>5.4049428199999996</v>
      </c>
      <c r="AY24" s="20">
        <v>4.0537071200000003</v>
      </c>
      <c r="AZ24" s="20">
        <v>3.15288331</v>
      </c>
      <c r="BA24" s="20">
        <v>19.862708999999999</v>
      </c>
      <c r="BB24" s="20">
        <v>15.8901672</v>
      </c>
      <c r="BC24" s="20">
        <v>12.712133700000001</v>
      </c>
      <c r="BD24" s="20">
        <v>9.9313544799999995</v>
      </c>
      <c r="BE24" t="s">
        <v>376</v>
      </c>
    </row>
    <row r="25" spans="1:57" ht="75">
      <c r="A25" t="s">
        <v>398</v>
      </c>
      <c r="B25" t="s">
        <v>398</v>
      </c>
      <c r="C25" t="s">
        <v>399</v>
      </c>
      <c r="D25" t="s">
        <v>408</v>
      </c>
      <c r="E25" s="2" t="s">
        <v>409</v>
      </c>
      <c r="F25" s="2" t="s">
        <v>410</v>
      </c>
      <c r="G25" t="s">
        <v>70</v>
      </c>
      <c r="H25" t="s">
        <v>70</v>
      </c>
      <c r="I25" t="s">
        <v>411</v>
      </c>
      <c r="J25" t="s">
        <v>412</v>
      </c>
      <c r="K25" t="s">
        <v>372</v>
      </c>
      <c r="L25" t="s">
        <v>212</v>
      </c>
      <c r="M25" t="s">
        <v>71</v>
      </c>
      <c r="N25" t="s">
        <v>288</v>
      </c>
      <c r="O25" t="s">
        <v>214</v>
      </c>
      <c r="P25" t="s">
        <v>406</v>
      </c>
      <c r="Q25" s="21">
        <v>595</v>
      </c>
      <c r="R25" t="s">
        <v>413</v>
      </c>
      <c r="S25">
        <v>2018</v>
      </c>
      <c r="T25" s="20">
        <v>564.81961167194095</v>
      </c>
      <c r="U25" s="18">
        <v>44562</v>
      </c>
      <c r="V25" s="19">
        <v>553.52321943850211</v>
      </c>
      <c r="W25" s="18">
        <v>45658</v>
      </c>
      <c r="X25" s="20">
        <v>525.84705846657698</v>
      </c>
      <c r="Y25" s="18">
        <v>47849</v>
      </c>
      <c r="Z25" t="s">
        <v>217</v>
      </c>
      <c r="AA25" t="s">
        <v>218</v>
      </c>
      <c r="AB25" t="s">
        <v>219</v>
      </c>
      <c r="AC25" s="20">
        <v>351.94861383831994</v>
      </c>
      <c r="AD25" s="20">
        <v>334.35118314640397</v>
      </c>
      <c r="AE25" s="20">
        <v>327.66415948347588</v>
      </c>
      <c r="AF25" s="20">
        <v>311.2809515093021</v>
      </c>
      <c r="AG25" s="20">
        <v>824.74036521139897</v>
      </c>
      <c r="AH25" s="20">
        <v>783.50334695082938</v>
      </c>
      <c r="AI25" s="20">
        <v>767.8332800118128</v>
      </c>
      <c r="AJ25" s="20">
        <v>729.44161601122221</v>
      </c>
      <c r="AK25" s="20">
        <v>299.05682079595124</v>
      </c>
      <c r="AL25" s="20">
        <v>284.10397975615365</v>
      </c>
      <c r="AM25" s="20">
        <v>278.42190016103058</v>
      </c>
      <c r="AN25" s="20">
        <v>264.50080515297907</v>
      </c>
      <c r="AO25" s="20">
        <v>443.15178194181055</v>
      </c>
      <c r="AP25" s="20">
        <v>420.99419284472003</v>
      </c>
      <c r="AQ25" s="20">
        <v>412.57430898782565</v>
      </c>
      <c r="AR25" s="20">
        <v>391.94559353843437</v>
      </c>
      <c r="AS25" s="20">
        <v>131.347204394161</v>
      </c>
      <c r="AT25" s="20">
        <v>124.77984417445295</v>
      </c>
      <c r="AU25" s="20">
        <v>122.28424729096389</v>
      </c>
      <c r="AV25" s="20">
        <v>116.1700349264157</v>
      </c>
      <c r="AW25" s="20">
        <v>79.722906598083952</v>
      </c>
      <c r="AX25" s="20">
        <v>75.736761268179748</v>
      </c>
      <c r="AY25" s="20">
        <v>74.222026042816154</v>
      </c>
      <c r="AZ25" s="20">
        <v>70.51092474067535</v>
      </c>
      <c r="BA25" s="20">
        <v>375.00794508358229</v>
      </c>
      <c r="BB25" s="20">
        <v>356.25754782940317</v>
      </c>
      <c r="BC25" s="20">
        <v>349.13239687281509</v>
      </c>
      <c r="BD25" s="20">
        <v>331.67577702917436</v>
      </c>
      <c r="BE25" t="s">
        <v>376</v>
      </c>
    </row>
    <row r="26" spans="1:57">
      <c r="A26" t="s">
        <v>202</v>
      </c>
      <c r="B26" t="s">
        <v>203</v>
      </c>
      <c r="C26" t="s">
        <v>414</v>
      </c>
      <c r="D26" t="s">
        <v>415</v>
      </c>
      <c r="E26" s="2" t="s">
        <v>416</v>
      </c>
      <c r="F26" s="2" t="s">
        <v>417</v>
      </c>
      <c r="G26" t="s">
        <v>418</v>
      </c>
      <c r="H26" t="s">
        <v>94</v>
      </c>
      <c r="I26" t="s">
        <v>419</v>
      </c>
      <c r="J26" t="s">
        <v>420</v>
      </c>
      <c r="K26" t="s">
        <v>397</v>
      </c>
      <c r="L26" t="s">
        <v>212</v>
      </c>
      <c r="M26" t="s">
        <v>51</v>
      </c>
      <c r="N26" t="s">
        <v>213</v>
      </c>
      <c r="O26" t="s">
        <v>214</v>
      </c>
      <c r="P26" t="s">
        <v>215</v>
      </c>
      <c r="Q26" s="20">
        <v>-0.19</v>
      </c>
      <c r="R26" t="s">
        <v>421</v>
      </c>
      <c r="S26">
        <v>2014</v>
      </c>
      <c r="T26">
        <v>12</v>
      </c>
      <c r="U26" s="18">
        <v>44562</v>
      </c>
      <c r="V26" s="19">
        <v>10</v>
      </c>
      <c r="W26" s="18">
        <v>45658</v>
      </c>
      <c r="X26">
        <v>7</v>
      </c>
      <c r="Y26" s="18">
        <v>47849</v>
      </c>
      <c r="Z26" t="s">
        <v>217</v>
      </c>
      <c r="AA26" t="s">
        <v>218</v>
      </c>
      <c r="AB26" t="s">
        <v>219</v>
      </c>
      <c r="AC26" s="20">
        <v>-0.64521111111111129</v>
      </c>
      <c r="AD26" s="20">
        <v>-0.3452111111111113</v>
      </c>
      <c r="AE26" s="20">
        <v>-3.9211111111111308E-2</v>
      </c>
      <c r="AF26" s="20">
        <v>0.2729088888888887</v>
      </c>
      <c r="AG26" s="20">
        <v>-0.15685584415584414</v>
      </c>
      <c r="AH26" s="20">
        <v>0.14314415584415585</v>
      </c>
      <c r="AI26" s="20">
        <v>0.44914415584415585</v>
      </c>
      <c r="AJ26" s="20">
        <v>0.76126415584415585</v>
      </c>
      <c r="AK26" s="20">
        <v>-0.6846714285714286</v>
      </c>
      <c r="AL26" s="20">
        <v>-0.38467142857142861</v>
      </c>
      <c r="AM26" s="20">
        <v>-7.8671428571428614E-2</v>
      </c>
      <c r="AN26" s="20">
        <v>0.23344857142857139</v>
      </c>
      <c r="AO26" s="20">
        <v>-1.6155666666666668</v>
      </c>
      <c r="AP26" s="20">
        <v>-1.3155666666666668</v>
      </c>
      <c r="AQ26" s="20">
        <v>-1.0095666666666667</v>
      </c>
      <c r="AR26" s="20">
        <v>-0.69744666666666677</v>
      </c>
      <c r="AS26" s="20">
        <v>-0.62059199999999992</v>
      </c>
      <c r="AT26" s="20">
        <v>-0.32059199999999993</v>
      </c>
      <c r="AU26" s="20">
        <v>-1.4591999999999938E-2</v>
      </c>
      <c r="AV26" s="20">
        <v>0.29752800000000007</v>
      </c>
      <c r="AW26" s="20">
        <v>-0.96201538461538449</v>
      </c>
      <c r="AX26" s="20">
        <v>-0.66201538461538445</v>
      </c>
      <c r="AY26" s="20">
        <v>-0.35601538461538446</v>
      </c>
      <c r="AZ26" s="20">
        <v>-4.3895384615384447E-2</v>
      </c>
      <c r="BA26" s="20">
        <v>-1.0857045454545453</v>
      </c>
      <c r="BB26" s="20">
        <v>-0.78570454545454527</v>
      </c>
      <c r="BC26" s="20">
        <v>-0.47970454545454527</v>
      </c>
      <c r="BD26" s="20">
        <v>-0.16758454545454526</v>
      </c>
      <c r="BE26" t="s">
        <v>422</v>
      </c>
    </row>
    <row r="27" spans="1:57">
      <c r="A27" t="s">
        <v>202</v>
      </c>
      <c r="B27" t="s">
        <v>203</v>
      </c>
      <c r="C27" t="s">
        <v>423</v>
      </c>
      <c r="D27" t="s">
        <v>424</v>
      </c>
      <c r="E27" s="2" t="s">
        <v>311</v>
      </c>
      <c r="F27" s="2" t="s">
        <v>359</v>
      </c>
      <c r="G27" t="s">
        <v>425</v>
      </c>
      <c r="H27" t="s">
        <v>426</v>
      </c>
      <c r="I27" t="s">
        <v>427</v>
      </c>
      <c r="J27" t="s">
        <v>428</v>
      </c>
      <c r="K27" t="s">
        <v>354</v>
      </c>
      <c r="L27" t="s">
        <v>212</v>
      </c>
      <c r="M27" t="s">
        <v>34</v>
      </c>
      <c r="N27" t="s">
        <v>213</v>
      </c>
      <c r="O27" t="s">
        <v>214</v>
      </c>
      <c r="P27" t="s">
        <v>429</v>
      </c>
      <c r="Q27" s="19">
        <v>10.1</v>
      </c>
      <c r="R27" t="s">
        <v>216</v>
      </c>
      <c r="S27">
        <v>2019</v>
      </c>
      <c r="T27">
        <v>3.6</v>
      </c>
      <c r="U27" s="18">
        <v>44562</v>
      </c>
      <c r="V27" s="19">
        <v>7.4</v>
      </c>
      <c r="W27" s="18">
        <v>45658</v>
      </c>
      <c r="X27">
        <v>15.4</v>
      </c>
      <c r="Y27" s="18">
        <v>47849</v>
      </c>
      <c r="Z27" t="s">
        <v>217</v>
      </c>
      <c r="AA27" t="s">
        <v>218</v>
      </c>
      <c r="AB27" t="s">
        <v>219</v>
      </c>
      <c r="AC27">
        <v>904</v>
      </c>
      <c r="AD27">
        <v>922</v>
      </c>
      <c r="AE27">
        <v>940</v>
      </c>
      <c r="AF27">
        <v>958</v>
      </c>
      <c r="AG27">
        <v>2032</v>
      </c>
      <c r="AH27">
        <v>2072</v>
      </c>
      <c r="AI27">
        <v>2113</v>
      </c>
      <c r="AJ27">
        <v>2155</v>
      </c>
      <c r="AK27" t="s">
        <v>388</v>
      </c>
      <c r="AL27" t="s">
        <v>388</v>
      </c>
      <c r="AM27" t="s">
        <v>388</v>
      </c>
      <c r="AN27" t="s">
        <v>388</v>
      </c>
      <c r="AO27">
        <v>1208</v>
      </c>
      <c r="AP27">
        <v>1232</v>
      </c>
      <c r="AQ27">
        <v>1256</v>
      </c>
      <c r="AR27">
        <v>1281</v>
      </c>
      <c r="AS27">
        <v>1450</v>
      </c>
      <c r="AT27">
        <v>1479</v>
      </c>
      <c r="AU27">
        <v>1508</v>
      </c>
      <c r="AV27">
        <v>1538</v>
      </c>
      <c r="AW27" t="s">
        <v>388</v>
      </c>
      <c r="AX27" t="s">
        <v>388</v>
      </c>
      <c r="AY27" t="s">
        <v>388</v>
      </c>
      <c r="AZ27" t="s">
        <v>388</v>
      </c>
      <c r="BA27" t="s">
        <v>388</v>
      </c>
      <c r="BB27" t="s">
        <v>388</v>
      </c>
      <c r="BC27" t="s">
        <v>388</v>
      </c>
      <c r="BD27" t="s">
        <v>388</v>
      </c>
      <c r="BE27" t="s">
        <v>430</v>
      </c>
    </row>
    <row r="28" spans="1:57" ht="30">
      <c r="A28" t="s">
        <v>202</v>
      </c>
      <c r="B28" t="s">
        <v>203</v>
      </c>
      <c r="C28" t="s">
        <v>431</v>
      </c>
      <c r="D28" t="s">
        <v>432</v>
      </c>
      <c r="E28" s="2" t="s">
        <v>206</v>
      </c>
      <c r="F28" s="2" t="s">
        <v>433</v>
      </c>
      <c r="G28" t="s">
        <v>434</v>
      </c>
      <c r="H28" t="s">
        <v>45</v>
      </c>
      <c r="I28" t="s">
        <v>435</v>
      </c>
      <c r="J28" t="s">
        <v>436</v>
      </c>
      <c r="K28" t="s">
        <v>211</v>
      </c>
      <c r="L28" t="s">
        <v>212</v>
      </c>
      <c r="M28" t="s">
        <v>46</v>
      </c>
      <c r="N28" t="s">
        <v>213</v>
      </c>
      <c r="O28" t="s">
        <v>214</v>
      </c>
      <c r="P28" t="s">
        <v>437</v>
      </c>
      <c r="Q28" s="20">
        <v>1.9</v>
      </c>
      <c r="R28" t="s">
        <v>216</v>
      </c>
      <c r="S28" t="s">
        <v>438</v>
      </c>
      <c r="T28">
        <v>1.2</v>
      </c>
      <c r="U28" s="18">
        <v>44562</v>
      </c>
      <c r="V28" s="19">
        <v>2</v>
      </c>
      <c r="W28" s="18">
        <v>45658</v>
      </c>
      <c r="X28">
        <v>2.1</v>
      </c>
      <c r="Y28" s="18">
        <v>47849</v>
      </c>
      <c r="Z28" t="s">
        <v>217</v>
      </c>
      <c r="AA28" t="s">
        <v>218</v>
      </c>
      <c r="AB28" t="s">
        <v>219</v>
      </c>
      <c r="AC28" t="s">
        <v>387</v>
      </c>
      <c r="AD28" t="s">
        <v>388</v>
      </c>
      <c r="AE28" t="s">
        <v>388</v>
      </c>
      <c r="AF28" t="s">
        <v>388</v>
      </c>
      <c r="AG28">
        <v>3.4158996849712769E-2</v>
      </c>
      <c r="AK28" t="s">
        <v>387</v>
      </c>
      <c r="AL28" t="s">
        <v>388</v>
      </c>
      <c r="AM28" t="s">
        <v>388</v>
      </c>
      <c r="AN28" t="s">
        <v>388</v>
      </c>
      <c r="AO28">
        <v>6.1728395061728392E-3</v>
      </c>
      <c r="AS28">
        <v>3.0985915492957747E-2</v>
      </c>
      <c r="AW28">
        <v>1.1655011655011656E-2</v>
      </c>
      <c r="BA28">
        <v>5.7142857142857141E-2</v>
      </c>
      <c r="BE28" s="32" t="s">
        <v>439</v>
      </c>
    </row>
    <row r="29" spans="1:57">
      <c r="A29" t="s">
        <v>440</v>
      </c>
      <c r="B29" t="s">
        <v>441</v>
      </c>
      <c r="C29" t="s">
        <v>442</v>
      </c>
      <c r="D29" t="s">
        <v>443</v>
      </c>
      <c r="E29" s="2" t="s">
        <v>326</v>
      </c>
      <c r="F29" s="2" t="s">
        <v>444</v>
      </c>
      <c r="G29" t="s">
        <v>445</v>
      </c>
      <c r="H29" t="s">
        <v>18</v>
      </c>
      <c r="I29" t="s">
        <v>446</v>
      </c>
      <c r="J29" t="s">
        <v>447</v>
      </c>
      <c r="K29" t="s">
        <v>372</v>
      </c>
      <c r="L29" t="s">
        <v>212</v>
      </c>
      <c r="M29" t="s">
        <v>19</v>
      </c>
      <c r="N29" t="s">
        <v>288</v>
      </c>
      <c r="O29" t="s">
        <v>214</v>
      </c>
      <c r="P29" t="s">
        <v>448</v>
      </c>
      <c r="Q29" s="20">
        <v>978.07</v>
      </c>
      <c r="R29" t="s">
        <v>216</v>
      </c>
      <c r="S29">
        <v>2018</v>
      </c>
      <c r="T29">
        <v>943.85</v>
      </c>
      <c r="U29" s="18">
        <v>44562</v>
      </c>
      <c r="V29" s="19">
        <v>924.15</v>
      </c>
      <c r="W29" s="18">
        <v>45658</v>
      </c>
      <c r="X29">
        <v>883.92</v>
      </c>
      <c r="Y29" s="18">
        <v>47849</v>
      </c>
      <c r="Z29" t="s">
        <v>449</v>
      </c>
      <c r="AA29" t="s">
        <v>450</v>
      </c>
      <c r="AB29" t="s">
        <v>451</v>
      </c>
      <c r="AC29" s="20">
        <v>0.27574196919512317</v>
      </c>
      <c r="AD29" s="20">
        <v>0.261954870735367</v>
      </c>
      <c r="AE29" s="20">
        <v>0.22266164012506193</v>
      </c>
      <c r="AF29" s="20">
        <v>0.16699623009379644</v>
      </c>
      <c r="AG29" s="20">
        <v>0.26732553113006369</v>
      </c>
      <c r="AH29" s="20">
        <v>0.2539592545735605</v>
      </c>
      <c r="AI29" s="20">
        <v>0.21586536638752643</v>
      </c>
      <c r="AJ29" s="20">
        <v>0.16189902479064483</v>
      </c>
      <c r="AK29" s="20">
        <v>0.27335266527751761</v>
      </c>
      <c r="AL29" s="20">
        <v>0.25968503201364174</v>
      </c>
      <c r="AM29" s="20">
        <v>0.22073227721159547</v>
      </c>
      <c r="AN29" s="20">
        <v>0.16554920790869659</v>
      </c>
      <c r="AO29" s="20">
        <v>0.30825462787729913</v>
      </c>
      <c r="AP29" s="20">
        <v>0.29284189648343417</v>
      </c>
      <c r="AQ29" s="20">
        <v>0.24891561201091905</v>
      </c>
      <c r="AR29" s="20">
        <v>0.18668670900818929</v>
      </c>
      <c r="AS29" s="20">
        <v>0.26426039486450659</v>
      </c>
      <c r="AT29" s="20">
        <v>0.25104737512128122</v>
      </c>
      <c r="AU29" s="20">
        <v>0.21339026885308904</v>
      </c>
      <c r="AV29" s="20">
        <v>0.16004270163981676</v>
      </c>
      <c r="AW29" s="20">
        <v>0.28375262052738737</v>
      </c>
      <c r="AX29" s="20">
        <v>0.26956498950101798</v>
      </c>
      <c r="AY29" s="20">
        <v>0.22913024107586527</v>
      </c>
      <c r="AZ29" s="20">
        <v>0.17184768080689894</v>
      </c>
      <c r="BA29" s="20">
        <v>0.26261599463043084</v>
      </c>
      <c r="BB29" s="20">
        <v>0.24948519489890927</v>
      </c>
      <c r="BC29" s="20">
        <v>0.21206241566407288</v>
      </c>
      <c r="BD29" s="20">
        <v>0.15904681174805466</v>
      </c>
      <c r="BE29" t="s">
        <v>452</v>
      </c>
    </row>
    <row r="30" spans="1:57" ht="30">
      <c r="A30" t="s">
        <v>229</v>
      </c>
      <c r="B30" t="s">
        <v>230</v>
      </c>
      <c r="C30" t="s">
        <v>453</v>
      </c>
      <c r="D30" t="s">
        <v>454</v>
      </c>
      <c r="E30" s="22" t="s">
        <v>233</v>
      </c>
      <c r="F30" s="2" t="s">
        <v>455</v>
      </c>
      <c r="G30" t="s">
        <v>95</v>
      </c>
      <c r="H30" t="s">
        <v>95</v>
      </c>
      <c r="I30" t="s">
        <v>456</v>
      </c>
      <c r="J30" t="s">
        <v>457</v>
      </c>
      <c r="K30" t="s">
        <v>397</v>
      </c>
      <c r="L30" t="s">
        <v>305</v>
      </c>
      <c r="M30" t="s">
        <v>11</v>
      </c>
      <c r="N30" t="s">
        <v>213</v>
      </c>
      <c r="O30" t="s">
        <v>214</v>
      </c>
      <c r="P30" t="s">
        <v>239</v>
      </c>
      <c r="Q30" s="20">
        <v>0.34</v>
      </c>
      <c r="R30" t="s">
        <v>421</v>
      </c>
      <c r="S30">
        <v>2019</v>
      </c>
      <c r="T30">
        <v>0.52</v>
      </c>
      <c r="U30" s="18">
        <v>44562</v>
      </c>
      <c r="V30" s="19">
        <v>0.55000000000000004</v>
      </c>
      <c r="W30" s="18">
        <v>45658</v>
      </c>
      <c r="X30">
        <v>0.61</v>
      </c>
      <c r="Y30" s="18">
        <v>47849</v>
      </c>
      <c r="Z30" t="s">
        <v>458</v>
      </c>
      <c r="AA30" t="s">
        <v>459</v>
      </c>
      <c r="AB30" t="s">
        <v>460</v>
      </c>
      <c r="AC30" t="s">
        <v>461</v>
      </c>
      <c r="AD30" t="s">
        <v>388</v>
      </c>
      <c r="AE30" t="s">
        <v>388</v>
      </c>
      <c r="AF30" t="s">
        <v>388</v>
      </c>
      <c r="AG30">
        <v>0.39</v>
      </c>
      <c r="AH30">
        <v>0.46</v>
      </c>
      <c r="AI30">
        <v>0.54</v>
      </c>
      <c r="AJ30">
        <v>0.63</v>
      </c>
      <c r="AK30">
        <v>0.13</v>
      </c>
      <c r="AL30">
        <v>0.15</v>
      </c>
      <c r="AM30">
        <v>0.18</v>
      </c>
      <c r="AN30">
        <v>0.21</v>
      </c>
      <c r="AO30">
        <v>0.28999999999999998</v>
      </c>
      <c r="AP30">
        <v>0.34</v>
      </c>
      <c r="AQ30">
        <v>0.4</v>
      </c>
      <c r="AR30">
        <v>0.47</v>
      </c>
      <c r="AS30">
        <v>0.5</v>
      </c>
      <c r="AT30">
        <v>0.59</v>
      </c>
      <c r="AU30">
        <v>0.69</v>
      </c>
      <c r="AV30">
        <v>0.81</v>
      </c>
      <c r="AW30">
        <v>0.56000000000000005</v>
      </c>
      <c r="AX30">
        <v>0.66</v>
      </c>
      <c r="AY30">
        <v>0.77</v>
      </c>
      <c r="AZ30">
        <v>0.9</v>
      </c>
      <c r="BA30">
        <v>0.19</v>
      </c>
      <c r="BB30">
        <v>0.22</v>
      </c>
      <c r="BC30">
        <v>0.26</v>
      </c>
      <c r="BD30">
        <v>0.3</v>
      </c>
      <c r="BE30" t="s">
        <v>462</v>
      </c>
    </row>
    <row r="31" spans="1:57" ht="30">
      <c r="A31" t="s">
        <v>364</v>
      </c>
      <c r="B31" t="s">
        <v>365</v>
      </c>
      <c r="C31" t="s">
        <v>463</v>
      </c>
      <c r="D31" t="s">
        <v>464</v>
      </c>
      <c r="E31" s="2" t="s">
        <v>300</v>
      </c>
      <c r="F31" s="2" t="s">
        <v>465</v>
      </c>
      <c r="G31" t="s">
        <v>53</v>
      </c>
      <c r="H31" t="s">
        <v>53</v>
      </c>
      <c r="I31" t="s">
        <v>466</v>
      </c>
      <c r="J31" t="s">
        <v>467</v>
      </c>
      <c r="K31" t="s">
        <v>397</v>
      </c>
      <c r="L31" t="s">
        <v>468</v>
      </c>
      <c r="M31" t="s">
        <v>11</v>
      </c>
      <c r="N31" t="s">
        <v>213</v>
      </c>
      <c r="O31" t="s">
        <v>214</v>
      </c>
      <c r="P31" t="s">
        <v>374</v>
      </c>
      <c r="Q31" s="20">
        <v>0.65059999999999996</v>
      </c>
      <c r="R31" t="s">
        <v>421</v>
      </c>
      <c r="S31">
        <v>2010</v>
      </c>
      <c r="T31" s="20">
        <v>0.65659999999999996</v>
      </c>
      <c r="U31" s="18">
        <v>44562</v>
      </c>
      <c r="V31" s="19">
        <v>0.66259999999999997</v>
      </c>
      <c r="W31" s="18">
        <v>45658</v>
      </c>
      <c r="X31" s="20">
        <v>0.66859999999999997</v>
      </c>
      <c r="Y31" s="18">
        <v>47849</v>
      </c>
      <c r="Z31" t="s">
        <v>217</v>
      </c>
      <c r="AA31" t="s">
        <v>218</v>
      </c>
      <c r="AB31" t="s">
        <v>219</v>
      </c>
      <c r="AC31" s="20">
        <v>0.50749999999999995</v>
      </c>
      <c r="AD31" s="20">
        <v>0.55320000000000003</v>
      </c>
      <c r="AE31" s="20">
        <v>0.60299999999999998</v>
      </c>
      <c r="AF31" s="20">
        <v>0.6573</v>
      </c>
      <c r="AG31" s="20">
        <v>0.56859999999999999</v>
      </c>
      <c r="AH31" s="20">
        <v>0.61980000000000002</v>
      </c>
      <c r="AI31" s="20">
        <v>0.67559999999999998</v>
      </c>
      <c r="AJ31" s="20">
        <v>0.73640000000000005</v>
      </c>
      <c r="AK31" s="20">
        <v>0.4945</v>
      </c>
      <c r="AL31" s="20">
        <v>0.53900000000000003</v>
      </c>
      <c r="AM31" s="20">
        <v>0.58750000000000002</v>
      </c>
      <c r="AN31" s="20">
        <v>0.64039999999999997</v>
      </c>
      <c r="AO31" s="20">
        <v>0.56840000000000002</v>
      </c>
      <c r="AP31" s="20">
        <v>0.61960000000000004</v>
      </c>
      <c r="AQ31" s="20">
        <v>0.6754</v>
      </c>
      <c r="AR31" s="20">
        <v>0.73619999999999997</v>
      </c>
      <c r="AS31" s="20">
        <v>0.52839999999999998</v>
      </c>
      <c r="AT31" s="20">
        <v>0.57599999999999996</v>
      </c>
      <c r="AU31" s="20">
        <v>0.62780000000000002</v>
      </c>
      <c r="AV31" s="20">
        <v>0.68430000000000002</v>
      </c>
      <c r="AW31" s="20">
        <v>0.4461</v>
      </c>
      <c r="AX31" s="20">
        <v>0.48620000000000002</v>
      </c>
      <c r="AY31" s="20">
        <v>0.53</v>
      </c>
      <c r="AZ31" s="20">
        <v>0.57769999999999999</v>
      </c>
      <c r="BA31" s="20">
        <v>0.47299999999999998</v>
      </c>
      <c r="BB31" s="20">
        <v>0.51559999999999995</v>
      </c>
      <c r="BC31" s="20">
        <v>0.56200000000000006</v>
      </c>
      <c r="BD31" s="20">
        <v>0.61260000000000003</v>
      </c>
      <c r="BE31" t="s">
        <v>469</v>
      </c>
    </row>
    <row r="32" spans="1:57" ht="105">
      <c r="A32" t="s">
        <v>364</v>
      </c>
      <c r="B32" t="s">
        <v>365</v>
      </c>
      <c r="C32" t="s">
        <v>470</v>
      </c>
      <c r="D32" t="s">
        <v>471</v>
      </c>
      <c r="E32" s="2" t="s">
        <v>472</v>
      </c>
      <c r="F32" s="2" t="s">
        <v>473</v>
      </c>
      <c r="G32" t="s">
        <v>474</v>
      </c>
      <c r="H32" t="s">
        <v>55</v>
      </c>
      <c r="I32" t="s">
        <v>475</v>
      </c>
      <c r="J32" t="s">
        <v>476</v>
      </c>
      <c r="K32" t="s">
        <v>477</v>
      </c>
      <c r="L32" t="s">
        <v>468</v>
      </c>
      <c r="M32" t="s">
        <v>56</v>
      </c>
      <c r="N32" t="s">
        <v>288</v>
      </c>
      <c r="O32" t="s">
        <v>214</v>
      </c>
      <c r="P32" t="s">
        <v>374</v>
      </c>
      <c r="Q32" s="20">
        <v>0.44529999999999997</v>
      </c>
      <c r="R32" t="s">
        <v>421</v>
      </c>
      <c r="S32">
        <v>2018</v>
      </c>
      <c r="T32" s="20">
        <v>0.77590000000000003</v>
      </c>
      <c r="U32" s="18">
        <v>44562</v>
      </c>
      <c r="V32" s="19">
        <v>0.78339999999999999</v>
      </c>
      <c r="W32" s="18">
        <v>45658</v>
      </c>
      <c r="X32" s="20">
        <v>0.79090000000000005</v>
      </c>
      <c r="Y32" s="18">
        <v>47849</v>
      </c>
      <c r="Z32" t="s">
        <v>217</v>
      </c>
      <c r="AA32" t="s">
        <v>218</v>
      </c>
      <c r="AB32" t="s">
        <v>219</v>
      </c>
      <c r="AC32" s="20">
        <v>0.72091553443013234</v>
      </c>
      <c r="AD32" s="20">
        <v>0.68489999999999995</v>
      </c>
      <c r="AE32" s="20">
        <v>0.58220000000000005</v>
      </c>
      <c r="AF32" s="20">
        <v>0.43669999999999998</v>
      </c>
      <c r="AG32" s="20">
        <v>0.43182347689898204</v>
      </c>
      <c r="AH32" s="20">
        <v>0.41020000000000001</v>
      </c>
      <c r="AI32" s="20">
        <v>0.34870000000000001</v>
      </c>
      <c r="AJ32" s="20">
        <v>0.26150000000000001</v>
      </c>
      <c r="AK32" s="20">
        <v>0.43244405032983702</v>
      </c>
      <c r="AL32" s="20">
        <v>0.4108</v>
      </c>
      <c r="AM32" s="20">
        <v>0.34920000000000001</v>
      </c>
      <c r="AN32" s="20">
        <v>0.26190000000000002</v>
      </c>
      <c r="AO32" s="20">
        <v>0.47048045246838532</v>
      </c>
      <c r="AP32" s="20">
        <v>0.44700000000000001</v>
      </c>
      <c r="AQ32" s="20">
        <v>0.38</v>
      </c>
      <c r="AR32" s="20">
        <v>0.28499999999999998</v>
      </c>
      <c r="AS32" s="20">
        <v>0.75053016947158824</v>
      </c>
      <c r="AT32" s="20">
        <v>0.71299999999999997</v>
      </c>
      <c r="AU32" s="20">
        <v>0.60609999999999997</v>
      </c>
      <c r="AV32" s="20">
        <v>0.4546</v>
      </c>
      <c r="AW32" s="20">
        <v>0.72674637465643066</v>
      </c>
      <c r="AX32" s="20">
        <v>0.69040000000000001</v>
      </c>
      <c r="AY32" s="20">
        <v>0.58679999999999999</v>
      </c>
      <c r="AZ32" s="20">
        <v>0.44009999999999999</v>
      </c>
      <c r="BA32" s="20">
        <v>0.61157932918100744</v>
      </c>
      <c r="BB32" s="20">
        <v>0.58099999999999996</v>
      </c>
      <c r="BC32" s="20">
        <v>0.49390000000000001</v>
      </c>
      <c r="BD32" s="20">
        <v>0.37040000000000001</v>
      </c>
      <c r="BE32" t="s">
        <v>478</v>
      </c>
    </row>
    <row r="33" spans="1:57" ht="30">
      <c r="A33" t="s">
        <v>479</v>
      </c>
      <c r="B33" t="s">
        <v>480</v>
      </c>
      <c r="C33" t="s">
        <v>324</v>
      </c>
      <c r="D33" t="s">
        <v>481</v>
      </c>
      <c r="E33" s="2" t="s">
        <v>326</v>
      </c>
      <c r="F33" s="2" t="s">
        <v>482</v>
      </c>
      <c r="G33" t="s">
        <v>6</v>
      </c>
      <c r="H33" t="s">
        <v>6</v>
      </c>
      <c r="I33" t="s">
        <v>483</v>
      </c>
      <c r="J33" t="s">
        <v>484</v>
      </c>
      <c r="K33" t="s">
        <v>372</v>
      </c>
      <c r="L33" t="s">
        <v>212</v>
      </c>
      <c r="M33" t="s">
        <v>373</v>
      </c>
      <c r="N33" t="s">
        <v>288</v>
      </c>
      <c r="O33" t="s">
        <v>214</v>
      </c>
      <c r="P33" t="s">
        <v>330</v>
      </c>
      <c r="Q33" s="20">
        <v>602.29999999999995</v>
      </c>
      <c r="R33" t="s">
        <v>485</v>
      </c>
      <c r="S33">
        <v>2017</v>
      </c>
      <c r="T33" s="20">
        <v>596.03</v>
      </c>
      <c r="U33" s="18">
        <v>44562</v>
      </c>
      <c r="V33" s="19">
        <v>571.02</v>
      </c>
      <c r="W33" s="18">
        <v>45658</v>
      </c>
      <c r="X33">
        <v>559.07000000000005</v>
      </c>
      <c r="Y33" s="18">
        <v>47849</v>
      </c>
      <c r="Z33" t="s">
        <v>217</v>
      </c>
      <c r="AA33" t="s">
        <v>218</v>
      </c>
      <c r="AB33" t="s">
        <v>219</v>
      </c>
      <c r="AC33" s="20">
        <v>580.75681432422539</v>
      </c>
      <c r="AD33" s="20">
        <v>574.48681432422541</v>
      </c>
      <c r="AE33" s="20">
        <v>555.7468143242254</v>
      </c>
      <c r="AF33" s="20">
        <v>568.80681432422546</v>
      </c>
      <c r="AG33" s="20">
        <v>587.94667027612343</v>
      </c>
      <c r="AH33" s="20">
        <v>581.67667027612345</v>
      </c>
      <c r="AI33" s="20">
        <v>562.93667027612344</v>
      </c>
      <c r="AJ33" s="20">
        <v>575.9966702761235</v>
      </c>
      <c r="AK33" s="20">
        <v>797.48485545586993</v>
      </c>
      <c r="AL33" s="20">
        <v>791.21485545586995</v>
      </c>
      <c r="AM33" s="20">
        <v>772.47485545586994</v>
      </c>
      <c r="AN33" s="20">
        <v>785.53485545587</v>
      </c>
      <c r="AO33" s="20">
        <v>843.06924369417607</v>
      </c>
      <c r="AP33" s="20">
        <v>836.79924369417608</v>
      </c>
      <c r="AQ33" s="20">
        <v>818.05924369417608</v>
      </c>
      <c r="AR33" s="20">
        <v>831.11924369417613</v>
      </c>
      <c r="AS33" s="20">
        <v>669.42296784978657</v>
      </c>
      <c r="AT33" s="20">
        <v>663.15296784978659</v>
      </c>
      <c r="AU33" s="20">
        <v>644.41296784978658</v>
      </c>
      <c r="AV33" s="20">
        <v>657.47296784978664</v>
      </c>
      <c r="AW33" s="20">
        <v>531.03563208554226</v>
      </c>
      <c r="AX33" s="20">
        <v>524.76563208554228</v>
      </c>
      <c r="AY33" s="20">
        <v>506.02563208554227</v>
      </c>
      <c r="AZ33" s="20">
        <v>519.08563208554233</v>
      </c>
      <c r="BA33" s="20">
        <v>555.75859658043601</v>
      </c>
      <c r="BB33" s="20">
        <v>549.48859658043602</v>
      </c>
      <c r="BC33" s="20">
        <v>530.74859658043601</v>
      </c>
      <c r="BD33" s="20">
        <v>543.80859658043607</v>
      </c>
      <c r="BE33" t="s">
        <v>486</v>
      </c>
    </row>
    <row r="34" spans="1:57">
      <c r="A34" t="s">
        <v>479</v>
      </c>
      <c r="B34" t="s">
        <v>487</v>
      </c>
      <c r="C34" t="s">
        <v>488</v>
      </c>
      <c r="D34" t="s">
        <v>489</v>
      </c>
      <c r="E34" s="2" t="s">
        <v>490</v>
      </c>
      <c r="F34" s="2" t="s">
        <v>491</v>
      </c>
      <c r="G34" t="s">
        <v>492</v>
      </c>
      <c r="H34" t="s">
        <v>10</v>
      </c>
      <c r="I34" t="s">
        <v>493</v>
      </c>
      <c r="J34" t="s">
        <v>494</v>
      </c>
      <c r="K34" t="s">
        <v>397</v>
      </c>
      <c r="L34" t="s">
        <v>212</v>
      </c>
      <c r="M34" t="s">
        <v>11</v>
      </c>
      <c r="N34" t="s">
        <v>288</v>
      </c>
      <c r="O34" t="s">
        <v>214</v>
      </c>
      <c r="P34" t="s">
        <v>495</v>
      </c>
      <c r="Q34" s="20">
        <v>6.5</v>
      </c>
      <c r="R34" t="s">
        <v>496</v>
      </c>
      <c r="S34">
        <v>2017</v>
      </c>
      <c r="T34">
        <v>7.8</v>
      </c>
      <c r="U34" s="18">
        <v>44562</v>
      </c>
      <c r="V34" s="19">
        <v>9.36</v>
      </c>
      <c r="W34" s="18">
        <v>45658</v>
      </c>
      <c r="X34">
        <v>11.231999999999999</v>
      </c>
      <c r="Y34" s="18">
        <v>47849</v>
      </c>
      <c r="Z34" t="s">
        <v>217</v>
      </c>
      <c r="AA34" t="s">
        <v>218</v>
      </c>
      <c r="AB34" t="s">
        <v>219</v>
      </c>
      <c r="AC34" s="20">
        <v>6.39</v>
      </c>
      <c r="AD34" s="20">
        <v>7.6679999999999993</v>
      </c>
      <c r="AE34" s="20">
        <v>9.2015999999999991</v>
      </c>
      <c r="AF34" s="20">
        <v>11.041919999999999</v>
      </c>
      <c r="AG34" s="20">
        <v>4.22</v>
      </c>
      <c r="AH34" s="20">
        <v>5.9079999999999995</v>
      </c>
      <c r="AI34" s="20">
        <v>8.2712000000000003</v>
      </c>
      <c r="AJ34" s="20">
        <v>11.57968</v>
      </c>
      <c r="AK34" s="20">
        <v>8.6999999999999993</v>
      </c>
      <c r="AL34" s="20">
        <v>10.44</v>
      </c>
      <c r="AM34" s="20">
        <v>12.527999999999999</v>
      </c>
      <c r="AN34" s="20">
        <v>15.033599999999998</v>
      </c>
      <c r="AO34" s="20">
        <v>7.14</v>
      </c>
      <c r="AP34" s="20">
        <v>8.5679999999999996</v>
      </c>
      <c r="AQ34" s="20">
        <v>10.281599999999999</v>
      </c>
      <c r="AR34" s="20">
        <v>12.337919999999999</v>
      </c>
      <c r="AS34" s="20">
        <v>8.0399999999999991</v>
      </c>
      <c r="AT34" s="20">
        <v>9.6479999999999997</v>
      </c>
      <c r="AU34" s="20">
        <v>11.5776</v>
      </c>
      <c r="AV34" s="20">
        <v>13.89312</v>
      </c>
      <c r="AW34" s="20">
        <v>13.46</v>
      </c>
      <c r="AX34" s="20">
        <v>16.152000000000001</v>
      </c>
      <c r="AY34" s="20">
        <v>19.382400000000001</v>
      </c>
      <c r="AZ34" s="20">
        <v>23.258880000000001</v>
      </c>
      <c r="BA34" s="20">
        <v>7.81</v>
      </c>
      <c r="BB34" s="20">
        <v>9.3719999999999999</v>
      </c>
      <c r="BC34" s="20">
        <v>11.2464</v>
      </c>
      <c r="BD34" s="20">
        <v>13.49568</v>
      </c>
      <c r="BE34" t="s">
        <v>497</v>
      </c>
    </row>
    <row r="35" spans="1:57">
      <c r="A35" t="s">
        <v>479</v>
      </c>
      <c r="B35" t="s">
        <v>487</v>
      </c>
      <c r="C35" t="s">
        <v>498</v>
      </c>
      <c r="D35" t="s">
        <v>499</v>
      </c>
      <c r="E35" s="2" t="s">
        <v>416</v>
      </c>
      <c r="F35" s="2" t="s">
        <v>417</v>
      </c>
      <c r="G35" t="s">
        <v>500</v>
      </c>
      <c r="H35" t="s">
        <v>14</v>
      </c>
      <c r="I35" t="s">
        <v>501</v>
      </c>
      <c r="J35" t="s">
        <v>502</v>
      </c>
      <c r="K35" t="s">
        <v>216</v>
      </c>
      <c r="L35" t="s">
        <v>212</v>
      </c>
      <c r="M35" t="s">
        <v>1</v>
      </c>
      <c r="N35" t="s">
        <v>213</v>
      </c>
      <c r="O35" t="s">
        <v>503</v>
      </c>
      <c r="P35" t="s">
        <v>504</v>
      </c>
      <c r="Q35" s="20">
        <v>31.914285714285715</v>
      </c>
      <c r="R35" t="s">
        <v>216</v>
      </c>
      <c r="S35">
        <v>2017</v>
      </c>
      <c r="T35" s="20">
        <v>32.565337142857146</v>
      </c>
      <c r="U35" s="18">
        <v>44562</v>
      </c>
      <c r="V35" s="19">
        <v>33.853560073142852</v>
      </c>
      <c r="W35" s="18">
        <v>45658</v>
      </c>
      <c r="X35" s="20">
        <v>34.585440557410742</v>
      </c>
      <c r="Y35" s="18">
        <v>47849</v>
      </c>
      <c r="Z35" t="s">
        <v>217</v>
      </c>
      <c r="AA35" t="s">
        <v>218</v>
      </c>
      <c r="AB35" t="s">
        <v>219</v>
      </c>
      <c r="AC35" s="20">
        <v>26.5</v>
      </c>
      <c r="AD35" s="20">
        <v>27.040600000000001</v>
      </c>
      <c r="AE35" s="20">
        <v>28.14385648</v>
      </c>
      <c r="AF35" s="20">
        <v>28.717991152191999</v>
      </c>
      <c r="AG35" s="20">
        <v>13.6</v>
      </c>
      <c r="AH35" s="20">
        <v>13.87744</v>
      </c>
      <c r="AI35" s="20">
        <v>14.160539776</v>
      </c>
      <c r="AJ35" s="20">
        <v>14.7382897988608</v>
      </c>
      <c r="AK35" s="20">
        <v>36</v>
      </c>
      <c r="AL35" s="20">
        <v>36.734400000000001</v>
      </c>
      <c r="AM35" s="20">
        <v>38.233163519999998</v>
      </c>
      <c r="AN35" s="20">
        <v>39.013120055807995</v>
      </c>
      <c r="AO35" s="20">
        <v>33.299999999999997</v>
      </c>
      <c r="AP35" s="20">
        <v>33.979319999999994</v>
      </c>
      <c r="AQ35" s="20">
        <v>35.365676255999993</v>
      </c>
      <c r="AR35" s="20">
        <v>36.087136051622394</v>
      </c>
      <c r="AS35" s="20">
        <v>37.700000000000003</v>
      </c>
      <c r="AT35" s="20">
        <v>38.469080000000005</v>
      </c>
      <c r="AU35" s="20">
        <v>40.038618464000002</v>
      </c>
      <c r="AV35" s="20">
        <v>40.855406280665605</v>
      </c>
      <c r="AW35" s="20">
        <v>40.200000000000003</v>
      </c>
      <c r="AX35" s="20">
        <v>41.02008</v>
      </c>
      <c r="AY35" s="20">
        <v>42.693699264000003</v>
      </c>
      <c r="AZ35" s="20">
        <v>43.564650728985605</v>
      </c>
      <c r="BA35" s="20">
        <v>36.1</v>
      </c>
      <c r="BB35" s="20">
        <v>36.836440000000003</v>
      </c>
      <c r="BC35" s="20">
        <v>38.339366752000004</v>
      </c>
      <c r="BD35" s="20">
        <v>39.121489833740803</v>
      </c>
      <c r="BE35" t="s">
        <v>505</v>
      </c>
    </row>
    <row r="36" spans="1:57">
      <c r="A36" t="s">
        <v>479</v>
      </c>
      <c r="B36" t="s">
        <v>487</v>
      </c>
      <c r="C36" t="s">
        <v>506</v>
      </c>
      <c r="D36" t="s">
        <v>507</v>
      </c>
      <c r="E36" s="2" t="s">
        <v>416</v>
      </c>
      <c r="F36" s="2" t="s">
        <v>508</v>
      </c>
      <c r="G36" t="s">
        <v>509</v>
      </c>
      <c r="H36" t="s">
        <v>17</v>
      </c>
      <c r="I36" t="s">
        <v>510</v>
      </c>
      <c r="J36" t="s">
        <v>511</v>
      </c>
      <c r="K36" t="s">
        <v>372</v>
      </c>
      <c r="L36" t="s">
        <v>212</v>
      </c>
      <c r="M36" t="s">
        <v>373</v>
      </c>
      <c r="N36" t="s">
        <v>213</v>
      </c>
      <c r="O36" t="s">
        <v>214</v>
      </c>
      <c r="P36" t="s">
        <v>239</v>
      </c>
      <c r="Q36" s="20">
        <v>12564.91606875352</v>
      </c>
      <c r="R36" t="s">
        <v>512</v>
      </c>
      <c r="S36">
        <v>2018</v>
      </c>
      <c r="T36" s="20">
        <v>18847.5</v>
      </c>
      <c r="U36" s="18">
        <v>44562</v>
      </c>
      <c r="V36" s="19">
        <v>25130</v>
      </c>
      <c r="W36" s="18">
        <v>45658</v>
      </c>
      <c r="X36">
        <v>28899.5</v>
      </c>
      <c r="Y36" s="18">
        <v>47849</v>
      </c>
      <c r="Z36" t="s">
        <v>217</v>
      </c>
      <c r="AA36" t="s">
        <v>218</v>
      </c>
      <c r="AB36" t="s">
        <v>219</v>
      </c>
      <c r="AC36" s="20">
        <v>1289</v>
      </c>
      <c r="AD36" s="20">
        <v>1314.5904749226213</v>
      </c>
      <c r="AE36" s="20">
        <v>1340.8822844210738</v>
      </c>
      <c r="AF36" s="20">
        <v>1367.6999301094952</v>
      </c>
      <c r="AG36" s="20">
        <v>18829</v>
      </c>
      <c r="AH36" s="20">
        <v>19017.116977161983</v>
      </c>
      <c r="AI36" s="20">
        <v>19207.288146933603</v>
      </c>
      <c r="AJ36" s="20">
        <v>19399.361028402938</v>
      </c>
      <c r="AK36" s="20">
        <v>2180</v>
      </c>
      <c r="AL36" s="20">
        <v>2223.9092094164557</v>
      </c>
      <c r="AM36" s="20">
        <v>2312.865577793114</v>
      </c>
      <c r="AN36" s="20">
        <v>2405.3802009048386</v>
      </c>
      <c r="AO36" s="20">
        <v>3484</v>
      </c>
      <c r="AP36" s="20">
        <v>3553.9790313547082</v>
      </c>
      <c r="AQ36" s="20">
        <v>3696.1381926088966</v>
      </c>
      <c r="AR36" s="20">
        <v>3843.9837203132524</v>
      </c>
      <c r="AS36" s="20">
        <v>4354</v>
      </c>
      <c r="AT36" s="20">
        <v>4440.9385354786709</v>
      </c>
      <c r="AU36" s="20">
        <v>4529.757306188244</v>
      </c>
      <c r="AV36" s="20">
        <v>4620.3524523120086</v>
      </c>
      <c r="AW36" s="20">
        <v>4462</v>
      </c>
      <c r="AX36" s="20">
        <v>4551.4753241839662</v>
      </c>
      <c r="AY36" s="20">
        <v>4642.5048306676454</v>
      </c>
      <c r="AZ36" s="20">
        <v>4735.3549272809987</v>
      </c>
      <c r="BA36" s="20">
        <v>4009</v>
      </c>
      <c r="BB36" s="20">
        <v>4089.2709591304897</v>
      </c>
      <c r="BC36" s="20">
        <v>4171.0563783130992</v>
      </c>
      <c r="BD36" s="20">
        <v>4254.4775058793612</v>
      </c>
      <c r="BE36" t="s">
        <v>513</v>
      </c>
    </row>
    <row r="37" spans="1:57">
      <c r="A37" t="s">
        <v>479</v>
      </c>
      <c r="B37" t="s">
        <v>487</v>
      </c>
      <c r="C37" t="s">
        <v>514</v>
      </c>
      <c r="D37" t="s">
        <v>515</v>
      </c>
      <c r="E37" s="2" t="s">
        <v>490</v>
      </c>
      <c r="F37" s="2" t="s">
        <v>491</v>
      </c>
      <c r="G37" t="s">
        <v>516</v>
      </c>
      <c r="H37" t="s">
        <v>91</v>
      </c>
      <c r="I37" t="s">
        <v>517</v>
      </c>
      <c r="J37" t="s">
        <v>518</v>
      </c>
      <c r="K37" t="s">
        <v>216</v>
      </c>
      <c r="L37" t="s">
        <v>305</v>
      </c>
      <c r="M37" t="s">
        <v>1</v>
      </c>
      <c r="N37" t="s">
        <v>213</v>
      </c>
      <c r="O37" t="s">
        <v>214</v>
      </c>
      <c r="P37" t="s">
        <v>519</v>
      </c>
      <c r="Q37" s="20">
        <v>10.37</v>
      </c>
      <c r="R37" t="s">
        <v>216</v>
      </c>
      <c r="S37">
        <v>2019</v>
      </c>
      <c r="T37">
        <v>42.9</v>
      </c>
      <c r="U37" s="18">
        <v>44562</v>
      </c>
      <c r="V37" s="19">
        <v>46.4</v>
      </c>
      <c r="W37" s="18">
        <v>45658</v>
      </c>
      <c r="X37">
        <v>51</v>
      </c>
      <c r="Y37" s="18">
        <v>47849</v>
      </c>
      <c r="Z37" t="s">
        <v>217</v>
      </c>
      <c r="AA37" t="s">
        <v>218</v>
      </c>
      <c r="AB37" t="s">
        <v>219</v>
      </c>
      <c r="AC37" s="20">
        <v>10</v>
      </c>
      <c r="AD37" s="20">
        <v>10</v>
      </c>
      <c r="AE37" s="20">
        <v>14</v>
      </c>
      <c r="AF37" s="20">
        <v>17.5</v>
      </c>
      <c r="AG37" s="20">
        <v>20.799999999999997</v>
      </c>
      <c r="AH37" s="20">
        <v>37.299999999999997</v>
      </c>
      <c r="AI37" s="20">
        <v>39.049999999999997</v>
      </c>
      <c r="AJ37" s="20">
        <v>40.699999999999996</v>
      </c>
      <c r="AK37" s="20">
        <v>7.14</v>
      </c>
      <c r="AL37" s="20">
        <v>11.740000000000002</v>
      </c>
      <c r="AM37" s="20">
        <v>15.240000000000002</v>
      </c>
      <c r="AN37" s="20">
        <v>18.54</v>
      </c>
      <c r="AO37" s="20">
        <v>0</v>
      </c>
      <c r="AP37" s="20">
        <v>4.6000000000000014</v>
      </c>
      <c r="AQ37" s="20">
        <v>8.1000000000000014</v>
      </c>
      <c r="AR37" s="20">
        <v>11.399999999999999</v>
      </c>
      <c r="AS37" s="20">
        <v>0</v>
      </c>
      <c r="AT37" s="20">
        <v>4</v>
      </c>
      <c r="AU37" s="20">
        <v>7</v>
      </c>
      <c r="AV37" s="20">
        <v>10</v>
      </c>
      <c r="AW37" s="20">
        <v>11.76</v>
      </c>
      <c r="AX37" s="20">
        <v>16.36</v>
      </c>
      <c r="AY37" s="20">
        <v>19.86</v>
      </c>
      <c r="AZ37" s="20">
        <v>23.159999999999997</v>
      </c>
      <c r="BA37" s="20">
        <v>0</v>
      </c>
      <c r="BB37" s="20">
        <v>4</v>
      </c>
      <c r="BC37" s="20">
        <v>7</v>
      </c>
      <c r="BD37" s="20">
        <v>10</v>
      </c>
      <c r="BE37" t="s">
        <v>520</v>
      </c>
    </row>
    <row r="38" spans="1:57" ht="60">
      <c r="A38" t="s">
        <v>440</v>
      </c>
      <c r="B38" t="s">
        <v>441</v>
      </c>
      <c r="C38" t="s">
        <v>521</v>
      </c>
      <c r="D38" t="s">
        <v>522</v>
      </c>
      <c r="E38" s="2" t="s">
        <v>523</v>
      </c>
      <c r="F38" s="2" t="s">
        <v>524</v>
      </c>
      <c r="G38" t="s">
        <v>20</v>
      </c>
      <c r="H38" t="s">
        <v>20</v>
      </c>
      <c r="I38" t="s">
        <v>525</v>
      </c>
      <c r="J38" t="s">
        <v>526</v>
      </c>
      <c r="K38" t="s">
        <v>216</v>
      </c>
      <c r="L38" t="s">
        <v>341</v>
      </c>
      <c r="M38" t="s">
        <v>1</v>
      </c>
      <c r="N38" t="s">
        <v>213</v>
      </c>
      <c r="O38" t="s">
        <v>214</v>
      </c>
      <c r="P38" t="s">
        <v>527</v>
      </c>
      <c r="Q38" s="21">
        <v>68</v>
      </c>
      <c r="R38" t="s">
        <v>216</v>
      </c>
      <c r="S38">
        <v>2015</v>
      </c>
      <c r="T38">
        <v>69</v>
      </c>
      <c r="U38" s="18">
        <v>44562</v>
      </c>
      <c r="V38" s="19">
        <v>70.2</v>
      </c>
      <c r="W38" s="18">
        <v>45658</v>
      </c>
      <c r="X38">
        <v>75</v>
      </c>
      <c r="Y38" s="18">
        <v>47849</v>
      </c>
      <c r="Z38" t="s">
        <v>528</v>
      </c>
      <c r="AA38" t="s">
        <v>529</v>
      </c>
      <c r="AB38" t="s">
        <v>530</v>
      </c>
      <c r="AC38" s="20">
        <v>88.28</v>
      </c>
      <c r="AD38" s="20">
        <v>88.965714285714284</v>
      </c>
      <c r="AE38" s="20">
        <v>89.815714285714279</v>
      </c>
      <c r="AF38" s="20">
        <v>91.815714285714279</v>
      </c>
      <c r="AG38" s="20">
        <v>53.26</v>
      </c>
      <c r="AH38" s="20">
        <v>53.945714285714281</v>
      </c>
      <c r="AI38" s="20">
        <v>54.795714285714283</v>
      </c>
      <c r="AJ38" s="20">
        <v>56.795714285714283</v>
      </c>
      <c r="AK38" s="20">
        <v>88.17</v>
      </c>
      <c r="AL38" s="20">
        <v>88.855714285714285</v>
      </c>
      <c r="AM38" s="20">
        <v>89.705714285714279</v>
      </c>
      <c r="AN38" s="20">
        <v>91.705714285714279</v>
      </c>
      <c r="AO38" s="20">
        <v>77.709999999999994</v>
      </c>
      <c r="AP38" s="20">
        <v>78.395714285714277</v>
      </c>
      <c r="AQ38" s="20">
        <v>79.245714285714271</v>
      </c>
      <c r="AR38" s="20">
        <v>81.245714285714271</v>
      </c>
      <c r="AS38" s="20">
        <v>81.93</v>
      </c>
      <c r="AT38" s="20">
        <v>82.61571428571429</v>
      </c>
      <c r="AU38" s="20">
        <v>83.465714285714284</v>
      </c>
      <c r="AV38" s="20">
        <v>85.465714285714284</v>
      </c>
      <c r="AW38" s="20">
        <v>90.5</v>
      </c>
      <c r="AX38" s="20">
        <v>91.185714285714283</v>
      </c>
      <c r="AY38" s="20">
        <v>92.035714285714278</v>
      </c>
      <c r="AZ38" s="20">
        <v>94.035714285714278</v>
      </c>
      <c r="BA38" s="20">
        <v>88.44</v>
      </c>
      <c r="BB38" s="20">
        <v>89.125714285714281</v>
      </c>
      <c r="BC38" s="20">
        <v>89.975714285714275</v>
      </c>
      <c r="BD38" s="20">
        <v>91.975714285714275</v>
      </c>
      <c r="BE38" t="s">
        <v>531</v>
      </c>
    </row>
    <row r="39" spans="1:57" ht="30">
      <c r="A39" t="s">
        <v>202</v>
      </c>
      <c r="B39" t="s">
        <v>203</v>
      </c>
      <c r="C39" t="s">
        <v>221</v>
      </c>
      <c r="D39" t="s">
        <v>532</v>
      </c>
      <c r="E39" s="2" t="s">
        <v>206</v>
      </c>
      <c r="F39" s="2" t="s">
        <v>223</v>
      </c>
      <c r="G39" t="s">
        <v>533</v>
      </c>
      <c r="H39" t="s">
        <v>47</v>
      </c>
      <c r="I39" t="s">
        <v>534</v>
      </c>
      <c r="J39" t="s">
        <v>535</v>
      </c>
      <c r="K39" t="s">
        <v>536</v>
      </c>
      <c r="L39" t="s">
        <v>212</v>
      </c>
      <c r="M39" t="s">
        <v>11</v>
      </c>
      <c r="N39" t="s">
        <v>213</v>
      </c>
      <c r="O39" t="s">
        <v>214</v>
      </c>
      <c r="P39" t="s">
        <v>226</v>
      </c>
      <c r="Q39" s="20">
        <v>1.7</v>
      </c>
      <c r="R39" t="s">
        <v>537</v>
      </c>
      <c r="S39">
        <v>2017</v>
      </c>
      <c r="T39">
        <v>1.8</v>
      </c>
      <c r="U39" s="18">
        <v>44562</v>
      </c>
      <c r="V39" s="19">
        <v>1.9</v>
      </c>
      <c r="W39" s="18">
        <v>45658</v>
      </c>
      <c r="X39">
        <v>2</v>
      </c>
      <c r="Y39" s="18">
        <v>47849</v>
      </c>
      <c r="Z39" t="s">
        <v>217</v>
      </c>
      <c r="AA39" t="s">
        <v>218</v>
      </c>
      <c r="AB39" t="s">
        <v>219</v>
      </c>
      <c r="AC39" t="s">
        <v>538</v>
      </c>
      <c r="AD39" t="s">
        <v>538</v>
      </c>
      <c r="AE39" t="s">
        <v>538</v>
      </c>
      <c r="AF39" t="s">
        <v>538</v>
      </c>
      <c r="AG39">
        <v>1.74</v>
      </c>
      <c r="AH39">
        <v>2.0880000000000001</v>
      </c>
      <c r="AI39">
        <v>2.4359999999999999</v>
      </c>
      <c r="AJ39">
        <v>2.7839999999999998</v>
      </c>
      <c r="AK39" t="s">
        <v>461</v>
      </c>
      <c r="AL39" t="s">
        <v>538</v>
      </c>
      <c r="AM39" t="s">
        <v>538</v>
      </c>
      <c r="AN39" t="s">
        <v>538</v>
      </c>
      <c r="AO39" t="s">
        <v>538</v>
      </c>
      <c r="AP39" t="s">
        <v>538</v>
      </c>
      <c r="AQ39" t="s">
        <v>538</v>
      </c>
      <c r="AR39" t="s">
        <v>538</v>
      </c>
      <c r="AS39" t="s">
        <v>538</v>
      </c>
      <c r="AT39" t="s">
        <v>538</v>
      </c>
      <c r="AU39" t="s">
        <v>538</v>
      </c>
      <c r="AV39" t="s">
        <v>538</v>
      </c>
      <c r="AW39">
        <v>1.1200000000000001</v>
      </c>
      <c r="AX39">
        <v>1.3440000000000001</v>
      </c>
      <c r="AY39">
        <v>1.5680000000000001</v>
      </c>
      <c r="AZ39">
        <v>2.9119999999999999</v>
      </c>
      <c r="BA39">
        <v>1.08</v>
      </c>
      <c r="BB39">
        <v>1.296</v>
      </c>
      <c r="BC39">
        <v>1.512</v>
      </c>
      <c r="BD39">
        <v>2.8079999999999998</v>
      </c>
      <c r="BE39" t="s">
        <v>539</v>
      </c>
    </row>
    <row r="40" spans="1:57" ht="60">
      <c r="A40" t="s">
        <v>440</v>
      </c>
      <c r="B40" t="s">
        <v>441</v>
      </c>
      <c r="C40" t="s">
        <v>540</v>
      </c>
      <c r="D40" t="s">
        <v>541</v>
      </c>
      <c r="E40" s="2" t="s">
        <v>523</v>
      </c>
      <c r="F40" s="2" t="s">
        <v>542</v>
      </c>
      <c r="G40" t="s">
        <v>543</v>
      </c>
      <c r="H40" t="s">
        <v>23</v>
      </c>
      <c r="I40" t="s">
        <v>544</v>
      </c>
      <c r="J40" t="s">
        <v>545</v>
      </c>
      <c r="K40" t="s">
        <v>397</v>
      </c>
      <c r="L40" t="s">
        <v>546</v>
      </c>
      <c r="M40" t="s">
        <v>11</v>
      </c>
      <c r="N40" t="s">
        <v>213</v>
      </c>
      <c r="O40" t="s">
        <v>214</v>
      </c>
      <c r="P40" t="s">
        <v>547</v>
      </c>
      <c r="Q40" s="20">
        <v>44.8</v>
      </c>
      <c r="R40" t="s">
        <v>421</v>
      </c>
      <c r="S40">
        <v>2018</v>
      </c>
      <c r="T40">
        <v>45</v>
      </c>
      <c r="U40" s="18">
        <v>44562</v>
      </c>
      <c r="V40" s="19">
        <v>47.8</v>
      </c>
      <c r="W40" s="18">
        <v>45658</v>
      </c>
      <c r="X40">
        <v>49</v>
      </c>
      <c r="Y40" s="18">
        <v>47849</v>
      </c>
      <c r="Z40" t="s">
        <v>548</v>
      </c>
      <c r="AA40" t="s">
        <v>549</v>
      </c>
      <c r="AB40" t="s">
        <v>550</v>
      </c>
      <c r="AC40" s="20">
        <v>2.1116846550915058</v>
      </c>
      <c r="AD40" s="20">
        <v>3.3116846550915087</v>
      </c>
      <c r="AE40" s="20">
        <v>2.7999999999999972</v>
      </c>
      <c r="AF40" s="20">
        <v>3.5116846550915115</v>
      </c>
      <c r="AG40" s="20">
        <v>26.652973126391039</v>
      </c>
      <c r="AH40" s="20">
        <v>26.852973126391042</v>
      </c>
      <c r="AI40" s="20">
        <v>26.852973126391042</v>
      </c>
      <c r="AJ40" s="20">
        <v>27.052973126391045</v>
      </c>
      <c r="AK40" s="20">
        <v>3.1301797204669985</v>
      </c>
      <c r="AL40" s="20">
        <v>4.3301797204670009</v>
      </c>
      <c r="AM40" s="20">
        <v>2.7999999999999972</v>
      </c>
      <c r="AN40" s="20">
        <v>4.5301797204670038</v>
      </c>
      <c r="AO40" s="20">
        <v>4.9431467594625698</v>
      </c>
      <c r="AP40" s="20">
        <v>6.1431467594625726</v>
      </c>
      <c r="AQ40" s="20">
        <v>2.7999999999999972</v>
      </c>
      <c r="AR40" s="20">
        <v>6.3431467594625754</v>
      </c>
      <c r="AS40" s="20">
        <v>4.5566538895533366</v>
      </c>
      <c r="AT40" s="20">
        <v>5.7566538895533395</v>
      </c>
      <c r="AU40" s="20">
        <v>2.7999999999999972</v>
      </c>
      <c r="AV40" s="20">
        <v>5.9566538895533423</v>
      </c>
      <c r="AW40" s="20">
        <v>8.0998917609118806</v>
      </c>
      <c r="AX40" s="20">
        <v>9.2998917609118834</v>
      </c>
      <c r="AY40" s="20">
        <v>10.899891760911878</v>
      </c>
      <c r="AZ40" s="20">
        <v>9.4998917609118863</v>
      </c>
      <c r="BA40" s="20">
        <v>2.1175759251329809</v>
      </c>
      <c r="BB40" s="20">
        <v>3.3175759251329837</v>
      </c>
      <c r="BC40" s="20">
        <v>2.7999999999999972</v>
      </c>
      <c r="BD40" s="20">
        <v>3.5175759251329866</v>
      </c>
      <c r="BE40" s="20" t="s">
        <v>551</v>
      </c>
    </row>
    <row r="41" spans="1:57">
      <c r="A41" t="s">
        <v>249</v>
      </c>
      <c r="B41" t="s">
        <v>250</v>
      </c>
      <c r="C41" t="s">
        <v>552</v>
      </c>
      <c r="D41" t="s">
        <v>553</v>
      </c>
      <c r="E41" s="22" t="s">
        <v>554</v>
      </c>
      <c r="F41" s="2" t="s">
        <v>555</v>
      </c>
      <c r="G41" t="s">
        <v>556</v>
      </c>
      <c r="H41" t="s">
        <v>102</v>
      </c>
      <c r="I41" t="s">
        <v>557</v>
      </c>
      <c r="J41" t="s">
        <v>558</v>
      </c>
      <c r="K41" t="s">
        <v>216</v>
      </c>
      <c r="L41" t="s">
        <v>212</v>
      </c>
      <c r="M41" t="s">
        <v>103</v>
      </c>
      <c r="N41" t="s">
        <v>213</v>
      </c>
      <c r="O41" t="s">
        <v>306</v>
      </c>
      <c r="P41" t="s">
        <v>559</v>
      </c>
      <c r="Q41" s="21">
        <v>12</v>
      </c>
      <c r="R41" t="s">
        <v>216</v>
      </c>
      <c r="S41">
        <v>2019</v>
      </c>
      <c r="T41">
        <v>25</v>
      </c>
      <c r="U41" s="18">
        <v>44562</v>
      </c>
      <c r="V41" s="19">
        <v>45</v>
      </c>
      <c r="W41" s="18">
        <v>45658</v>
      </c>
      <c r="X41">
        <v>100</v>
      </c>
      <c r="Y41" s="18">
        <v>47849</v>
      </c>
      <c r="Z41" t="s">
        <v>217</v>
      </c>
      <c r="AA41" t="s">
        <v>218</v>
      </c>
      <c r="AB41" t="s">
        <v>219</v>
      </c>
      <c r="AC41">
        <v>10</v>
      </c>
      <c r="AD41">
        <v>20</v>
      </c>
      <c r="AE41">
        <v>40</v>
      </c>
      <c r="AF41">
        <v>100</v>
      </c>
      <c r="AG41">
        <v>20</v>
      </c>
      <c r="AH41">
        <v>25</v>
      </c>
      <c r="AI41">
        <v>45</v>
      </c>
      <c r="AJ41">
        <v>100</v>
      </c>
      <c r="AK41">
        <v>0</v>
      </c>
      <c r="AL41" s="20">
        <v>21.428571428571427</v>
      </c>
      <c r="AM41" s="20">
        <v>42.857142857142854</v>
      </c>
      <c r="AN41" s="20">
        <v>100</v>
      </c>
      <c r="AO41" s="20">
        <v>14.285714285714285</v>
      </c>
      <c r="AP41" s="20">
        <v>28.571428571428569</v>
      </c>
      <c r="AQ41" s="20">
        <v>57.142857142857139</v>
      </c>
      <c r="AR41">
        <v>100</v>
      </c>
      <c r="AS41">
        <v>10</v>
      </c>
      <c r="AT41">
        <v>30</v>
      </c>
      <c r="AU41">
        <v>40</v>
      </c>
      <c r="AV41">
        <v>100</v>
      </c>
      <c r="AW41" s="20">
        <v>11.111111111111111</v>
      </c>
      <c r="AX41" s="20">
        <v>22.222222222222221</v>
      </c>
      <c r="AY41" s="20">
        <v>44.444444444444443</v>
      </c>
      <c r="AZ41">
        <v>100</v>
      </c>
      <c r="BA41">
        <v>15</v>
      </c>
      <c r="BB41">
        <v>25</v>
      </c>
      <c r="BC41">
        <v>45</v>
      </c>
      <c r="BD41">
        <v>100</v>
      </c>
      <c r="BE41" t="s">
        <v>560</v>
      </c>
    </row>
    <row r="42" spans="1:57">
      <c r="A42" t="s">
        <v>249</v>
      </c>
      <c r="B42" t="s">
        <v>250</v>
      </c>
      <c r="C42" t="s">
        <v>261</v>
      </c>
      <c r="D42" t="s">
        <v>561</v>
      </c>
      <c r="E42" s="2" t="s">
        <v>263</v>
      </c>
      <c r="F42" s="2" t="s">
        <v>562</v>
      </c>
      <c r="G42" t="s">
        <v>563</v>
      </c>
      <c r="H42" t="s">
        <v>67</v>
      </c>
      <c r="I42" t="s">
        <v>564</v>
      </c>
      <c r="J42" t="s">
        <v>565</v>
      </c>
      <c r="K42" t="s">
        <v>216</v>
      </c>
      <c r="L42" t="s">
        <v>212</v>
      </c>
      <c r="M42" t="s">
        <v>68</v>
      </c>
      <c r="N42" t="s">
        <v>213</v>
      </c>
      <c r="O42" t="s">
        <v>259</v>
      </c>
      <c r="P42" t="s">
        <v>566</v>
      </c>
      <c r="Q42" s="20">
        <v>86.9</v>
      </c>
      <c r="R42" t="s">
        <v>216</v>
      </c>
      <c r="S42">
        <v>2018</v>
      </c>
      <c r="T42">
        <v>94.9</v>
      </c>
      <c r="U42" s="18">
        <v>44562</v>
      </c>
      <c r="V42" s="19">
        <v>100</v>
      </c>
      <c r="W42" s="18">
        <v>45658</v>
      </c>
      <c r="X42">
        <v>100</v>
      </c>
      <c r="Y42" s="18">
        <v>47849</v>
      </c>
      <c r="Z42" t="s">
        <v>217</v>
      </c>
      <c r="AA42" t="s">
        <v>218</v>
      </c>
      <c r="AB42" t="s">
        <v>219</v>
      </c>
      <c r="AC42">
        <v>86.3</v>
      </c>
      <c r="AD42">
        <v>94.3</v>
      </c>
      <c r="AE42">
        <v>100</v>
      </c>
      <c r="AF42">
        <v>100</v>
      </c>
      <c r="AG42">
        <v>89.1</v>
      </c>
      <c r="AH42">
        <v>97.1</v>
      </c>
      <c r="AI42">
        <v>100</v>
      </c>
      <c r="AJ42">
        <v>100</v>
      </c>
      <c r="AK42">
        <v>87.9</v>
      </c>
      <c r="AL42">
        <v>95.9</v>
      </c>
      <c r="AM42">
        <v>100</v>
      </c>
      <c r="AN42">
        <v>100</v>
      </c>
      <c r="AO42">
        <v>70.8</v>
      </c>
      <c r="AP42">
        <v>78.8</v>
      </c>
      <c r="AQ42">
        <v>100</v>
      </c>
      <c r="AR42">
        <v>100</v>
      </c>
      <c r="AS42">
        <v>92.8</v>
      </c>
      <c r="AT42">
        <v>100</v>
      </c>
      <c r="AU42">
        <v>100</v>
      </c>
      <c r="AV42">
        <v>100</v>
      </c>
      <c r="AW42">
        <v>80.3</v>
      </c>
      <c r="AX42">
        <v>88.3</v>
      </c>
      <c r="AY42">
        <v>100</v>
      </c>
      <c r="AZ42">
        <v>100</v>
      </c>
      <c r="BA42">
        <v>75.8</v>
      </c>
      <c r="BB42">
        <v>94.9</v>
      </c>
      <c r="BC42">
        <v>100</v>
      </c>
      <c r="BD42">
        <v>100</v>
      </c>
      <c r="BE42" t="s">
        <v>567</v>
      </c>
    </row>
    <row r="43" spans="1:57">
      <c r="A43" t="s">
        <v>296</v>
      </c>
      <c r="B43" t="s">
        <v>297</v>
      </c>
      <c r="C43" t="s">
        <v>568</v>
      </c>
      <c r="D43" t="s">
        <v>569</v>
      </c>
      <c r="E43" s="2" t="s">
        <v>570</v>
      </c>
      <c r="F43" s="2" t="s">
        <v>571</v>
      </c>
      <c r="G43" t="s">
        <v>87</v>
      </c>
      <c r="H43" t="s">
        <v>87</v>
      </c>
      <c r="I43" t="s">
        <v>572</v>
      </c>
      <c r="J43" t="s">
        <v>573</v>
      </c>
      <c r="K43" t="s">
        <v>216</v>
      </c>
      <c r="L43" t="s">
        <v>305</v>
      </c>
      <c r="M43" t="s">
        <v>1</v>
      </c>
      <c r="N43" t="s">
        <v>288</v>
      </c>
      <c r="O43" t="s">
        <v>214</v>
      </c>
      <c r="P43" t="s">
        <v>574</v>
      </c>
      <c r="Q43" s="20">
        <v>15.8</v>
      </c>
      <c r="R43" t="s">
        <v>216</v>
      </c>
      <c r="S43">
        <v>2015</v>
      </c>
      <c r="T43">
        <v>12.6</v>
      </c>
      <c r="U43" s="18">
        <v>44562</v>
      </c>
      <c r="V43" s="19">
        <v>8.9</v>
      </c>
      <c r="W43" s="18">
        <v>45658</v>
      </c>
      <c r="X43">
        <v>8.6</v>
      </c>
      <c r="Y43" s="18">
        <v>47849</v>
      </c>
      <c r="Z43" t="s">
        <v>217</v>
      </c>
      <c r="AA43" t="s">
        <v>218</v>
      </c>
      <c r="AB43" t="s">
        <v>219</v>
      </c>
      <c r="AC43" s="20">
        <v>30.361898439091402</v>
      </c>
      <c r="AD43">
        <v>25</v>
      </c>
      <c r="AE43">
        <v>22</v>
      </c>
      <c r="AF43">
        <v>20</v>
      </c>
      <c r="AG43" s="20">
        <v>11.866133122646101</v>
      </c>
      <c r="AH43">
        <v>10</v>
      </c>
      <c r="AI43">
        <v>9</v>
      </c>
      <c r="AJ43">
        <v>8</v>
      </c>
      <c r="AK43" s="20">
        <v>28.207328354807139</v>
      </c>
      <c r="AL43">
        <v>25</v>
      </c>
      <c r="AM43">
        <v>22</v>
      </c>
      <c r="AN43">
        <v>20</v>
      </c>
      <c r="AO43" s="20">
        <v>18.080505820715985</v>
      </c>
      <c r="AP43">
        <v>17</v>
      </c>
      <c r="AQ43">
        <v>15.5</v>
      </c>
      <c r="AR43">
        <v>13.8</v>
      </c>
      <c r="AS43" s="20">
        <v>25.032473231525366</v>
      </c>
      <c r="AT43">
        <v>23</v>
      </c>
      <c r="AU43">
        <v>21</v>
      </c>
      <c r="AV43">
        <v>19</v>
      </c>
      <c r="AW43" s="20">
        <v>35.461947165173726</v>
      </c>
      <c r="AX43">
        <v>33</v>
      </c>
      <c r="AY43">
        <v>31</v>
      </c>
      <c r="AZ43">
        <v>29</v>
      </c>
      <c r="BA43" s="20">
        <v>28.714148377528392</v>
      </c>
      <c r="BB43">
        <v>27</v>
      </c>
      <c r="BC43">
        <v>26</v>
      </c>
      <c r="BD43">
        <v>25</v>
      </c>
      <c r="BE43" t="s">
        <v>316</v>
      </c>
    </row>
    <row r="44" spans="1:57">
      <c r="A44" t="s">
        <v>296</v>
      </c>
      <c r="B44" t="s">
        <v>297</v>
      </c>
      <c r="C44" t="s">
        <v>568</v>
      </c>
      <c r="D44" t="s">
        <v>575</v>
      </c>
      <c r="E44" s="2" t="s">
        <v>570</v>
      </c>
      <c r="F44" s="2" t="s">
        <v>571</v>
      </c>
      <c r="G44" t="s">
        <v>89</v>
      </c>
      <c r="H44" t="s">
        <v>89</v>
      </c>
      <c r="I44" t="s">
        <v>576</v>
      </c>
      <c r="J44" t="s">
        <v>577</v>
      </c>
      <c r="K44" t="s">
        <v>216</v>
      </c>
      <c r="L44" t="s">
        <v>305</v>
      </c>
      <c r="M44" t="s">
        <v>1</v>
      </c>
      <c r="N44" t="s">
        <v>288</v>
      </c>
      <c r="O44" t="s">
        <v>214</v>
      </c>
      <c r="P44" t="s">
        <v>574</v>
      </c>
      <c r="Q44" s="20">
        <v>35.5</v>
      </c>
      <c r="R44" t="s">
        <v>216</v>
      </c>
      <c r="S44">
        <v>2015</v>
      </c>
      <c r="T44">
        <v>34.5</v>
      </c>
      <c r="U44" s="18">
        <v>44562</v>
      </c>
      <c r="V44" s="19">
        <v>32</v>
      </c>
      <c r="W44" s="18">
        <v>45658</v>
      </c>
      <c r="X44">
        <v>31.2</v>
      </c>
      <c r="Y44" s="18">
        <v>47849</v>
      </c>
      <c r="Z44" t="s">
        <v>217</v>
      </c>
      <c r="AA44" t="s">
        <v>218</v>
      </c>
      <c r="AB44" t="s">
        <v>219</v>
      </c>
      <c r="AC44" s="20">
        <v>72.241627750827988</v>
      </c>
      <c r="AD44">
        <v>68</v>
      </c>
      <c r="AE44">
        <v>62</v>
      </c>
      <c r="AF44">
        <v>59</v>
      </c>
      <c r="AG44" s="20">
        <v>20.271743739937786</v>
      </c>
      <c r="AH44">
        <v>19</v>
      </c>
      <c r="AI44">
        <v>17</v>
      </c>
      <c r="AJ44">
        <v>15</v>
      </c>
      <c r="AK44" s="20">
        <v>70.982879053990644</v>
      </c>
      <c r="AL44">
        <v>65</v>
      </c>
      <c r="AM44">
        <v>62</v>
      </c>
      <c r="AN44">
        <v>60</v>
      </c>
      <c r="AO44" s="20">
        <v>55.563729632464785</v>
      </c>
      <c r="AP44">
        <v>53.4</v>
      </c>
      <c r="AQ44">
        <v>51</v>
      </c>
      <c r="AR44">
        <v>49.7</v>
      </c>
      <c r="AS44" s="20">
        <v>67.233631736001414</v>
      </c>
      <c r="AT44">
        <v>65</v>
      </c>
      <c r="AU44">
        <v>63</v>
      </c>
      <c r="AV44">
        <v>62</v>
      </c>
      <c r="AW44" s="20">
        <v>73.156687520195788</v>
      </c>
      <c r="AX44">
        <v>71</v>
      </c>
      <c r="AY44">
        <v>70</v>
      </c>
      <c r="AZ44">
        <v>69</v>
      </c>
      <c r="BA44" s="20">
        <v>72.126918487528926</v>
      </c>
      <c r="BB44">
        <v>71</v>
      </c>
      <c r="BC44">
        <v>69</v>
      </c>
      <c r="BD44">
        <v>67</v>
      </c>
      <c r="BE44" t="s">
        <v>316</v>
      </c>
    </row>
    <row r="45" spans="1:57">
      <c r="A45" t="s">
        <v>578</v>
      </c>
      <c r="B45" t="s">
        <v>579</v>
      </c>
      <c r="C45" t="s">
        <v>579</v>
      </c>
      <c r="D45" t="s">
        <v>580</v>
      </c>
      <c r="E45" s="22" t="s">
        <v>581</v>
      </c>
      <c r="F45" s="2" t="s">
        <v>582</v>
      </c>
      <c r="G45" t="s">
        <v>583</v>
      </c>
      <c r="H45" t="s">
        <v>104</v>
      </c>
      <c r="I45" t="s">
        <v>584</v>
      </c>
      <c r="J45" t="s">
        <v>585</v>
      </c>
      <c r="K45" t="s">
        <v>216</v>
      </c>
      <c r="L45" t="s">
        <v>212</v>
      </c>
      <c r="M45" t="s">
        <v>97</v>
      </c>
      <c r="N45" t="s">
        <v>213</v>
      </c>
      <c r="O45" t="s">
        <v>214</v>
      </c>
      <c r="P45" t="s">
        <v>586</v>
      </c>
      <c r="Q45" s="20" t="s">
        <v>388</v>
      </c>
      <c r="R45" t="s">
        <v>216</v>
      </c>
      <c r="S45" t="s">
        <v>587</v>
      </c>
      <c r="T45" t="s">
        <v>388</v>
      </c>
      <c r="U45" s="18">
        <v>44562</v>
      </c>
      <c r="V45" s="19" t="s">
        <v>388</v>
      </c>
      <c r="W45" s="18">
        <v>45658</v>
      </c>
      <c r="X45" t="s">
        <v>388</v>
      </c>
      <c r="Y45" s="18">
        <v>47849</v>
      </c>
      <c r="Z45" t="s">
        <v>217</v>
      </c>
      <c r="AA45" t="s">
        <v>218</v>
      </c>
      <c r="AB45" t="s">
        <v>219</v>
      </c>
      <c r="AC45" s="20" t="s">
        <v>388</v>
      </c>
      <c r="AD45" t="s">
        <v>388</v>
      </c>
      <c r="AE45" t="s">
        <v>388</v>
      </c>
      <c r="AF45" t="s">
        <v>388</v>
      </c>
      <c r="AG45" t="s">
        <v>388</v>
      </c>
      <c r="AH45" t="s">
        <v>388</v>
      </c>
      <c r="AI45" t="s">
        <v>388</v>
      </c>
      <c r="AJ45" t="s">
        <v>388</v>
      </c>
      <c r="AK45" t="s">
        <v>388</v>
      </c>
      <c r="AL45" t="s">
        <v>388</v>
      </c>
      <c r="AM45" t="s">
        <v>388</v>
      </c>
      <c r="AN45" t="s">
        <v>388</v>
      </c>
      <c r="AO45" t="s">
        <v>388</v>
      </c>
      <c r="AP45" t="s">
        <v>388</v>
      </c>
      <c r="AQ45" t="s">
        <v>388</v>
      </c>
      <c r="AR45" t="s">
        <v>388</v>
      </c>
      <c r="AS45" t="s">
        <v>388</v>
      </c>
      <c r="AT45" t="s">
        <v>388</v>
      </c>
      <c r="AU45" t="s">
        <v>388</v>
      </c>
      <c r="AV45" t="s">
        <v>388</v>
      </c>
      <c r="AW45" s="18" t="s">
        <v>388</v>
      </c>
      <c r="AX45" t="s">
        <v>388</v>
      </c>
      <c r="AY45" s="18" t="s">
        <v>388</v>
      </c>
      <c r="AZ45" t="s">
        <v>388</v>
      </c>
      <c r="BA45" s="18" t="s">
        <v>388</v>
      </c>
      <c r="BB45" t="s">
        <v>388</v>
      </c>
      <c r="BC45" t="s">
        <v>388</v>
      </c>
      <c r="BD45" t="s">
        <v>388</v>
      </c>
      <c r="BE45" s="20" t="s">
        <v>588</v>
      </c>
    </row>
    <row r="46" spans="1:57" ht="30">
      <c r="A46" t="s">
        <v>230</v>
      </c>
      <c r="B46" t="s">
        <v>229</v>
      </c>
      <c r="C46" t="s">
        <v>589</v>
      </c>
      <c r="D46" t="s">
        <v>590</v>
      </c>
      <c r="E46" s="22" t="s">
        <v>233</v>
      </c>
      <c r="F46" s="2" t="s">
        <v>591</v>
      </c>
      <c r="G46" t="s">
        <v>96</v>
      </c>
      <c r="H46" t="s">
        <v>96</v>
      </c>
      <c r="I46" t="s">
        <v>592</v>
      </c>
      <c r="J46" t="s">
        <v>593</v>
      </c>
      <c r="K46" t="s">
        <v>216</v>
      </c>
      <c r="L46" t="s">
        <v>212</v>
      </c>
      <c r="M46" t="s">
        <v>97</v>
      </c>
      <c r="N46" t="s">
        <v>213</v>
      </c>
      <c r="O46" t="s">
        <v>214</v>
      </c>
      <c r="P46" t="s">
        <v>586</v>
      </c>
      <c r="Q46" s="20" t="s">
        <v>388</v>
      </c>
      <c r="R46" t="s">
        <v>216</v>
      </c>
      <c r="S46" t="s">
        <v>587</v>
      </c>
      <c r="T46" t="s">
        <v>388</v>
      </c>
      <c r="U46" s="18">
        <v>44562</v>
      </c>
      <c r="V46" s="19" t="s">
        <v>388</v>
      </c>
      <c r="W46" s="18">
        <v>45658</v>
      </c>
      <c r="X46" t="s">
        <v>388</v>
      </c>
      <c r="Y46" s="18">
        <v>47849</v>
      </c>
      <c r="Z46" t="s">
        <v>217</v>
      </c>
      <c r="AA46" t="s">
        <v>218</v>
      </c>
      <c r="AB46" t="s">
        <v>219</v>
      </c>
      <c r="AC46" s="20" t="s">
        <v>388</v>
      </c>
      <c r="AD46" t="s">
        <v>388</v>
      </c>
      <c r="AE46" t="s">
        <v>388</v>
      </c>
      <c r="AF46" t="s">
        <v>388</v>
      </c>
      <c r="AG46" t="s">
        <v>388</v>
      </c>
      <c r="AH46" t="s">
        <v>388</v>
      </c>
      <c r="AI46" t="s">
        <v>388</v>
      </c>
      <c r="AJ46" t="s">
        <v>388</v>
      </c>
      <c r="AK46" t="s">
        <v>388</v>
      </c>
      <c r="AL46" t="s">
        <v>388</v>
      </c>
      <c r="AM46" t="s">
        <v>388</v>
      </c>
      <c r="AN46" t="s">
        <v>388</v>
      </c>
      <c r="AO46" t="s">
        <v>388</v>
      </c>
      <c r="AP46" t="s">
        <v>388</v>
      </c>
      <c r="AQ46" t="s">
        <v>388</v>
      </c>
      <c r="AR46" t="s">
        <v>388</v>
      </c>
      <c r="AS46" t="s">
        <v>388</v>
      </c>
      <c r="AT46" t="s">
        <v>388</v>
      </c>
      <c r="AU46" t="s">
        <v>388</v>
      </c>
      <c r="AV46" t="s">
        <v>388</v>
      </c>
      <c r="AW46" s="18" t="s">
        <v>388</v>
      </c>
      <c r="AX46" t="s">
        <v>388</v>
      </c>
      <c r="AY46" s="18" t="s">
        <v>388</v>
      </c>
      <c r="AZ46" t="s">
        <v>388</v>
      </c>
      <c r="BA46" s="18" t="s">
        <v>388</v>
      </c>
      <c r="BB46" t="s">
        <v>388</v>
      </c>
      <c r="BC46" t="s">
        <v>388</v>
      </c>
      <c r="BD46" t="s">
        <v>388</v>
      </c>
      <c r="BE46" s="20" t="s">
        <v>594</v>
      </c>
    </row>
    <row r="51" spans="41:41">
      <c r="AO51" t="s">
        <v>595</v>
      </c>
    </row>
  </sheetData>
  <autoFilter ref="A1:BE46" xr:uid="{D87A0CB3-E491-FA45-B91D-598E87A35AFC}"/>
  <hyperlinks>
    <hyperlink ref="BE28" r:id="rId1" xr:uid="{CEB29C3C-A051-CD4A-821D-44420CE85DDB}"/>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4C483-401F-3E4A-AF33-AD6E77F67554}">
  <dimension ref="A1:E8"/>
  <sheetViews>
    <sheetView workbookViewId="0"/>
  </sheetViews>
  <sheetFormatPr defaultColWidth="11.42578125" defaultRowHeight="15"/>
  <cols>
    <col min="2" max="2" width="22.7109375" customWidth="1"/>
    <col min="5" max="5" width="19.28515625" bestFit="1" customWidth="1"/>
  </cols>
  <sheetData>
    <row r="1" spans="1:5" ht="18.75">
      <c r="A1" s="72" t="s">
        <v>620</v>
      </c>
      <c r="B1" s="72" t="s">
        <v>968</v>
      </c>
      <c r="C1" s="72">
        <v>2019</v>
      </c>
      <c r="D1" s="72">
        <v>2020</v>
      </c>
      <c r="E1" s="72" t="s">
        <v>286</v>
      </c>
    </row>
    <row r="2" spans="1:5" ht="18.75">
      <c r="A2" s="73">
        <v>1</v>
      </c>
      <c r="B2" s="73" t="s">
        <v>608</v>
      </c>
      <c r="C2" s="73"/>
      <c r="D2" s="73"/>
      <c r="E2" s="74" t="e">
        <f>((D2/C2)-1)*100</f>
        <v>#DIV/0!</v>
      </c>
    </row>
    <row r="3" spans="1:5" ht="18.75">
      <c r="A3" s="73">
        <v>2</v>
      </c>
      <c r="B3" s="73" t="s">
        <v>792</v>
      </c>
      <c r="C3" s="73">
        <v>2753767</v>
      </c>
      <c r="D3" s="73">
        <v>1054832</v>
      </c>
      <c r="E3" s="75">
        <f t="shared" ref="E3:E8" si="0">((D3/C3)-1)*100</f>
        <v>-61.694943689861923</v>
      </c>
    </row>
    <row r="4" spans="1:5" ht="18.75">
      <c r="A4" s="73">
        <v>3</v>
      </c>
      <c r="B4" s="73" t="s">
        <v>782</v>
      </c>
      <c r="C4" s="73">
        <v>31402</v>
      </c>
      <c r="D4" s="73">
        <v>13152</v>
      </c>
      <c r="E4" s="75">
        <f t="shared" si="0"/>
        <v>-58.117317368320485</v>
      </c>
    </row>
    <row r="5" spans="1:5" ht="18.75">
      <c r="A5" s="73">
        <v>4</v>
      </c>
      <c r="B5" s="73" t="s">
        <v>608</v>
      </c>
      <c r="C5" s="73"/>
      <c r="D5" s="73"/>
      <c r="E5" s="74" t="e">
        <f t="shared" si="0"/>
        <v>#DIV/0!</v>
      </c>
    </row>
    <row r="6" spans="1:5" ht="18.75">
      <c r="A6" s="73">
        <v>5</v>
      </c>
      <c r="B6" s="73" t="s">
        <v>608</v>
      </c>
      <c r="C6" s="73"/>
      <c r="D6" s="73"/>
      <c r="E6" s="74" t="e">
        <f t="shared" si="0"/>
        <v>#DIV/0!</v>
      </c>
    </row>
    <row r="7" spans="1:5" ht="37.5">
      <c r="A7" s="73">
        <v>6</v>
      </c>
      <c r="B7" s="76" t="s">
        <v>969</v>
      </c>
      <c r="C7" s="73">
        <v>282223</v>
      </c>
      <c r="D7" s="73">
        <v>101638</v>
      </c>
      <c r="E7" s="75">
        <f t="shared" si="0"/>
        <v>-63.986634682502839</v>
      </c>
    </row>
    <row r="8" spans="1:5" ht="18.75">
      <c r="A8" s="73">
        <v>7</v>
      </c>
      <c r="B8" s="73" t="s">
        <v>970</v>
      </c>
      <c r="C8" s="73">
        <v>47868</v>
      </c>
      <c r="D8" s="73">
        <v>19265</v>
      </c>
      <c r="E8" s="75">
        <f t="shared" si="0"/>
        <v>-59.75390657641848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07EA6-1555-A84F-BAF2-D26EF28095A1}">
  <dimension ref="A1:O108"/>
  <sheetViews>
    <sheetView workbookViewId="0"/>
  </sheetViews>
  <sheetFormatPr defaultColWidth="11.42578125" defaultRowHeight="15"/>
  <cols>
    <col min="3" max="3" width="11.42578125" customWidth="1"/>
    <col min="4" max="4" width="12.42578125" customWidth="1"/>
    <col min="5" max="7" width="13.42578125" customWidth="1"/>
  </cols>
  <sheetData>
    <row r="1" spans="1:15">
      <c r="D1" s="290">
        <v>2014</v>
      </c>
      <c r="E1" s="291"/>
      <c r="F1" s="292">
        <v>2018</v>
      </c>
      <c r="G1" s="292"/>
    </row>
    <row r="2" spans="1:15" ht="45">
      <c r="A2" s="77" t="s">
        <v>971</v>
      </c>
      <c r="B2" s="77" t="s">
        <v>620</v>
      </c>
      <c r="C2" s="78" t="s">
        <v>735</v>
      </c>
      <c r="D2" s="79" t="s">
        <v>972</v>
      </c>
      <c r="E2" s="79" t="s">
        <v>973</v>
      </c>
      <c r="F2" s="79" t="s">
        <v>972</v>
      </c>
      <c r="G2" s="79" t="s">
        <v>973</v>
      </c>
      <c r="H2" s="80" t="s">
        <v>974</v>
      </c>
      <c r="I2" s="80" t="s">
        <v>975</v>
      </c>
      <c r="J2" s="79" t="s">
        <v>976</v>
      </c>
      <c r="L2" s="96" t="s">
        <v>620</v>
      </c>
      <c r="M2" s="96">
        <v>2014</v>
      </c>
      <c r="N2" s="96">
        <v>2018</v>
      </c>
      <c r="O2" s="96" t="s">
        <v>976</v>
      </c>
    </row>
    <row r="3" spans="1:15" ht="18.75">
      <c r="A3" s="81" t="s">
        <v>854</v>
      </c>
      <c r="B3" s="82">
        <v>1</v>
      </c>
      <c r="C3" s="83" t="s">
        <v>752</v>
      </c>
      <c r="D3" s="84">
        <v>0</v>
      </c>
      <c r="E3" s="84">
        <v>23.328233647513912</v>
      </c>
      <c r="F3" s="87">
        <v>1.7512726244343892</v>
      </c>
      <c r="G3" s="84">
        <v>43.258375401560343</v>
      </c>
      <c r="H3" s="85">
        <f t="shared" ref="H3:H34" si="0">SUM(D3:E3)</f>
        <v>23.328233647513912</v>
      </c>
      <c r="I3" s="85">
        <f t="shared" ref="I3:I34" si="1">SUM(F3:G3)</f>
        <v>45.009648025994736</v>
      </c>
      <c r="J3" s="86">
        <f t="shared" ref="J3:J34" si="2">(I3/H3-1)</f>
        <v>0.92940660257796281</v>
      </c>
      <c r="L3" s="102" t="s">
        <v>855</v>
      </c>
      <c r="M3" s="103">
        <f>SUM(H3:H12)</f>
        <v>337.96510540988277</v>
      </c>
      <c r="N3" s="103">
        <f>SUM(I3:I12)</f>
        <v>454.32435502884033</v>
      </c>
      <c r="O3" s="104">
        <f>(N3-M3)/M3</f>
        <v>0.34429367930703236</v>
      </c>
    </row>
    <row r="4" spans="1:15" ht="18.75">
      <c r="A4" s="88" t="s">
        <v>856</v>
      </c>
      <c r="B4" s="89">
        <v>1</v>
      </c>
      <c r="C4" s="90" t="s">
        <v>765</v>
      </c>
      <c r="D4" s="91">
        <v>0</v>
      </c>
      <c r="E4" s="91">
        <v>4.8231802815102665</v>
      </c>
      <c r="F4" s="91">
        <v>0.84841628959276016</v>
      </c>
      <c r="G4" s="91">
        <v>13.230074957931773</v>
      </c>
      <c r="H4" s="85">
        <f t="shared" si="0"/>
        <v>4.8231802815102665</v>
      </c>
      <c r="I4" s="85">
        <f t="shared" si="1"/>
        <v>14.078491247524534</v>
      </c>
      <c r="J4" s="86">
        <f t="shared" si="2"/>
        <v>1.9189228736679489</v>
      </c>
      <c r="L4" s="102" t="s">
        <v>857</v>
      </c>
      <c r="M4" s="103">
        <f>SUM(H13:H32)</f>
        <v>16724.51968308655</v>
      </c>
      <c r="N4" s="103">
        <f>SUM(I13:I32)</f>
        <v>39871.364646626025</v>
      </c>
      <c r="O4" s="104">
        <f t="shared" ref="O4:O9" si="3">(N4-M4)/M4</f>
        <v>1.3840065605559841</v>
      </c>
    </row>
    <row r="5" spans="1:15" ht="18.75">
      <c r="A5" s="88" t="s">
        <v>858</v>
      </c>
      <c r="B5" s="89">
        <v>1</v>
      </c>
      <c r="C5" s="90" t="s">
        <v>775</v>
      </c>
      <c r="D5" s="91">
        <v>0</v>
      </c>
      <c r="E5" s="91">
        <v>49.250258163193756</v>
      </c>
      <c r="F5" s="91">
        <v>1.2613122171945701</v>
      </c>
      <c r="G5" s="91">
        <v>0</v>
      </c>
      <c r="H5" s="85">
        <f t="shared" si="0"/>
        <v>49.250258163193756</v>
      </c>
      <c r="I5" s="85">
        <f t="shared" si="1"/>
        <v>1.2613122171945701</v>
      </c>
      <c r="J5" s="86">
        <f t="shared" si="2"/>
        <v>-0.97438973389712735</v>
      </c>
      <c r="L5" s="102" t="s">
        <v>859</v>
      </c>
      <c r="M5" s="103">
        <f>SUM(H33:H46)</f>
        <v>445.03459755115898</v>
      </c>
      <c r="N5" s="103">
        <f>SUM(I33:I46)</f>
        <v>399.39827661304219</v>
      </c>
      <c r="O5" s="104">
        <f t="shared" si="3"/>
        <v>-0.10254555755717547</v>
      </c>
    </row>
    <row r="6" spans="1:15" ht="18.75">
      <c r="A6" s="88" t="s">
        <v>860</v>
      </c>
      <c r="B6" s="89">
        <v>1</v>
      </c>
      <c r="C6" s="90" t="s">
        <v>780</v>
      </c>
      <c r="D6" s="91">
        <v>0.17377203532973201</v>
      </c>
      <c r="E6" s="91">
        <v>110.62387241949013</v>
      </c>
      <c r="F6" s="91">
        <v>7.3889988687782804</v>
      </c>
      <c r="G6" s="91">
        <v>155.78858803732598</v>
      </c>
      <c r="H6" s="85">
        <f t="shared" si="0"/>
        <v>110.79764445481986</v>
      </c>
      <c r="I6" s="85">
        <f t="shared" si="1"/>
        <v>163.17758690610427</v>
      </c>
      <c r="J6" s="86">
        <f t="shared" si="2"/>
        <v>0.4727532133830108</v>
      </c>
      <c r="L6" s="102" t="s">
        <v>861</v>
      </c>
      <c r="M6" s="103">
        <f>SUM(H47:H62)</f>
        <v>350.84989714343322</v>
      </c>
      <c r="N6" s="103">
        <f>SUM(I47:I62)</f>
        <v>604.99774787461149</v>
      </c>
      <c r="O6" s="104">
        <f t="shared" si="3"/>
        <v>0.72437772620260577</v>
      </c>
    </row>
    <row r="7" spans="1:15" ht="18.75">
      <c r="A7" s="88" t="s">
        <v>862</v>
      </c>
      <c r="B7" s="89">
        <v>1</v>
      </c>
      <c r="C7" s="90" t="s">
        <v>786</v>
      </c>
      <c r="D7" s="91">
        <v>0</v>
      </c>
      <c r="E7" s="91">
        <v>17.623014972794486</v>
      </c>
      <c r="F7" s="91">
        <v>1.0944570135746607</v>
      </c>
      <c r="G7" s="91">
        <v>37.18372342052929</v>
      </c>
      <c r="H7" s="85">
        <f t="shared" si="0"/>
        <v>17.623014972794486</v>
      </c>
      <c r="I7" s="85">
        <f t="shared" si="1"/>
        <v>38.278180434103952</v>
      </c>
      <c r="J7" s="86">
        <f t="shared" si="2"/>
        <v>1.1720562851019452</v>
      </c>
      <c r="K7" s="241"/>
      <c r="L7" s="102" t="s">
        <v>863</v>
      </c>
      <c r="M7" s="103">
        <f>SUM(H63:H71)</f>
        <v>558.25565630085748</v>
      </c>
      <c r="N7" s="103">
        <f>SUM(I63:I71)</f>
        <v>1178.8572940958427</v>
      </c>
      <c r="O7" s="104">
        <f t="shared" si="3"/>
        <v>1.1116799817260212</v>
      </c>
    </row>
    <row r="8" spans="1:15" ht="18.75">
      <c r="A8" s="88" t="s">
        <v>864</v>
      </c>
      <c r="B8" s="89">
        <v>1</v>
      </c>
      <c r="C8" s="90" t="s">
        <v>787</v>
      </c>
      <c r="D8" s="91">
        <v>0</v>
      </c>
      <c r="E8" s="91">
        <v>14.196706934766951</v>
      </c>
      <c r="F8" s="85">
        <v>2.6866515837104074E-2</v>
      </c>
      <c r="G8" s="91">
        <v>15.533119167813981</v>
      </c>
      <c r="H8" s="85">
        <f t="shared" si="0"/>
        <v>14.196706934766951</v>
      </c>
      <c r="I8" s="85">
        <f t="shared" si="1"/>
        <v>15.559985683651085</v>
      </c>
      <c r="J8" s="86">
        <f t="shared" si="2"/>
        <v>9.6027815122783133E-2</v>
      </c>
      <c r="L8" s="102" t="s">
        <v>865</v>
      </c>
      <c r="M8" s="103">
        <f>SUM(H72:H88)</f>
        <v>666.74849186335018</v>
      </c>
      <c r="N8" s="103">
        <f>SUM(I72:I88)</f>
        <v>1707.4137035692063</v>
      </c>
      <c r="O8" s="104">
        <f t="shared" si="3"/>
        <v>1.560806247641487</v>
      </c>
    </row>
    <row r="9" spans="1:15" ht="18.75">
      <c r="A9" s="88" t="s">
        <v>866</v>
      </c>
      <c r="B9" s="89">
        <v>1</v>
      </c>
      <c r="C9" s="90" t="s">
        <v>790</v>
      </c>
      <c r="D9" s="91">
        <v>0</v>
      </c>
      <c r="E9" s="91">
        <v>48.715802696122104</v>
      </c>
      <c r="F9" s="91">
        <v>61.778846153846153</v>
      </c>
      <c r="G9" s="91">
        <v>87.771148845035938</v>
      </c>
      <c r="H9" s="85">
        <f t="shared" si="0"/>
        <v>48.715802696122104</v>
      </c>
      <c r="I9" s="85">
        <f t="shared" si="1"/>
        <v>149.54999499888208</v>
      </c>
      <c r="J9" s="86">
        <f t="shared" si="2"/>
        <v>2.0698456501217954</v>
      </c>
      <c r="L9" s="102" t="s">
        <v>867</v>
      </c>
      <c r="M9" s="103">
        <f>SUM(H89:H108)</f>
        <v>7862.7429312648965</v>
      </c>
      <c r="N9" s="103">
        <f>SUM(I89:I108)</f>
        <v>1965.2652353259589</v>
      </c>
      <c r="O9" s="104">
        <f t="shared" si="3"/>
        <v>-0.7500534797454198</v>
      </c>
    </row>
    <row r="10" spans="1:15" ht="18">
      <c r="A10" s="88" t="s">
        <v>868</v>
      </c>
      <c r="B10" s="89">
        <v>1</v>
      </c>
      <c r="C10" s="90" t="s">
        <v>797</v>
      </c>
      <c r="D10" s="91">
        <v>46.639242785632682</v>
      </c>
      <c r="E10" s="91">
        <v>3.1824393721084787</v>
      </c>
      <c r="F10" s="85">
        <v>0.43198529411764708</v>
      </c>
      <c r="G10" s="91">
        <v>5.6493804497475901</v>
      </c>
      <c r="H10" s="85">
        <f t="shared" si="0"/>
        <v>49.821682157741158</v>
      </c>
      <c r="I10" s="85">
        <f t="shared" si="1"/>
        <v>6.0813657438652369</v>
      </c>
      <c r="J10" s="86">
        <f t="shared" si="2"/>
        <v>-0.87793736621314922</v>
      </c>
    </row>
    <row r="11" spans="1:15" ht="18">
      <c r="A11" s="88" t="s">
        <v>870</v>
      </c>
      <c r="B11" s="89">
        <v>1</v>
      </c>
      <c r="C11" s="90" t="s">
        <v>805</v>
      </c>
      <c r="D11" s="91">
        <v>0</v>
      </c>
      <c r="E11" s="91">
        <v>4.4606475520980267</v>
      </c>
      <c r="F11" s="91">
        <v>0.34148755656108598</v>
      </c>
      <c r="G11" s="91">
        <v>9.3758604864616792</v>
      </c>
      <c r="H11" s="85">
        <f t="shared" si="0"/>
        <v>4.4606475520980267</v>
      </c>
      <c r="I11" s="85">
        <f t="shared" si="1"/>
        <v>9.7173480430227652</v>
      </c>
      <c r="J11" s="86">
        <f t="shared" si="2"/>
        <v>1.1784612950315467</v>
      </c>
    </row>
    <row r="12" spans="1:15" ht="18">
      <c r="A12" s="88" t="s">
        <v>871</v>
      </c>
      <c r="B12" s="89">
        <v>1</v>
      </c>
      <c r="C12" s="90" t="s">
        <v>829</v>
      </c>
      <c r="D12" s="91">
        <v>0</v>
      </c>
      <c r="E12" s="91">
        <v>14.947934549322209</v>
      </c>
      <c r="F12" s="91">
        <v>0.4440045248868778</v>
      </c>
      <c r="G12" s="91">
        <v>11.166437203610217</v>
      </c>
      <c r="H12" s="85">
        <f t="shared" si="0"/>
        <v>14.947934549322209</v>
      </c>
      <c r="I12" s="85">
        <f t="shared" si="1"/>
        <v>11.610441728497095</v>
      </c>
      <c r="J12" s="86">
        <f t="shared" si="2"/>
        <v>-0.22327451393453202</v>
      </c>
    </row>
    <row r="13" spans="1:15" ht="18">
      <c r="A13" s="81" t="s">
        <v>872</v>
      </c>
      <c r="B13" s="82">
        <v>2</v>
      </c>
      <c r="C13" s="83" t="s">
        <v>739</v>
      </c>
      <c r="D13" s="84">
        <v>8.3137227689213358</v>
      </c>
      <c r="E13" s="84">
        <v>7.5150792336666159</v>
      </c>
      <c r="F13" s="84">
        <v>0</v>
      </c>
      <c r="G13" s="84">
        <v>4.7277038396818103</v>
      </c>
      <c r="H13" s="85">
        <f t="shared" si="0"/>
        <v>15.828802002587953</v>
      </c>
      <c r="I13" s="85">
        <f t="shared" si="1"/>
        <v>4.7277038396818103</v>
      </c>
      <c r="J13" s="86">
        <f t="shared" si="2"/>
        <v>-0.70132270029602695</v>
      </c>
    </row>
    <row r="14" spans="1:15" ht="18">
      <c r="A14" s="81" t="s">
        <v>873</v>
      </c>
      <c r="B14" s="82">
        <v>2</v>
      </c>
      <c r="C14" s="83" t="s">
        <v>743</v>
      </c>
      <c r="D14" s="84">
        <v>1.6771930151487617</v>
      </c>
      <c r="E14" s="84">
        <v>30.183652811683004</v>
      </c>
      <c r="F14" s="84">
        <v>3.221860859728507</v>
      </c>
      <c r="G14" s="84">
        <v>48.116108306562637</v>
      </c>
      <c r="H14" s="85">
        <f t="shared" si="0"/>
        <v>31.860845826831767</v>
      </c>
      <c r="I14" s="85">
        <f t="shared" si="1"/>
        <v>51.337969166291145</v>
      </c>
      <c r="J14" s="86">
        <f t="shared" si="2"/>
        <v>0.61131846421530422</v>
      </c>
    </row>
    <row r="15" spans="1:15" ht="18">
      <c r="A15" s="81" t="s">
        <v>874</v>
      </c>
      <c r="B15" s="82">
        <v>2</v>
      </c>
      <c r="C15" s="83" t="s">
        <v>745</v>
      </c>
      <c r="D15" s="84">
        <v>0</v>
      </c>
      <c r="E15" s="84">
        <v>6.850747350645733</v>
      </c>
      <c r="F15" s="84">
        <v>1.8983314479638012</v>
      </c>
      <c r="G15" s="84">
        <v>15.514762123298148</v>
      </c>
      <c r="H15" s="85">
        <f t="shared" si="0"/>
        <v>6.850747350645733</v>
      </c>
      <c r="I15" s="85">
        <f t="shared" si="1"/>
        <v>17.41309357126195</v>
      </c>
      <c r="J15" s="86">
        <f t="shared" si="2"/>
        <v>1.5417801416396766</v>
      </c>
    </row>
    <row r="16" spans="1:15" ht="18">
      <c r="A16" s="88" t="s">
        <v>877</v>
      </c>
      <c r="B16" s="89">
        <v>2</v>
      </c>
      <c r="C16" s="90" t="s">
        <v>762</v>
      </c>
      <c r="D16" s="91">
        <v>0</v>
      </c>
      <c r="E16" s="91">
        <v>9.0913491164461249</v>
      </c>
      <c r="F16" s="91">
        <v>0.68226809954751133</v>
      </c>
      <c r="G16" s="91">
        <v>14.653510784763654</v>
      </c>
      <c r="H16" s="85">
        <f t="shared" si="0"/>
        <v>9.0913491164461249</v>
      </c>
      <c r="I16" s="85">
        <f t="shared" si="1"/>
        <v>15.335778884311166</v>
      </c>
      <c r="J16" s="86">
        <f t="shared" si="2"/>
        <v>0.68685402880073698</v>
      </c>
    </row>
    <row r="17" spans="1:10" ht="18">
      <c r="A17" s="81" t="s">
        <v>875</v>
      </c>
      <c r="B17" s="82">
        <v>2</v>
      </c>
      <c r="C17" s="83" t="s">
        <v>755</v>
      </c>
      <c r="D17" s="84">
        <v>0</v>
      </c>
      <c r="E17" s="84">
        <v>24.433584727139376</v>
      </c>
      <c r="F17" s="84">
        <v>8.170955882352942</v>
      </c>
      <c r="G17" s="84">
        <v>46.902248737953187</v>
      </c>
      <c r="H17" s="85">
        <f t="shared" si="0"/>
        <v>24.433584727139376</v>
      </c>
      <c r="I17" s="85">
        <f t="shared" si="1"/>
        <v>55.073204620306129</v>
      </c>
      <c r="J17" s="86">
        <f t="shared" si="2"/>
        <v>1.2539960973935225</v>
      </c>
    </row>
    <row r="18" spans="1:10" ht="18">
      <c r="A18" s="88" t="s">
        <v>876</v>
      </c>
      <c r="B18" s="89">
        <v>2</v>
      </c>
      <c r="C18" s="90" t="s">
        <v>757</v>
      </c>
      <c r="D18" s="91">
        <v>0</v>
      </c>
      <c r="E18" s="91">
        <v>3.5132037695619145</v>
      </c>
      <c r="F18" s="91">
        <v>0.21422511312217193</v>
      </c>
      <c r="G18" s="91">
        <v>9.2664830962215081</v>
      </c>
      <c r="H18" s="85">
        <f t="shared" si="0"/>
        <v>3.5132037695619145</v>
      </c>
      <c r="I18" s="85">
        <f t="shared" si="1"/>
        <v>9.4807082093436801</v>
      </c>
      <c r="J18" s="86">
        <f t="shared" si="2"/>
        <v>1.6985933157318382</v>
      </c>
    </row>
    <row r="19" spans="1:10" ht="18">
      <c r="A19" s="88" t="s">
        <v>878</v>
      </c>
      <c r="B19" s="89">
        <v>2</v>
      </c>
      <c r="C19" s="90" t="s">
        <v>778</v>
      </c>
      <c r="D19" s="91">
        <v>0.25968180560510518</v>
      </c>
      <c r="E19" s="91">
        <v>15.46650585041446</v>
      </c>
      <c r="F19" s="91">
        <v>1.4345305429864252</v>
      </c>
      <c r="G19" s="91">
        <v>19.20682270154505</v>
      </c>
      <c r="H19" s="85">
        <f t="shared" si="0"/>
        <v>15.726187656019565</v>
      </c>
      <c r="I19" s="85">
        <f t="shared" si="1"/>
        <v>20.641353244531476</v>
      </c>
      <c r="J19" s="86">
        <f t="shared" si="2"/>
        <v>0.31254654313059249</v>
      </c>
    </row>
    <row r="20" spans="1:10" ht="18">
      <c r="A20" s="88" t="s">
        <v>879</v>
      </c>
      <c r="B20" s="89">
        <v>2</v>
      </c>
      <c r="C20" s="90" t="s">
        <v>781</v>
      </c>
      <c r="D20" s="91">
        <v>163.63468243723801</v>
      </c>
      <c r="E20" s="91">
        <v>3.8804083124975084</v>
      </c>
      <c r="F20" s="91">
        <v>0.75721153846153844</v>
      </c>
      <c r="G20" s="91">
        <v>7.7573810616490739</v>
      </c>
      <c r="H20" s="85">
        <f t="shared" si="0"/>
        <v>167.51509074973552</v>
      </c>
      <c r="I20" s="85">
        <f t="shared" si="1"/>
        <v>8.5145926001106123</v>
      </c>
      <c r="J20" s="86">
        <f t="shared" si="2"/>
        <v>-0.94917119071480394</v>
      </c>
    </row>
    <row r="21" spans="1:10" ht="18">
      <c r="A21" s="88" t="s">
        <v>880</v>
      </c>
      <c r="B21" s="89">
        <v>2</v>
      </c>
      <c r="C21" s="90" t="s">
        <v>783</v>
      </c>
      <c r="D21" s="91">
        <v>7.3218554211965728E-2</v>
      </c>
      <c r="E21" s="91">
        <v>303.20350075376325</v>
      </c>
      <c r="F21" s="91">
        <v>107.36920248868778</v>
      </c>
      <c r="G21" s="91">
        <v>564.10585895670783</v>
      </c>
      <c r="H21" s="85">
        <f t="shared" si="0"/>
        <v>303.27671930797521</v>
      </c>
      <c r="I21" s="85">
        <f t="shared" si="1"/>
        <v>671.47506144539557</v>
      </c>
      <c r="J21" s="86">
        <f t="shared" si="2"/>
        <v>1.2140672814503697</v>
      </c>
    </row>
    <row r="22" spans="1:10" ht="18">
      <c r="A22" s="88" t="s">
        <v>881</v>
      </c>
      <c r="B22" s="89">
        <v>2</v>
      </c>
      <c r="C22" s="90" t="s">
        <v>792</v>
      </c>
      <c r="D22" s="91">
        <v>0</v>
      </c>
      <c r="E22" s="91">
        <v>13052.587277799288</v>
      </c>
      <c r="F22" s="91">
        <v>10257.423642533937</v>
      </c>
      <c r="G22" s="91">
        <v>19079.996940492576</v>
      </c>
      <c r="H22" s="85">
        <f t="shared" si="0"/>
        <v>13052.587277799288</v>
      </c>
      <c r="I22" s="85">
        <f t="shared" si="1"/>
        <v>29337.420583026513</v>
      </c>
      <c r="J22" s="86">
        <f t="shared" si="2"/>
        <v>1.247632592576152</v>
      </c>
    </row>
    <row r="23" spans="1:10" ht="18">
      <c r="A23" s="88" t="s">
        <v>882</v>
      </c>
      <c r="B23" s="89">
        <v>2</v>
      </c>
      <c r="C23" s="90" t="s">
        <v>793</v>
      </c>
      <c r="D23" s="91">
        <v>68.749293662867345</v>
      </c>
      <c r="E23" s="91">
        <v>1.6977370343867018</v>
      </c>
      <c r="F23" s="85">
        <v>0</v>
      </c>
      <c r="G23" s="91">
        <v>4.0201927489674159</v>
      </c>
      <c r="H23" s="85">
        <f t="shared" si="0"/>
        <v>70.44703069725405</v>
      </c>
      <c r="I23" s="85">
        <f t="shared" si="1"/>
        <v>4.0201927489674159</v>
      </c>
      <c r="J23" s="86">
        <f t="shared" si="2"/>
        <v>-0.94293311287676285</v>
      </c>
    </row>
    <row r="24" spans="1:10" ht="18">
      <c r="A24" s="88" t="s">
        <v>883</v>
      </c>
      <c r="B24" s="89">
        <v>2</v>
      </c>
      <c r="C24" s="90" t="s">
        <v>801</v>
      </c>
      <c r="D24" s="91">
        <v>0</v>
      </c>
      <c r="E24" s="91">
        <v>432.69682799407872</v>
      </c>
      <c r="F24" s="91">
        <v>2989.8416289592765</v>
      </c>
      <c r="G24" s="91">
        <v>812.13630105552988</v>
      </c>
      <c r="H24" s="85">
        <f t="shared" si="0"/>
        <v>432.69682799407872</v>
      </c>
      <c r="I24" s="85">
        <f t="shared" si="1"/>
        <v>3801.9779300148066</v>
      </c>
      <c r="J24" s="86">
        <f t="shared" si="2"/>
        <v>7.7867016442903871</v>
      </c>
    </row>
    <row r="25" spans="1:10" ht="18">
      <c r="A25" s="88" t="s">
        <v>884</v>
      </c>
      <c r="B25" s="89">
        <v>2</v>
      </c>
      <c r="C25" s="90" t="s">
        <v>809</v>
      </c>
      <c r="D25" s="91">
        <v>0</v>
      </c>
      <c r="E25" s="91">
        <v>11.448746220330356</v>
      </c>
      <c r="F25" s="85">
        <v>1.1418269230769229</v>
      </c>
      <c r="G25" s="91">
        <v>35.293712712253331</v>
      </c>
      <c r="H25" s="85">
        <f t="shared" si="0"/>
        <v>11.448746220330356</v>
      </c>
      <c r="I25" s="85">
        <f t="shared" si="1"/>
        <v>36.435539635330251</v>
      </c>
      <c r="J25" s="86">
        <f t="shared" si="2"/>
        <v>2.182491683729443</v>
      </c>
    </row>
    <row r="26" spans="1:10" ht="18">
      <c r="A26" s="88" t="s">
        <v>885</v>
      </c>
      <c r="B26" s="89">
        <v>2</v>
      </c>
      <c r="C26" s="90" t="s">
        <v>818</v>
      </c>
      <c r="D26" s="91">
        <v>0</v>
      </c>
      <c r="E26" s="91">
        <v>18.977840894567034</v>
      </c>
      <c r="F26" s="91">
        <v>0</v>
      </c>
      <c r="G26" s="91">
        <v>47.795624904390387</v>
      </c>
      <c r="H26" s="85">
        <f t="shared" si="0"/>
        <v>18.977840894567034</v>
      </c>
      <c r="I26" s="85">
        <f t="shared" si="1"/>
        <v>47.795624904390387</v>
      </c>
      <c r="J26" s="86">
        <f t="shared" si="2"/>
        <v>1.5184964490914923</v>
      </c>
    </row>
    <row r="27" spans="1:10" ht="18">
      <c r="A27" s="88" t="s">
        <v>886</v>
      </c>
      <c r="B27" s="89">
        <v>2</v>
      </c>
      <c r="C27" s="90" t="s">
        <v>832</v>
      </c>
      <c r="D27" s="91">
        <v>1.6518105830219467</v>
      </c>
      <c r="E27" s="91">
        <v>4.8792420437905104</v>
      </c>
      <c r="F27" s="91">
        <v>0.12302036199095022</v>
      </c>
      <c r="G27" s="91">
        <v>8.0266177145479567</v>
      </c>
      <c r="H27" s="85">
        <f t="shared" si="0"/>
        <v>6.5310526268124569</v>
      </c>
      <c r="I27" s="85">
        <f t="shared" si="1"/>
        <v>8.1496380765389063</v>
      </c>
      <c r="J27" s="86">
        <f t="shared" si="2"/>
        <v>0.2478291850048091</v>
      </c>
    </row>
    <row r="28" spans="1:10" ht="18">
      <c r="A28" s="88" t="s">
        <v>887</v>
      </c>
      <c r="B28" s="89">
        <v>2</v>
      </c>
      <c r="C28" s="90" t="s">
        <v>835</v>
      </c>
      <c r="D28" s="91">
        <v>0</v>
      </c>
      <c r="E28" s="91">
        <v>34.847991433399244</v>
      </c>
      <c r="F28" s="91">
        <v>3.9253393665158369</v>
      </c>
      <c r="G28" s="91">
        <v>56.347713018204061</v>
      </c>
      <c r="H28" s="85">
        <f t="shared" si="0"/>
        <v>34.847991433399244</v>
      </c>
      <c r="I28" s="85">
        <f t="shared" si="1"/>
        <v>60.273052384719897</v>
      </c>
      <c r="J28" s="86">
        <f t="shared" si="2"/>
        <v>0.72959903585583974</v>
      </c>
    </row>
    <row r="29" spans="1:10" ht="18">
      <c r="A29" s="88" t="s">
        <v>888</v>
      </c>
      <c r="B29" s="89">
        <v>2</v>
      </c>
      <c r="C29" s="90" t="s">
        <v>837</v>
      </c>
      <c r="D29" s="91">
        <v>202.9774522338009</v>
      </c>
      <c r="E29" s="91">
        <v>5.1987940887878965</v>
      </c>
      <c r="F29" s="91">
        <v>0.9714366515837104</v>
      </c>
      <c r="G29" s="91">
        <v>9.42404772831574</v>
      </c>
      <c r="H29" s="85">
        <f t="shared" si="0"/>
        <v>208.17624632258881</v>
      </c>
      <c r="I29" s="85">
        <f t="shared" si="1"/>
        <v>10.39548437989945</v>
      </c>
      <c r="J29" s="86">
        <f t="shared" si="2"/>
        <v>-0.95006402236789944</v>
      </c>
    </row>
    <row r="30" spans="1:10" ht="18">
      <c r="A30" s="88" t="s">
        <v>889</v>
      </c>
      <c r="B30" s="89">
        <v>2</v>
      </c>
      <c r="C30" s="90" t="s">
        <v>842</v>
      </c>
      <c r="D30" s="91">
        <v>1602.0141561786943</v>
      </c>
      <c r="E30" s="91">
        <v>8.5867932559239346</v>
      </c>
      <c r="F30" s="91">
        <v>1.2393947963800904</v>
      </c>
      <c r="G30" s="91">
        <v>8.9750650145326603</v>
      </c>
      <c r="H30" s="85">
        <f t="shared" si="0"/>
        <v>1610.6009494346183</v>
      </c>
      <c r="I30" s="85">
        <f t="shared" si="1"/>
        <v>10.21445981091275</v>
      </c>
      <c r="J30" s="86">
        <f t="shared" si="2"/>
        <v>-0.99365798224911117</v>
      </c>
    </row>
    <row r="31" spans="1:10" ht="18">
      <c r="A31" s="88" t="s">
        <v>890</v>
      </c>
      <c r="B31" s="89">
        <v>2</v>
      </c>
      <c r="C31" s="90" t="s">
        <v>843</v>
      </c>
      <c r="D31" s="91">
        <v>365.6456497554409</v>
      </c>
      <c r="E31" s="91">
        <v>331.702497608925</v>
      </c>
      <c r="F31" s="91">
        <v>4797.3522341628959</v>
      </c>
      <c r="G31" s="91">
        <v>896.97185253174234</v>
      </c>
      <c r="H31" s="85">
        <f t="shared" si="0"/>
        <v>697.3481473643659</v>
      </c>
      <c r="I31" s="85">
        <f t="shared" si="1"/>
        <v>5694.324086694638</v>
      </c>
      <c r="J31" s="86">
        <f t="shared" si="2"/>
        <v>7.1656832504917247</v>
      </c>
    </row>
    <row r="32" spans="1:10" ht="18">
      <c r="A32" s="88" t="s">
        <v>891</v>
      </c>
      <c r="B32" s="89">
        <v>2</v>
      </c>
      <c r="C32" s="90" t="s">
        <v>847</v>
      </c>
      <c r="D32" s="91">
        <v>0</v>
      </c>
      <c r="E32" s="91">
        <v>2.7610417923019837</v>
      </c>
      <c r="F32" s="91">
        <v>0.25028280542986425</v>
      </c>
      <c r="G32" s="91">
        <v>6.1083065626434143</v>
      </c>
      <c r="H32" s="85">
        <f t="shared" si="0"/>
        <v>2.7610417923019837</v>
      </c>
      <c r="I32" s="85">
        <f t="shared" si="1"/>
        <v>6.3585893680732788</v>
      </c>
      <c r="J32" s="86">
        <f t="shared" si="2"/>
        <v>1.3029674472155981</v>
      </c>
    </row>
    <row r="33" spans="1:10" ht="18">
      <c r="A33" s="88" t="s">
        <v>892</v>
      </c>
      <c r="B33" s="89">
        <v>3</v>
      </c>
      <c r="C33" s="90" t="s">
        <v>776</v>
      </c>
      <c r="D33" s="91">
        <v>0.70777935738233544</v>
      </c>
      <c r="E33" s="91">
        <v>2.6358371898761068</v>
      </c>
      <c r="F33" s="85">
        <v>0</v>
      </c>
      <c r="G33" s="91">
        <v>11.037937891999388</v>
      </c>
      <c r="H33" s="85">
        <f t="shared" si="0"/>
        <v>3.343616547258442</v>
      </c>
      <c r="I33" s="85">
        <f t="shared" si="1"/>
        <v>11.037937891999388</v>
      </c>
      <c r="J33" s="86">
        <f t="shared" si="2"/>
        <v>2.3011972922103796</v>
      </c>
    </row>
    <row r="34" spans="1:10" ht="18">
      <c r="A34" s="88" t="s">
        <v>893</v>
      </c>
      <c r="B34" s="89">
        <v>3</v>
      </c>
      <c r="C34" s="90" t="s">
        <v>777</v>
      </c>
      <c r="D34" s="91">
        <v>1.2037130312447166</v>
      </c>
      <c r="E34" s="91">
        <v>10.243418331305124</v>
      </c>
      <c r="F34" s="91">
        <v>0</v>
      </c>
      <c r="G34" s="91">
        <v>27.1607771148845</v>
      </c>
      <c r="H34" s="85">
        <f t="shared" si="0"/>
        <v>11.44713136254984</v>
      </c>
      <c r="I34" s="85">
        <f t="shared" si="1"/>
        <v>27.1607771148845</v>
      </c>
      <c r="J34" s="86">
        <f t="shared" si="2"/>
        <v>1.3727147225498824</v>
      </c>
    </row>
    <row r="35" spans="1:10" ht="18">
      <c r="A35" s="88" t="s">
        <v>894</v>
      </c>
      <c r="B35" s="89">
        <v>3</v>
      </c>
      <c r="C35" s="90" t="s">
        <v>779</v>
      </c>
      <c r="D35" s="91">
        <v>17.377203532973201</v>
      </c>
      <c r="E35" s="91">
        <v>4.2111727099509437</v>
      </c>
      <c r="F35" s="91">
        <v>0.20856900452488689</v>
      </c>
      <c r="G35" s="91">
        <v>9.1571057059813352</v>
      </c>
      <c r="H35" s="85">
        <f t="shared" ref="H35:H66" si="4">SUM(D35:E35)</f>
        <v>21.588376242924145</v>
      </c>
      <c r="I35" s="85">
        <f t="shared" ref="I35:I66" si="5">SUM(F35:G35)</f>
        <v>9.3656747105062212</v>
      </c>
      <c r="J35" s="86">
        <f t="shared" ref="J35:J66" si="6">(I35/H35-1)</f>
        <v>-0.56617048891873301</v>
      </c>
    </row>
    <row r="36" spans="1:10" ht="18">
      <c r="A36" s="88" t="s">
        <v>895</v>
      </c>
      <c r="B36" s="89">
        <v>3</v>
      </c>
      <c r="C36" s="90" t="s">
        <v>782</v>
      </c>
      <c r="D36" s="91">
        <v>70.939016557499883</v>
      </c>
      <c r="E36" s="91">
        <v>96.196377896669503</v>
      </c>
      <c r="F36" s="91">
        <v>139.27955316742083</v>
      </c>
      <c r="G36" s="91">
        <v>154.0607312222732</v>
      </c>
      <c r="H36" s="85">
        <f t="shared" si="4"/>
        <v>167.13539445416939</v>
      </c>
      <c r="I36" s="85">
        <f t="shared" si="5"/>
        <v>293.34028438969403</v>
      </c>
      <c r="J36" s="86">
        <f t="shared" si="6"/>
        <v>0.75510570545326106</v>
      </c>
    </row>
    <row r="37" spans="1:10" ht="18">
      <c r="A37" s="88" t="s">
        <v>896</v>
      </c>
      <c r="B37" s="89">
        <v>3</v>
      </c>
      <c r="C37" s="90" t="s">
        <v>784</v>
      </c>
      <c r="D37" s="91">
        <v>0</v>
      </c>
      <c r="E37" s="91">
        <v>3.4384547531882568</v>
      </c>
      <c r="F37" s="91">
        <v>0.5571266968325792</v>
      </c>
      <c r="G37" s="91">
        <v>12.908826678904695</v>
      </c>
      <c r="H37" s="85">
        <f t="shared" si="4"/>
        <v>3.4384547531882568</v>
      </c>
      <c r="I37" s="85">
        <f t="shared" si="5"/>
        <v>13.465953375737275</v>
      </c>
      <c r="J37" s="86">
        <f t="shared" si="6"/>
        <v>2.9162805220138979</v>
      </c>
    </row>
    <row r="38" spans="1:10" ht="18">
      <c r="A38" s="88" t="s">
        <v>897</v>
      </c>
      <c r="B38" s="89">
        <v>3</v>
      </c>
      <c r="C38" s="90" t="s">
        <v>806</v>
      </c>
      <c r="D38" s="91">
        <v>0</v>
      </c>
      <c r="E38" s="91">
        <v>0.56809252443979896</v>
      </c>
      <c r="F38" s="85">
        <v>0</v>
      </c>
      <c r="G38" s="91">
        <v>4.4645862016215387</v>
      </c>
      <c r="H38" s="85">
        <f t="shared" si="4"/>
        <v>0.56809252443979896</v>
      </c>
      <c r="I38" s="85">
        <f t="shared" si="5"/>
        <v>4.4645862016215387</v>
      </c>
      <c r="J38" s="86">
        <f t="shared" si="6"/>
        <v>6.8589067969590101</v>
      </c>
    </row>
    <row r="39" spans="1:10" ht="18">
      <c r="A39" s="88" t="s">
        <v>898</v>
      </c>
      <c r="B39" s="89">
        <v>3</v>
      </c>
      <c r="C39" s="90" t="s">
        <v>813</v>
      </c>
      <c r="D39" s="91">
        <v>0</v>
      </c>
      <c r="E39" s="91">
        <v>0.63162918835740811</v>
      </c>
      <c r="F39" s="85">
        <v>0</v>
      </c>
      <c r="G39" s="91">
        <v>1.9121921370659323</v>
      </c>
      <c r="H39" s="85">
        <f t="shared" si="4"/>
        <v>0.63162918835740811</v>
      </c>
      <c r="I39" s="85">
        <f t="shared" si="5"/>
        <v>1.9121921370659323</v>
      </c>
      <c r="J39" s="86">
        <f t="shared" si="6"/>
        <v>2.0273967262955495</v>
      </c>
    </row>
    <row r="40" spans="1:10" ht="18">
      <c r="A40" s="88" t="s">
        <v>899</v>
      </c>
      <c r="B40" s="89">
        <v>3</v>
      </c>
      <c r="C40" s="90" t="s">
        <v>816</v>
      </c>
      <c r="D40" s="91">
        <v>1.003582316398677</v>
      </c>
      <c r="E40" s="91">
        <v>3.8551805194713991</v>
      </c>
      <c r="F40" s="85">
        <v>5.514705882352941E-2</v>
      </c>
      <c r="G40" s="91">
        <v>8.7731375248584964</v>
      </c>
      <c r="H40" s="85">
        <f t="shared" si="4"/>
        <v>4.8587628358700758</v>
      </c>
      <c r="I40" s="85">
        <f t="shared" si="5"/>
        <v>8.8282845836820254</v>
      </c>
      <c r="J40" s="86">
        <f t="shared" si="6"/>
        <v>0.81698199354509415</v>
      </c>
    </row>
    <row r="41" spans="1:10" ht="18">
      <c r="A41" s="88" t="s">
        <v>900</v>
      </c>
      <c r="B41" s="89">
        <v>3</v>
      </c>
      <c r="C41" s="90" t="s">
        <v>819</v>
      </c>
      <c r="D41" s="91">
        <v>0.87471766098561732</v>
      </c>
      <c r="E41" s="91">
        <v>1.1997217127972071</v>
      </c>
      <c r="F41" s="85">
        <v>0.42067307692307693</v>
      </c>
      <c r="G41" s="91">
        <v>4.383509255009943</v>
      </c>
      <c r="H41" s="85">
        <f t="shared" si="4"/>
        <v>2.0744393737828242</v>
      </c>
      <c r="I41" s="85">
        <f t="shared" si="5"/>
        <v>4.8041823319330197</v>
      </c>
      <c r="J41" s="86">
        <f t="shared" si="6"/>
        <v>1.3158943050586234</v>
      </c>
    </row>
    <row r="42" spans="1:10" ht="18">
      <c r="A42" s="88" t="s">
        <v>901</v>
      </c>
      <c r="B42" s="89">
        <v>3</v>
      </c>
      <c r="C42" s="90" t="s">
        <v>820</v>
      </c>
      <c r="D42" s="91">
        <v>120.19069735741547</v>
      </c>
      <c r="E42" s="91">
        <v>4.0822306567063844</v>
      </c>
      <c r="F42" s="91">
        <v>0.2559389140271493</v>
      </c>
      <c r="G42" s="91">
        <v>5.9668043445005345</v>
      </c>
      <c r="H42" s="85">
        <f t="shared" si="4"/>
        <v>124.27292801412186</v>
      </c>
      <c r="I42" s="85">
        <f t="shared" si="5"/>
        <v>6.2227432585276841</v>
      </c>
      <c r="J42" s="86">
        <f t="shared" si="6"/>
        <v>-0.94992679936035174</v>
      </c>
    </row>
    <row r="43" spans="1:10" ht="18">
      <c r="A43" s="88" t="s">
        <v>902</v>
      </c>
      <c r="B43" s="89">
        <v>3</v>
      </c>
      <c r="C43" s="90" t="s">
        <v>828</v>
      </c>
      <c r="D43" s="91">
        <v>0.24113310520474046</v>
      </c>
      <c r="E43" s="91">
        <v>1.1576753910870246</v>
      </c>
      <c r="F43" s="85">
        <v>0</v>
      </c>
      <c r="G43" s="91">
        <v>3.3807556983325679</v>
      </c>
      <c r="H43" s="85">
        <f t="shared" si="4"/>
        <v>1.3988084962917651</v>
      </c>
      <c r="I43" s="85">
        <f t="shared" si="5"/>
        <v>3.3807556983325679</v>
      </c>
      <c r="J43" s="86">
        <f t="shared" si="6"/>
        <v>1.4168824448056583</v>
      </c>
    </row>
    <row r="44" spans="1:10" ht="18">
      <c r="A44" s="88" t="s">
        <v>903</v>
      </c>
      <c r="B44" s="89">
        <v>3</v>
      </c>
      <c r="C44" s="90" t="s">
        <v>830</v>
      </c>
      <c r="D44" s="91">
        <v>94.849267620959395</v>
      </c>
      <c r="E44" s="91">
        <v>0.94464069442209975</v>
      </c>
      <c r="F44" s="85">
        <v>0</v>
      </c>
      <c r="G44" s="91">
        <v>2.9570139207587576</v>
      </c>
      <c r="H44" s="85">
        <f t="shared" si="4"/>
        <v>95.793908315381501</v>
      </c>
      <c r="I44" s="85">
        <f t="shared" si="5"/>
        <v>2.9570139207587576</v>
      </c>
      <c r="J44" s="86">
        <f t="shared" si="6"/>
        <v>-0.96913150352918676</v>
      </c>
    </row>
    <row r="45" spans="1:10" ht="18">
      <c r="A45" s="88" t="s">
        <v>904</v>
      </c>
      <c r="B45" s="89">
        <v>3</v>
      </c>
      <c r="C45" s="90" t="s">
        <v>839</v>
      </c>
      <c r="D45" s="91">
        <v>1.8070339179513142</v>
      </c>
      <c r="E45" s="91">
        <v>4.3373116750814917</v>
      </c>
      <c r="F45" s="85">
        <v>0.13291855203619909</v>
      </c>
      <c r="G45" s="91">
        <v>7.3045739635918618</v>
      </c>
      <c r="H45" s="85">
        <f t="shared" si="4"/>
        <v>6.1443455930328064</v>
      </c>
      <c r="I45" s="85">
        <f t="shared" si="5"/>
        <v>7.4374925156280609</v>
      </c>
      <c r="J45" s="86">
        <f t="shared" si="6"/>
        <v>0.21046129372370892</v>
      </c>
    </row>
    <row r="46" spans="1:10" ht="18">
      <c r="A46" s="88" t="s">
        <v>905</v>
      </c>
      <c r="B46" s="89">
        <v>3</v>
      </c>
      <c r="C46" s="90" t="s">
        <v>845</v>
      </c>
      <c r="D46" s="91">
        <v>0</v>
      </c>
      <c r="E46" s="91">
        <v>2.338709849790817</v>
      </c>
      <c r="F46" s="91">
        <v>0.11524321266968326</v>
      </c>
      <c r="G46" s="91">
        <v>4.9051552700015293</v>
      </c>
      <c r="H46" s="85">
        <f t="shared" si="4"/>
        <v>2.338709849790817</v>
      </c>
      <c r="I46" s="85">
        <f t="shared" si="5"/>
        <v>5.0203984826712125</v>
      </c>
      <c r="J46" s="86">
        <f t="shared" si="6"/>
        <v>1.1466529860984065</v>
      </c>
    </row>
    <row r="47" spans="1:10" ht="18">
      <c r="A47" s="81" t="s">
        <v>906</v>
      </c>
      <c r="B47" s="82">
        <v>4</v>
      </c>
      <c r="C47" s="83" t="s">
        <v>746</v>
      </c>
      <c r="D47" s="84">
        <v>1.8948961830056732</v>
      </c>
      <c r="E47" s="84">
        <v>1.8659223212274318</v>
      </c>
      <c r="F47" s="87">
        <v>0</v>
      </c>
      <c r="G47" s="84">
        <v>5.5950741930549182</v>
      </c>
      <c r="H47" s="85">
        <f t="shared" si="4"/>
        <v>3.760818504233105</v>
      </c>
      <c r="I47" s="85">
        <f t="shared" si="5"/>
        <v>5.5950741930549182</v>
      </c>
      <c r="J47" s="86">
        <f t="shared" si="6"/>
        <v>0.48772778764973901</v>
      </c>
    </row>
    <row r="48" spans="1:10" ht="18">
      <c r="A48" s="81" t="s">
        <v>907</v>
      </c>
      <c r="B48" s="82">
        <v>4</v>
      </c>
      <c r="C48" s="83" t="s">
        <v>748</v>
      </c>
      <c r="D48" s="84">
        <v>0</v>
      </c>
      <c r="E48" s="84">
        <v>11.658043466176599</v>
      </c>
      <c r="F48" s="84">
        <v>0.5931843891402715</v>
      </c>
      <c r="G48" s="84">
        <v>19.953342511855592</v>
      </c>
      <c r="H48" s="85">
        <f t="shared" si="4"/>
        <v>11.658043466176599</v>
      </c>
      <c r="I48" s="85">
        <f t="shared" si="5"/>
        <v>20.546526900995865</v>
      </c>
      <c r="J48" s="86">
        <f t="shared" si="6"/>
        <v>0.76243354732784807</v>
      </c>
    </row>
    <row r="49" spans="1:10" ht="18">
      <c r="A49" s="81" t="s">
        <v>908</v>
      </c>
      <c r="B49" s="82">
        <v>4</v>
      </c>
      <c r="C49" s="83" t="s">
        <v>750</v>
      </c>
      <c r="D49" s="84">
        <v>0</v>
      </c>
      <c r="E49" s="84">
        <v>6.3293729614394705</v>
      </c>
      <c r="F49" s="84">
        <v>0.94739819004524894</v>
      </c>
      <c r="G49" s="84">
        <v>13.88404466880832</v>
      </c>
      <c r="H49" s="85">
        <f t="shared" si="4"/>
        <v>6.3293729614394705</v>
      </c>
      <c r="I49" s="85">
        <f t="shared" si="5"/>
        <v>14.831442858853569</v>
      </c>
      <c r="J49" s="86">
        <f t="shared" si="6"/>
        <v>1.3432720664766289</v>
      </c>
    </row>
    <row r="50" spans="1:10" ht="18">
      <c r="A50" s="88" t="s">
        <v>909</v>
      </c>
      <c r="B50" s="89">
        <v>4</v>
      </c>
      <c r="C50" s="90" t="s">
        <v>768</v>
      </c>
      <c r="D50" s="91">
        <v>1.0572759228207851</v>
      </c>
      <c r="E50" s="91">
        <v>5.4454658428209681</v>
      </c>
      <c r="F50" s="85">
        <v>0</v>
      </c>
      <c r="G50" s="91">
        <v>9.453877925653968</v>
      </c>
      <c r="H50" s="85">
        <f t="shared" si="4"/>
        <v>6.502741765641753</v>
      </c>
      <c r="I50" s="85">
        <f t="shared" si="5"/>
        <v>9.453877925653968</v>
      </c>
      <c r="J50" s="86">
        <f t="shared" si="6"/>
        <v>0.45382951782046788</v>
      </c>
    </row>
    <row r="51" spans="1:10" ht="18">
      <c r="A51" s="88" t="s">
        <v>910</v>
      </c>
      <c r="B51" s="89">
        <v>4</v>
      </c>
      <c r="C51" s="90" t="s">
        <v>769</v>
      </c>
      <c r="D51" s="91">
        <v>38.149795486602628</v>
      </c>
      <c r="E51" s="91">
        <v>19.879500904574279</v>
      </c>
      <c r="F51" s="91">
        <v>4.4909502262443439</v>
      </c>
      <c r="G51" s="91">
        <v>32.941716383662225</v>
      </c>
      <c r="H51" s="85">
        <f t="shared" si="4"/>
        <v>58.029296391176906</v>
      </c>
      <c r="I51" s="85">
        <f t="shared" si="5"/>
        <v>37.432666609906569</v>
      </c>
      <c r="J51" s="86">
        <f t="shared" si="6"/>
        <v>-0.35493502527461218</v>
      </c>
    </row>
    <row r="52" spans="1:10" ht="18">
      <c r="A52" s="88" t="s">
        <v>911</v>
      </c>
      <c r="B52" s="89">
        <v>4</v>
      </c>
      <c r="C52" s="90" t="s">
        <v>770</v>
      </c>
      <c r="D52" s="91">
        <v>1.0172497798515774</v>
      </c>
      <c r="E52" s="91">
        <v>15.262814780796244</v>
      </c>
      <c r="F52" s="91">
        <v>3.6913178733031673</v>
      </c>
      <c r="G52" s="91">
        <v>24.06302585283769</v>
      </c>
      <c r="H52" s="85">
        <f t="shared" si="4"/>
        <v>16.280064560647823</v>
      </c>
      <c r="I52" s="85">
        <f t="shared" si="5"/>
        <v>27.754343726140856</v>
      </c>
      <c r="J52" s="86">
        <f t="shared" si="6"/>
        <v>0.70480550754256011</v>
      </c>
    </row>
    <row r="53" spans="1:10" ht="18">
      <c r="A53" s="88" t="s">
        <v>912</v>
      </c>
      <c r="B53" s="89">
        <v>4</v>
      </c>
      <c r="C53" s="90" t="s">
        <v>771</v>
      </c>
      <c r="D53" s="91">
        <v>0</v>
      </c>
      <c r="E53" s="91">
        <v>13.138073990375021</v>
      </c>
      <c r="F53" s="91">
        <v>1.225254524886878</v>
      </c>
      <c r="G53" s="91">
        <v>22.937127122533273</v>
      </c>
      <c r="H53" s="85">
        <f t="shared" si="4"/>
        <v>13.138073990375021</v>
      </c>
      <c r="I53" s="85">
        <f t="shared" si="5"/>
        <v>24.162381647420151</v>
      </c>
      <c r="J53" s="86">
        <f t="shared" si="6"/>
        <v>0.83911139982325866</v>
      </c>
    </row>
    <row r="54" spans="1:10" ht="18">
      <c r="A54" s="88" t="s">
        <v>913</v>
      </c>
      <c r="B54" s="89">
        <v>4</v>
      </c>
      <c r="C54" s="90" t="s">
        <v>773</v>
      </c>
      <c r="D54" s="91">
        <v>0.44614505699824453</v>
      </c>
      <c r="E54" s="91">
        <v>2.466717540330706</v>
      </c>
      <c r="F54" s="91">
        <v>0</v>
      </c>
      <c r="G54" s="91">
        <v>6.0417622762735199</v>
      </c>
      <c r="H54" s="85">
        <f t="shared" si="4"/>
        <v>2.9128625973289504</v>
      </c>
      <c r="I54" s="85">
        <f t="shared" si="5"/>
        <v>6.0417622762735199</v>
      </c>
      <c r="J54" s="86">
        <f t="shared" si="6"/>
        <v>1.074166588500852</v>
      </c>
    </row>
    <row r="55" spans="1:10" ht="18">
      <c r="A55" s="88" t="s">
        <v>914</v>
      </c>
      <c r="B55" s="89">
        <v>4</v>
      </c>
      <c r="C55" s="90" t="s">
        <v>794</v>
      </c>
      <c r="D55" s="91">
        <v>0.41490514053447247</v>
      </c>
      <c r="E55" s="91">
        <v>145.79141589788676</v>
      </c>
      <c r="F55" s="91">
        <v>78.732324660633481</v>
      </c>
      <c r="G55" s="91">
        <v>322.48202539391156</v>
      </c>
      <c r="H55" s="85">
        <f t="shared" si="4"/>
        <v>146.20632103842124</v>
      </c>
      <c r="I55" s="85">
        <f t="shared" si="5"/>
        <v>401.21435005454504</v>
      </c>
      <c r="J55" s="86">
        <f t="shared" si="6"/>
        <v>1.7441655545734633</v>
      </c>
    </row>
    <row r="56" spans="1:10" ht="18">
      <c r="A56" s="88" t="s">
        <v>915</v>
      </c>
      <c r="B56" s="89">
        <v>4</v>
      </c>
      <c r="C56" s="90" t="s">
        <v>796</v>
      </c>
      <c r="D56" s="91">
        <v>0</v>
      </c>
      <c r="E56" s="91">
        <v>5.2679369289335298</v>
      </c>
      <c r="F56" s="85">
        <v>0</v>
      </c>
      <c r="G56" s="91">
        <v>5.3380755698332569</v>
      </c>
      <c r="H56" s="85">
        <f t="shared" si="4"/>
        <v>5.2679369289335298</v>
      </c>
      <c r="I56" s="85">
        <f t="shared" si="5"/>
        <v>5.3380755698332569</v>
      </c>
      <c r="J56" s="86">
        <f t="shared" si="6"/>
        <v>1.3314252210291144E-2</v>
      </c>
    </row>
    <row r="57" spans="1:10" ht="18">
      <c r="A57" s="88" t="s">
        <v>916</v>
      </c>
      <c r="B57" s="89">
        <v>4</v>
      </c>
      <c r="C57" s="90" t="s">
        <v>810</v>
      </c>
      <c r="D57" s="91">
        <v>46.457660771187001</v>
      </c>
      <c r="E57" s="91">
        <v>3.4253736753228665</v>
      </c>
      <c r="F57" s="91">
        <v>0</v>
      </c>
      <c r="G57" s="91">
        <v>4.9785834480648612</v>
      </c>
      <c r="H57" s="85">
        <f t="shared" si="4"/>
        <v>49.883034446509868</v>
      </c>
      <c r="I57" s="85">
        <f t="shared" si="5"/>
        <v>4.9785834480648612</v>
      </c>
      <c r="J57" s="86">
        <f t="shared" si="6"/>
        <v>-0.90019485575995883</v>
      </c>
    </row>
    <row r="58" spans="1:10" ht="18">
      <c r="A58" s="88" t="s">
        <v>917</v>
      </c>
      <c r="B58" s="89">
        <v>4</v>
      </c>
      <c r="C58" s="90" t="s">
        <v>814</v>
      </c>
      <c r="D58" s="91">
        <v>0.43735883049280866</v>
      </c>
      <c r="E58" s="91">
        <v>2.6059375833266438</v>
      </c>
      <c r="F58" s="85">
        <v>0</v>
      </c>
      <c r="G58" s="91">
        <v>1.897659476824231</v>
      </c>
      <c r="H58" s="85">
        <f t="shared" si="4"/>
        <v>3.0432964138194523</v>
      </c>
      <c r="I58" s="85">
        <f t="shared" si="5"/>
        <v>1.897659476824231</v>
      </c>
      <c r="J58" s="86">
        <f t="shared" si="6"/>
        <v>-0.37644605756867555</v>
      </c>
    </row>
    <row r="59" spans="1:10" ht="18">
      <c r="A59" s="88" t="s">
        <v>918</v>
      </c>
      <c r="B59" s="89">
        <v>4</v>
      </c>
      <c r="C59" s="90" t="s">
        <v>824</v>
      </c>
      <c r="D59" s="91">
        <v>0.36609277105982868</v>
      </c>
      <c r="E59" s="91">
        <v>10.008893292432774</v>
      </c>
      <c r="F59" s="91">
        <v>1.2386877828054299</v>
      </c>
      <c r="G59" s="91">
        <v>9.885268471776044</v>
      </c>
      <c r="H59" s="85">
        <f t="shared" si="4"/>
        <v>10.374986063492603</v>
      </c>
      <c r="I59" s="85">
        <f t="shared" si="5"/>
        <v>11.123956254581474</v>
      </c>
      <c r="J59" s="86">
        <f t="shared" si="6"/>
        <v>7.218999490749578E-2</v>
      </c>
    </row>
    <row r="60" spans="1:10" ht="18">
      <c r="A60" s="88" t="s">
        <v>919</v>
      </c>
      <c r="B60" s="89">
        <v>4</v>
      </c>
      <c r="C60" s="90" t="s">
        <v>825</v>
      </c>
      <c r="D60" s="91">
        <v>0.36902151322830729</v>
      </c>
      <c r="E60" s="91">
        <v>5.1651570314197501</v>
      </c>
      <c r="F60" s="85">
        <v>0</v>
      </c>
      <c r="G60" s="91">
        <v>14.622150833715772</v>
      </c>
      <c r="H60" s="85">
        <f t="shared" si="4"/>
        <v>5.5341785446480571</v>
      </c>
      <c r="I60" s="85">
        <f t="shared" si="5"/>
        <v>14.622150833715772</v>
      </c>
      <c r="J60" s="86">
        <f t="shared" si="6"/>
        <v>1.6421537931508241</v>
      </c>
    </row>
    <row r="61" spans="1:10" ht="18">
      <c r="A61" s="88" t="s">
        <v>920</v>
      </c>
      <c r="B61" s="89">
        <v>4</v>
      </c>
      <c r="C61" s="90" t="s">
        <v>826</v>
      </c>
      <c r="D61" s="91">
        <v>1.1509956722121013</v>
      </c>
      <c r="E61" s="91">
        <v>7.5524537418534461</v>
      </c>
      <c r="F61" s="91">
        <v>1.5476527149321266</v>
      </c>
      <c r="G61" s="91">
        <v>15.676916016521339</v>
      </c>
      <c r="H61" s="85">
        <f t="shared" si="4"/>
        <v>8.7034494140655472</v>
      </c>
      <c r="I61" s="85">
        <f t="shared" si="5"/>
        <v>17.224568731453466</v>
      </c>
      <c r="J61" s="86">
        <f t="shared" si="6"/>
        <v>0.97905082364436269</v>
      </c>
    </row>
    <row r="62" spans="1:10" ht="18">
      <c r="A62" s="88" t="s">
        <v>921</v>
      </c>
      <c r="B62" s="89">
        <v>4</v>
      </c>
      <c r="C62" s="90" t="s">
        <v>848</v>
      </c>
      <c r="D62" s="91">
        <v>0</v>
      </c>
      <c r="E62" s="91">
        <v>3.2254200565233324</v>
      </c>
      <c r="F62" s="91">
        <v>0</v>
      </c>
      <c r="G62" s="91">
        <v>2.7803273672938653</v>
      </c>
      <c r="H62" s="85">
        <f t="shared" si="4"/>
        <v>3.2254200565233324</v>
      </c>
      <c r="I62" s="85">
        <f t="shared" si="5"/>
        <v>2.7803273672938653</v>
      </c>
      <c r="J62" s="86">
        <f t="shared" si="6"/>
        <v>-0.13799526307566612</v>
      </c>
    </row>
    <row r="63" spans="1:10" ht="18">
      <c r="A63" s="81" t="s">
        <v>922</v>
      </c>
      <c r="B63" s="82">
        <v>5</v>
      </c>
      <c r="C63" s="83" t="s">
        <v>747</v>
      </c>
      <c r="D63" s="84">
        <v>0.54084105377905356</v>
      </c>
      <c r="E63" s="84">
        <v>22.327531190811573</v>
      </c>
      <c r="F63" s="84">
        <v>4.4329751131221711</v>
      </c>
      <c r="G63" s="84">
        <v>31.559583906990973</v>
      </c>
      <c r="H63" s="85">
        <f t="shared" si="4"/>
        <v>22.868372244590628</v>
      </c>
      <c r="I63" s="85">
        <f t="shared" si="5"/>
        <v>35.992559020113141</v>
      </c>
      <c r="J63" s="86">
        <f t="shared" si="6"/>
        <v>0.57390122196506388</v>
      </c>
    </row>
    <row r="64" spans="1:10" ht="18">
      <c r="A64" s="81" t="s">
        <v>923</v>
      </c>
      <c r="B64" s="82">
        <v>5</v>
      </c>
      <c r="C64" s="83" t="s">
        <v>749</v>
      </c>
      <c r="D64" s="84">
        <v>0</v>
      </c>
      <c r="E64" s="84">
        <v>3.8449025297200214</v>
      </c>
      <c r="F64" s="84">
        <v>0</v>
      </c>
      <c r="G64" s="84">
        <v>6.8563561266636066</v>
      </c>
      <c r="H64" s="85">
        <f t="shared" si="4"/>
        <v>3.8449025297200214</v>
      </c>
      <c r="I64" s="85">
        <f t="shared" si="5"/>
        <v>6.8563561266636066</v>
      </c>
      <c r="J64" s="86">
        <f t="shared" si="6"/>
        <v>0.78323275392962266</v>
      </c>
    </row>
    <row r="65" spans="1:10" ht="18">
      <c r="A65" s="81" t="s">
        <v>924</v>
      </c>
      <c r="B65" s="82">
        <v>5</v>
      </c>
      <c r="C65" s="83" t="s">
        <v>753</v>
      </c>
      <c r="D65" s="84">
        <v>3.2919061973699795</v>
      </c>
      <c r="E65" s="84">
        <v>6.3162918835740811</v>
      </c>
      <c r="F65" s="87">
        <v>0</v>
      </c>
      <c r="G65" s="84">
        <v>9.3009025546886939</v>
      </c>
      <c r="H65" s="85">
        <f t="shared" si="4"/>
        <v>9.6081980809440601</v>
      </c>
      <c r="I65" s="85">
        <f t="shared" si="5"/>
        <v>9.3009025546886939</v>
      </c>
      <c r="J65" s="86">
        <f t="shared" si="6"/>
        <v>-3.198263854122918E-2</v>
      </c>
    </row>
    <row r="66" spans="1:10" ht="18">
      <c r="A66" s="88" t="s">
        <v>925</v>
      </c>
      <c r="B66" s="89">
        <v>5</v>
      </c>
      <c r="C66" s="90" t="s">
        <v>774</v>
      </c>
      <c r="D66" s="91">
        <v>3.4471295322993472</v>
      </c>
      <c r="E66" s="91">
        <v>41.870661521704392</v>
      </c>
      <c r="F66" s="91">
        <v>1.3122171945701357</v>
      </c>
      <c r="G66" s="91">
        <v>0</v>
      </c>
      <c r="H66" s="85">
        <f t="shared" si="4"/>
        <v>45.317791054003742</v>
      </c>
      <c r="I66" s="85">
        <f t="shared" si="5"/>
        <v>1.3122171945701357</v>
      </c>
      <c r="J66" s="86">
        <f t="shared" si="6"/>
        <v>-0.97104410510639394</v>
      </c>
    </row>
    <row r="67" spans="1:10" ht="18">
      <c r="A67" s="88" t="s">
        <v>926</v>
      </c>
      <c r="B67" s="89">
        <v>5</v>
      </c>
      <c r="C67" s="90" t="s">
        <v>799</v>
      </c>
      <c r="D67" s="91">
        <v>127.8356906645342</v>
      </c>
      <c r="E67" s="91">
        <v>10.22286235180237</v>
      </c>
      <c r="F67" s="91">
        <v>1.6423925339366516</v>
      </c>
      <c r="G67" s="91">
        <v>16.786752332874403</v>
      </c>
      <c r="H67" s="85">
        <f t="shared" ref="H67:H98" si="7">SUM(D67:E67)</f>
        <v>138.05855301633656</v>
      </c>
      <c r="I67" s="85">
        <f t="shared" ref="I67:I98" si="8">SUM(F67:G67)</f>
        <v>18.429144866811054</v>
      </c>
      <c r="J67" s="86">
        <f t="shared" ref="J67:J98" si="9">(I67/H67-1)</f>
        <v>-0.86651211052001742</v>
      </c>
    </row>
    <row r="68" spans="1:10" ht="18">
      <c r="A68" s="88" t="s">
        <v>927</v>
      </c>
      <c r="B68" s="89">
        <v>5</v>
      </c>
      <c r="C68" s="90" t="s">
        <v>803</v>
      </c>
      <c r="D68" s="91">
        <v>9.5672244170301887E-2</v>
      </c>
      <c r="E68" s="91">
        <v>4.3055433431226859</v>
      </c>
      <c r="F68" s="91">
        <v>128.48769796380091</v>
      </c>
      <c r="G68" s="91">
        <v>14.138748661465502</v>
      </c>
      <c r="H68" s="85">
        <f t="shared" si="7"/>
        <v>4.4012155872929881</v>
      </c>
      <c r="I68" s="85">
        <f t="shared" si="8"/>
        <v>142.62644662526642</v>
      </c>
      <c r="J68" s="86">
        <f t="shared" si="9"/>
        <v>31.406148664258062</v>
      </c>
    </row>
    <row r="69" spans="1:10" ht="18">
      <c r="A69" s="88" t="s">
        <v>928</v>
      </c>
      <c r="B69" s="89">
        <v>5</v>
      </c>
      <c r="C69" s="90" t="s">
        <v>807</v>
      </c>
      <c r="D69" s="91">
        <v>3.3192411242757805E-2</v>
      </c>
      <c r="E69" s="91">
        <v>5.7323151931548795</v>
      </c>
      <c r="F69" s="85">
        <v>0</v>
      </c>
      <c r="G69" s="91">
        <v>13.659170873489368</v>
      </c>
      <c r="H69" s="85">
        <f t="shared" si="7"/>
        <v>5.7655076043976372</v>
      </c>
      <c r="I69" s="85">
        <f t="shared" si="8"/>
        <v>13.659170873489368</v>
      </c>
      <c r="J69" s="86">
        <f t="shared" si="9"/>
        <v>1.3691185253265199</v>
      </c>
    </row>
    <row r="70" spans="1:10" ht="18">
      <c r="A70" s="88" t="s">
        <v>929</v>
      </c>
      <c r="B70" s="89">
        <v>5</v>
      </c>
      <c r="C70" s="90" t="s">
        <v>812</v>
      </c>
      <c r="D70" s="91">
        <v>0</v>
      </c>
      <c r="E70" s="91">
        <v>16.839084663575747</v>
      </c>
      <c r="F70" s="91">
        <v>0.39097850678733032</v>
      </c>
      <c r="G70" s="91">
        <v>12.51950435979807</v>
      </c>
      <c r="H70" s="85">
        <f t="shared" si="7"/>
        <v>16.839084663575747</v>
      </c>
      <c r="I70" s="85">
        <f t="shared" si="8"/>
        <v>12.910482866585401</v>
      </c>
      <c r="J70" s="86">
        <f t="shared" si="9"/>
        <v>-0.23330257406973065</v>
      </c>
    </row>
    <row r="71" spans="1:10" ht="18">
      <c r="A71" s="88" t="s">
        <v>930</v>
      </c>
      <c r="B71" s="89">
        <v>5</v>
      </c>
      <c r="C71" s="90" t="s">
        <v>838</v>
      </c>
      <c r="D71" s="91">
        <v>0</v>
      </c>
      <c r="E71" s="91">
        <v>311.55203151999615</v>
      </c>
      <c r="F71" s="91">
        <v>408.10732466063342</v>
      </c>
      <c r="G71" s="91">
        <v>529.66268930702154</v>
      </c>
      <c r="H71" s="85">
        <f t="shared" si="7"/>
        <v>311.55203151999615</v>
      </c>
      <c r="I71" s="85">
        <f t="shared" si="8"/>
        <v>937.7700139676549</v>
      </c>
      <c r="J71" s="86">
        <f t="shared" si="9"/>
        <v>2.0099948615082828</v>
      </c>
    </row>
    <row r="72" spans="1:10" ht="18">
      <c r="A72" s="81" t="s">
        <v>931</v>
      </c>
      <c r="B72" s="82">
        <v>6</v>
      </c>
      <c r="C72" s="83" t="s">
        <v>751</v>
      </c>
      <c r="D72" s="84">
        <v>14.607589688981909</v>
      </c>
      <c r="E72" s="84">
        <v>1.6089725774429833</v>
      </c>
      <c r="F72" s="84">
        <v>0</v>
      </c>
      <c r="G72" s="84">
        <v>2.6403549028606395</v>
      </c>
      <c r="H72" s="85">
        <f t="shared" si="7"/>
        <v>16.216562266424891</v>
      </c>
      <c r="I72" s="85">
        <f t="shared" si="8"/>
        <v>2.6403549028606395</v>
      </c>
      <c r="J72" s="86">
        <f t="shared" si="9"/>
        <v>-0.83718158882987881</v>
      </c>
    </row>
    <row r="73" spans="1:10" ht="18">
      <c r="A73" s="88" t="s">
        <v>933</v>
      </c>
      <c r="B73" s="89">
        <v>6</v>
      </c>
      <c r="C73" s="90" t="s">
        <v>759</v>
      </c>
      <c r="D73" s="91">
        <v>0</v>
      </c>
      <c r="E73" s="91">
        <v>0.70637820473106583</v>
      </c>
      <c r="F73" s="91">
        <v>0</v>
      </c>
      <c r="G73" s="91">
        <v>0.68685941563408293</v>
      </c>
      <c r="H73" s="85">
        <f t="shared" si="7"/>
        <v>0.70637820473106583</v>
      </c>
      <c r="I73" s="85">
        <f t="shared" si="8"/>
        <v>0.68685941563408293</v>
      </c>
      <c r="J73" s="86">
        <f t="shared" si="9"/>
        <v>-2.7632207458062941E-2</v>
      </c>
    </row>
    <row r="74" spans="1:10" ht="18">
      <c r="A74" s="88" t="s">
        <v>934</v>
      </c>
      <c r="B74" s="89">
        <v>6</v>
      </c>
      <c r="C74" s="90" t="s">
        <v>761</v>
      </c>
      <c r="D74" s="91">
        <v>0.27432551644749831</v>
      </c>
      <c r="E74" s="91">
        <v>36.899851932856151</v>
      </c>
      <c r="F74" s="91">
        <v>4.8762726244343888</v>
      </c>
      <c r="G74" s="91">
        <v>53.20253939115802</v>
      </c>
      <c r="H74" s="85">
        <f t="shared" si="7"/>
        <v>37.174177449303649</v>
      </c>
      <c r="I74" s="85">
        <f t="shared" si="8"/>
        <v>58.078812015592405</v>
      </c>
      <c r="J74" s="86">
        <f t="shared" si="9"/>
        <v>0.56234289500547763</v>
      </c>
    </row>
    <row r="75" spans="1:10" ht="18">
      <c r="A75" s="88" t="s">
        <v>935</v>
      </c>
      <c r="B75" s="89">
        <v>6</v>
      </c>
      <c r="C75" s="90" t="s">
        <v>763</v>
      </c>
      <c r="D75" s="91">
        <v>0</v>
      </c>
      <c r="E75" s="91">
        <v>4.5737054393631835</v>
      </c>
      <c r="F75" s="85">
        <v>3.5082013574660635</v>
      </c>
      <c r="G75" s="91">
        <v>9.3184947223496994</v>
      </c>
      <c r="H75" s="85">
        <f t="shared" si="7"/>
        <v>4.5737054393631835</v>
      </c>
      <c r="I75" s="85">
        <f t="shared" si="8"/>
        <v>12.826696079815763</v>
      </c>
      <c r="J75" s="86">
        <f t="shared" si="9"/>
        <v>1.8044429729610392</v>
      </c>
    </row>
    <row r="76" spans="1:10" ht="18">
      <c r="A76" s="88" t="s">
        <v>936</v>
      </c>
      <c r="B76" s="89">
        <v>6</v>
      </c>
      <c r="C76" s="90" t="s">
        <v>764</v>
      </c>
      <c r="D76" s="91">
        <v>0.38073648190222181</v>
      </c>
      <c r="E76" s="91">
        <v>6.9058747502213063</v>
      </c>
      <c r="F76" s="85">
        <v>0</v>
      </c>
      <c r="G76" s="91">
        <v>10.698332568456479</v>
      </c>
      <c r="H76" s="85">
        <f t="shared" si="7"/>
        <v>7.2866112321235281</v>
      </c>
      <c r="I76" s="85">
        <f t="shared" si="8"/>
        <v>10.698332568456479</v>
      </c>
      <c r="J76" s="86">
        <f t="shared" si="9"/>
        <v>0.46821783510174697</v>
      </c>
    </row>
    <row r="77" spans="1:10" ht="18">
      <c r="A77" s="88" t="s">
        <v>932</v>
      </c>
      <c r="B77" s="89">
        <v>6</v>
      </c>
      <c r="C77" s="90" t="s">
        <v>756</v>
      </c>
      <c r="D77" s="91">
        <v>0.3075179276902561</v>
      </c>
      <c r="E77" s="91">
        <v>1.868725409341444</v>
      </c>
      <c r="F77" s="85">
        <v>0</v>
      </c>
      <c r="G77" s="91">
        <v>4.5533119167813982</v>
      </c>
      <c r="H77" s="85">
        <f t="shared" si="7"/>
        <v>2.1762433370317003</v>
      </c>
      <c r="I77" s="85">
        <f t="shared" si="8"/>
        <v>4.5533119167813982</v>
      </c>
      <c r="J77" s="86">
        <f t="shared" si="9"/>
        <v>1.0922806927427127</v>
      </c>
    </row>
    <row r="78" spans="1:10" ht="18">
      <c r="A78" s="88" t="s">
        <v>937</v>
      </c>
      <c r="B78" s="89">
        <v>6</v>
      </c>
      <c r="C78" s="90" t="s">
        <v>772</v>
      </c>
      <c r="D78" s="91">
        <v>0</v>
      </c>
      <c r="E78" s="91">
        <v>3.4197674990948426</v>
      </c>
      <c r="F78" s="91">
        <v>0</v>
      </c>
      <c r="G78" s="91">
        <v>3.3042680128499313</v>
      </c>
      <c r="H78" s="85">
        <f t="shared" si="7"/>
        <v>3.4197674990948426</v>
      </c>
      <c r="I78" s="85">
        <f t="shared" si="8"/>
        <v>3.3042680128499313</v>
      </c>
      <c r="J78" s="86">
        <f t="shared" si="9"/>
        <v>-3.3774075657331148E-2</v>
      </c>
    </row>
    <row r="79" spans="1:10" ht="18">
      <c r="A79" s="88" t="s">
        <v>938</v>
      </c>
      <c r="B79" s="89">
        <v>6</v>
      </c>
      <c r="C79" s="90" t="s">
        <v>785</v>
      </c>
      <c r="D79" s="91">
        <v>1.1441619404856511</v>
      </c>
      <c r="E79" s="91">
        <v>6.3704849204449827</v>
      </c>
      <c r="F79" s="91">
        <v>0</v>
      </c>
      <c r="G79" s="91">
        <v>16.765335780939267</v>
      </c>
      <c r="H79" s="85">
        <f t="shared" si="7"/>
        <v>7.5146468609306343</v>
      </c>
      <c r="I79" s="85">
        <f t="shared" si="8"/>
        <v>16.765335780939267</v>
      </c>
      <c r="J79" s="86">
        <f t="shared" si="9"/>
        <v>1.2310211100010364</v>
      </c>
    </row>
    <row r="80" spans="1:10" ht="18">
      <c r="A80" s="88" t="s">
        <v>939</v>
      </c>
      <c r="B80" s="89">
        <v>6</v>
      </c>
      <c r="C80" s="90" t="s">
        <v>802</v>
      </c>
      <c r="D80" s="91">
        <v>0</v>
      </c>
      <c r="E80" s="91">
        <v>1.3230575898137422</v>
      </c>
      <c r="F80" s="91">
        <v>0</v>
      </c>
      <c r="G80" s="91">
        <v>1.1052470552241089</v>
      </c>
      <c r="H80" s="85">
        <f t="shared" si="7"/>
        <v>1.3230575898137422</v>
      </c>
      <c r="I80" s="85">
        <f t="shared" si="8"/>
        <v>1.1052470552241089</v>
      </c>
      <c r="J80" s="86">
        <f t="shared" si="9"/>
        <v>-0.1646266468418025</v>
      </c>
    </row>
    <row r="81" spans="1:10" ht="18">
      <c r="A81" s="88" t="s">
        <v>940</v>
      </c>
      <c r="B81" s="89">
        <v>6</v>
      </c>
      <c r="C81" s="90" t="s">
        <v>811</v>
      </c>
      <c r="D81" s="91">
        <v>0.36706901844932155</v>
      </c>
      <c r="E81" s="91">
        <v>9.5267621368226809</v>
      </c>
      <c r="F81" s="91">
        <v>0</v>
      </c>
      <c r="G81" s="91">
        <v>19.752944775891081</v>
      </c>
      <c r="H81" s="85">
        <f t="shared" si="7"/>
        <v>9.893831155272002</v>
      </c>
      <c r="I81" s="85">
        <f t="shared" si="8"/>
        <v>19.752944775891081</v>
      </c>
      <c r="J81" s="86">
        <f t="shared" si="9"/>
        <v>0.99649099180003442</v>
      </c>
    </row>
    <row r="82" spans="1:10" ht="18">
      <c r="A82" s="88" t="s">
        <v>941</v>
      </c>
      <c r="B82" s="89">
        <v>6</v>
      </c>
      <c r="C82" s="90" t="s">
        <v>823</v>
      </c>
      <c r="D82" s="91">
        <v>0</v>
      </c>
      <c r="E82" s="91">
        <v>2.5078294993362178</v>
      </c>
      <c r="F82" s="85">
        <v>0</v>
      </c>
      <c r="G82" s="91">
        <v>5.8329508949059203</v>
      </c>
      <c r="H82" s="85">
        <f t="shared" si="7"/>
        <v>2.5078294993362178</v>
      </c>
      <c r="I82" s="85">
        <f t="shared" si="8"/>
        <v>5.8329508949059203</v>
      </c>
      <c r="J82" s="86">
        <f t="shared" si="9"/>
        <v>1.3258961171203261</v>
      </c>
    </row>
    <row r="83" spans="1:10" ht="18">
      <c r="A83" s="88" t="s">
        <v>942</v>
      </c>
      <c r="B83" s="89">
        <v>6</v>
      </c>
      <c r="C83" s="90" t="s">
        <v>827</v>
      </c>
      <c r="D83" s="91">
        <v>0</v>
      </c>
      <c r="E83" s="91">
        <v>19.979477713974049</v>
      </c>
      <c r="F83" s="91">
        <v>2.753110859728507</v>
      </c>
      <c r="G83" s="91">
        <v>43.922288511549638</v>
      </c>
      <c r="H83" s="85">
        <f t="shared" si="7"/>
        <v>19.979477713974049</v>
      </c>
      <c r="I83" s="85">
        <f t="shared" si="8"/>
        <v>46.675399371278147</v>
      </c>
      <c r="J83" s="86">
        <f t="shared" si="9"/>
        <v>1.3361671430796429</v>
      </c>
    </row>
    <row r="84" spans="1:10" ht="18">
      <c r="A84" s="88" t="s">
        <v>943</v>
      </c>
      <c r="B84" s="89">
        <v>6</v>
      </c>
      <c r="C84" s="90" t="s">
        <v>833</v>
      </c>
      <c r="D84" s="91">
        <v>0</v>
      </c>
      <c r="E84" s="91">
        <v>41.817402847538162</v>
      </c>
      <c r="F84" s="91">
        <v>1.2584841628959276</v>
      </c>
      <c r="G84" s="91">
        <v>48.093926877772674</v>
      </c>
      <c r="H84" s="85">
        <f t="shared" si="7"/>
        <v>41.817402847538162</v>
      </c>
      <c r="I84" s="85">
        <f t="shared" si="8"/>
        <v>49.352411040668599</v>
      </c>
      <c r="J84" s="86">
        <f t="shared" si="9"/>
        <v>0.18018833500019804</v>
      </c>
    </row>
    <row r="85" spans="1:10" ht="18">
      <c r="A85" s="88" t="s">
        <v>944</v>
      </c>
      <c r="B85" s="89">
        <v>6</v>
      </c>
      <c r="C85" s="90" t="s">
        <v>834</v>
      </c>
      <c r="D85" s="91">
        <v>1.9934971693444534</v>
      </c>
      <c r="E85" s="91">
        <v>3.3020377983063316</v>
      </c>
      <c r="F85" s="85">
        <v>0</v>
      </c>
      <c r="G85" s="91">
        <v>7.9554841670491037</v>
      </c>
      <c r="H85" s="85">
        <f t="shared" si="7"/>
        <v>5.2955349676507852</v>
      </c>
      <c r="I85" s="85">
        <f t="shared" si="8"/>
        <v>7.9554841670491037</v>
      </c>
      <c r="J85" s="86">
        <f t="shared" si="9"/>
        <v>0.50230037487191392</v>
      </c>
    </row>
    <row r="86" spans="1:10" ht="18">
      <c r="A86" s="88" t="s">
        <v>945</v>
      </c>
      <c r="B86" s="89">
        <v>6</v>
      </c>
      <c r="C86" s="90" t="s">
        <v>841</v>
      </c>
      <c r="D86" s="91">
        <v>0.35925903933337855</v>
      </c>
      <c r="E86" s="91">
        <v>2.2097677965462577</v>
      </c>
      <c r="F86" s="85">
        <v>0</v>
      </c>
      <c r="G86" s="91">
        <v>4.7705369435520879</v>
      </c>
      <c r="H86" s="85">
        <f t="shared" si="7"/>
        <v>2.5690268358796362</v>
      </c>
      <c r="I86" s="85">
        <f t="shared" si="8"/>
        <v>4.7705369435520879</v>
      </c>
      <c r="J86" s="86">
        <f t="shared" si="9"/>
        <v>0.85694321169621168</v>
      </c>
    </row>
    <row r="87" spans="1:10" ht="18">
      <c r="A87" s="88" t="s">
        <v>946</v>
      </c>
      <c r="B87" s="89">
        <v>6</v>
      </c>
      <c r="C87" s="90" t="s">
        <v>844</v>
      </c>
      <c r="D87" s="91">
        <v>0</v>
      </c>
      <c r="E87" s="91">
        <v>498.30964584146614</v>
      </c>
      <c r="F87" s="91">
        <v>487.76583710407238</v>
      </c>
      <c r="G87" s="91">
        <v>966.95884962521041</v>
      </c>
      <c r="H87" s="85">
        <f t="shared" si="7"/>
        <v>498.30964584146614</v>
      </c>
      <c r="I87" s="85">
        <f t="shared" si="8"/>
        <v>1454.7246867292829</v>
      </c>
      <c r="J87" s="86">
        <f t="shared" si="9"/>
        <v>1.9193187385983168</v>
      </c>
    </row>
    <row r="88" spans="1:10" ht="18">
      <c r="A88" s="88" t="s">
        <v>947</v>
      </c>
      <c r="B88" s="89">
        <v>6</v>
      </c>
      <c r="C88" s="90" t="s">
        <v>846</v>
      </c>
      <c r="D88" s="91">
        <v>0</v>
      </c>
      <c r="E88" s="91">
        <v>5.9845931234159746</v>
      </c>
      <c r="F88" s="91">
        <v>0</v>
      </c>
      <c r="G88" s="91">
        <v>7.6900718984243523</v>
      </c>
      <c r="H88" s="85">
        <f t="shared" si="7"/>
        <v>5.9845931234159746</v>
      </c>
      <c r="I88" s="85">
        <f t="shared" si="8"/>
        <v>7.6900718984243523</v>
      </c>
      <c r="J88" s="86">
        <f t="shared" si="9"/>
        <v>0.28497823324618921</v>
      </c>
    </row>
    <row r="89" spans="1:10" ht="18">
      <c r="A89" s="81" t="s">
        <v>948</v>
      </c>
      <c r="B89" s="82">
        <v>7</v>
      </c>
      <c r="C89" s="83" t="s">
        <v>744</v>
      </c>
      <c r="D89" s="84">
        <v>0.46664625217759492</v>
      </c>
      <c r="E89" s="84">
        <v>20.945608750603576</v>
      </c>
      <c r="F89" s="84">
        <v>5.0685803167420813</v>
      </c>
      <c r="G89" s="84">
        <v>34.766712559277956</v>
      </c>
      <c r="H89" s="85">
        <f t="shared" si="7"/>
        <v>21.412255002781169</v>
      </c>
      <c r="I89" s="85">
        <f t="shared" si="8"/>
        <v>39.835292876020034</v>
      </c>
      <c r="J89" s="86">
        <f t="shared" si="9"/>
        <v>0.86039690218736675</v>
      </c>
    </row>
    <row r="90" spans="1:10" ht="18">
      <c r="A90" s="88" t="s">
        <v>949</v>
      </c>
      <c r="B90" s="89">
        <v>7</v>
      </c>
      <c r="C90" s="90" t="s">
        <v>758</v>
      </c>
      <c r="D90" s="91">
        <v>0</v>
      </c>
      <c r="E90" s="91">
        <v>2.2536828436657812</v>
      </c>
      <c r="F90" s="91">
        <v>0</v>
      </c>
      <c r="G90" s="91">
        <v>5.048952118708887</v>
      </c>
      <c r="H90" s="85">
        <f t="shared" si="7"/>
        <v>2.2536828436657812</v>
      </c>
      <c r="I90" s="85">
        <f t="shared" si="8"/>
        <v>5.048952118708887</v>
      </c>
      <c r="J90" s="86">
        <f t="shared" si="9"/>
        <v>1.2403117337026868</v>
      </c>
    </row>
    <row r="91" spans="1:10" ht="18">
      <c r="A91" s="88" t="s">
        <v>950</v>
      </c>
      <c r="B91" s="89">
        <v>7</v>
      </c>
      <c r="C91" s="90" t="s">
        <v>760</v>
      </c>
      <c r="D91" s="91">
        <v>1.950542284206767</v>
      </c>
      <c r="E91" s="91">
        <v>1.7313740917548479</v>
      </c>
      <c r="F91" s="91">
        <v>0.14988687782805429</v>
      </c>
      <c r="G91" s="91">
        <v>5.515527000152975</v>
      </c>
      <c r="H91" s="85">
        <f t="shared" si="7"/>
        <v>3.6819163759616149</v>
      </c>
      <c r="I91" s="85">
        <f t="shared" si="8"/>
        <v>5.6654138779810292</v>
      </c>
      <c r="J91" s="86">
        <f t="shared" si="9"/>
        <v>0.53871334910515989</v>
      </c>
    </row>
    <row r="92" spans="1:10" ht="18">
      <c r="A92" s="88" t="s">
        <v>951</v>
      </c>
      <c r="B92" s="89">
        <v>7</v>
      </c>
      <c r="C92" s="90" t="s">
        <v>766</v>
      </c>
      <c r="D92" s="91">
        <v>1.2193329894766027</v>
      </c>
      <c r="E92" s="91">
        <v>6.9208245534960371</v>
      </c>
      <c r="F92" s="85">
        <v>0</v>
      </c>
      <c r="G92" s="91">
        <v>6.8555912498087803</v>
      </c>
      <c r="H92" s="85">
        <f t="shared" si="7"/>
        <v>8.1401575429726396</v>
      </c>
      <c r="I92" s="85">
        <f t="shared" si="8"/>
        <v>6.8555912498087803</v>
      </c>
      <c r="J92" s="86">
        <f t="shared" si="9"/>
        <v>-0.15780607271818947</v>
      </c>
    </row>
    <row r="93" spans="1:10" ht="18">
      <c r="A93" s="88" t="s">
        <v>952</v>
      </c>
      <c r="B93" s="89">
        <v>7</v>
      </c>
      <c r="C93" s="90" t="s">
        <v>767</v>
      </c>
      <c r="D93" s="91">
        <v>0</v>
      </c>
      <c r="E93" s="91">
        <v>5.5071337813292356</v>
      </c>
      <c r="F93" s="91">
        <v>15.541572398190045</v>
      </c>
      <c r="G93" s="91">
        <v>14.39880679210647</v>
      </c>
      <c r="H93" s="85">
        <f t="shared" si="7"/>
        <v>5.5071337813292356</v>
      </c>
      <c r="I93" s="85">
        <f t="shared" si="8"/>
        <v>29.940379190296515</v>
      </c>
      <c r="J93" s="86">
        <f t="shared" si="9"/>
        <v>4.4366536894024611</v>
      </c>
    </row>
    <row r="94" spans="1:10" ht="18">
      <c r="A94" s="88" t="s">
        <v>953</v>
      </c>
      <c r="B94" s="89">
        <v>7</v>
      </c>
      <c r="C94" s="90" t="s">
        <v>788</v>
      </c>
      <c r="D94" s="91">
        <v>0.3104466698587347</v>
      </c>
      <c r="E94" s="91">
        <v>3.4767636240797568</v>
      </c>
      <c r="F94" s="85">
        <v>0.93537895927601811</v>
      </c>
      <c r="G94" s="91">
        <v>8.4794248126051706</v>
      </c>
      <c r="H94" s="85">
        <f t="shared" si="7"/>
        <v>3.7872102939384913</v>
      </c>
      <c r="I94" s="85">
        <f t="shared" si="8"/>
        <v>9.4148037718811892</v>
      </c>
      <c r="J94" s="86">
        <f t="shared" si="9"/>
        <v>1.4859469216562329</v>
      </c>
    </row>
    <row r="95" spans="1:10" ht="18">
      <c r="A95" s="88" t="s">
        <v>954</v>
      </c>
      <c r="B95" s="89">
        <v>7</v>
      </c>
      <c r="C95" s="90" t="s">
        <v>789</v>
      </c>
      <c r="D95" s="91">
        <v>105.25606479295347</v>
      </c>
      <c r="E95" s="91">
        <v>10.526530230820354</v>
      </c>
      <c r="F95" s="91">
        <v>1.1036481900452488</v>
      </c>
      <c r="G95" s="91">
        <v>15.528529906685023</v>
      </c>
      <c r="H95" s="85">
        <f t="shared" si="7"/>
        <v>115.78259502377382</v>
      </c>
      <c r="I95" s="85">
        <f t="shared" si="8"/>
        <v>16.632178096730271</v>
      </c>
      <c r="J95" s="86">
        <f t="shared" si="9"/>
        <v>-0.85634992812766753</v>
      </c>
    </row>
    <row r="96" spans="1:10" ht="18">
      <c r="A96" s="88" t="s">
        <v>955</v>
      </c>
      <c r="B96" s="89">
        <v>7</v>
      </c>
      <c r="C96" s="90" t="s">
        <v>791</v>
      </c>
      <c r="D96" s="91">
        <v>6547.6160702797315</v>
      </c>
      <c r="E96" s="91">
        <v>3.9336669866637393</v>
      </c>
      <c r="F96" s="91">
        <v>3.6057692307692304E-2</v>
      </c>
      <c r="G96" s="91">
        <v>7.5126204681046342</v>
      </c>
      <c r="H96" s="85">
        <f t="shared" si="7"/>
        <v>6551.5497372663949</v>
      </c>
      <c r="I96" s="85">
        <f t="shared" si="8"/>
        <v>7.5486781604123268</v>
      </c>
      <c r="J96" s="86">
        <f t="shared" si="9"/>
        <v>-0.99884780266301354</v>
      </c>
    </row>
    <row r="97" spans="1:10" ht="18">
      <c r="A97" s="88" t="s">
        <v>956</v>
      </c>
      <c r="B97" s="89">
        <v>7</v>
      </c>
      <c r="C97" s="90" t="s">
        <v>795</v>
      </c>
      <c r="D97" s="91">
        <v>0</v>
      </c>
      <c r="E97" s="91">
        <v>31.138571495856482</v>
      </c>
      <c r="F97" s="91">
        <v>36.261312217194572</v>
      </c>
      <c r="G97" s="91">
        <v>77.118708887869047</v>
      </c>
      <c r="H97" s="85">
        <f t="shared" si="7"/>
        <v>31.138571495856482</v>
      </c>
      <c r="I97" s="85">
        <f t="shared" si="8"/>
        <v>113.38002110506362</v>
      </c>
      <c r="J97" s="86">
        <f t="shared" si="9"/>
        <v>2.6411439465086177</v>
      </c>
    </row>
    <row r="98" spans="1:10" ht="18">
      <c r="A98" s="88" t="s">
        <v>957</v>
      </c>
      <c r="B98" s="89">
        <v>7</v>
      </c>
      <c r="C98" s="90" t="s">
        <v>798</v>
      </c>
      <c r="D98" s="91">
        <v>1.3433164079421978</v>
      </c>
      <c r="E98" s="91">
        <v>103.93757290486644</v>
      </c>
      <c r="F98" s="91">
        <v>159.90879524886878</v>
      </c>
      <c r="G98" s="91">
        <v>312.61052470552238</v>
      </c>
      <c r="H98" s="85">
        <f t="shared" si="7"/>
        <v>105.28088931280864</v>
      </c>
      <c r="I98" s="85">
        <f t="shared" si="8"/>
        <v>472.51931995439116</v>
      </c>
      <c r="J98" s="86">
        <f t="shared" si="9"/>
        <v>3.4881775129240262</v>
      </c>
    </row>
    <row r="99" spans="1:10" ht="18">
      <c r="A99" s="88" t="s">
        <v>958</v>
      </c>
      <c r="B99" s="89">
        <v>7</v>
      </c>
      <c r="C99" s="90" t="s">
        <v>800</v>
      </c>
      <c r="D99" s="91">
        <v>558.40374431603038</v>
      </c>
      <c r="E99" s="91">
        <v>52.514921453313256</v>
      </c>
      <c r="F99" s="91">
        <v>78.131363122171948</v>
      </c>
      <c r="G99" s="91">
        <v>103.85650910203456</v>
      </c>
      <c r="H99" s="85">
        <f t="shared" ref="H99:H108" si="10">SUM(D99:E99)</f>
        <v>610.91866576934365</v>
      </c>
      <c r="I99" s="85">
        <f t="shared" ref="I99:I108" si="11">SUM(F99:G99)</f>
        <v>181.98787222420651</v>
      </c>
      <c r="J99" s="86">
        <f t="shared" ref="J99:J108" si="12">(I99/H99-1)</f>
        <v>-0.70210785425090083</v>
      </c>
    </row>
    <row r="100" spans="1:10" ht="18">
      <c r="A100" s="88" t="s">
        <v>959</v>
      </c>
      <c r="B100" s="89">
        <v>7</v>
      </c>
      <c r="C100" s="90" t="s">
        <v>804</v>
      </c>
      <c r="D100" s="91">
        <v>3.4939894069950053</v>
      </c>
      <c r="E100" s="91">
        <v>3.9869256608299706</v>
      </c>
      <c r="F100" s="91">
        <v>3.3774038461538467</v>
      </c>
      <c r="G100" s="91">
        <v>10.228698179593085</v>
      </c>
      <c r="H100" s="85">
        <f t="shared" si="10"/>
        <v>7.4809150678249754</v>
      </c>
      <c r="I100" s="85">
        <f t="shared" si="11"/>
        <v>13.606102025746932</v>
      </c>
      <c r="J100" s="86">
        <f t="shared" si="12"/>
        <v>0.818775096681162</v>
      </c>
    </row>
    <row r="101" spans="1:10" ht="18">
      <c r="A101" s="88" t="s">
        <v>960</v>
      </c>
      <c r="B101" s="89">
        <v>7</v>
      </c>
      <c r="C101" s="90" t="s">
        <v>808</v>
      </c>
      <c r="D101" s="91">
        <v>0</v>
      </c>
      <c r="E101" s="91">
        <v>9.6781288949793396</v>
      </c>
      <c r="F101" s="91">
        <v>0.49844457013574656</v>
      </c>
      <c r="G101" s="91">
        <v>11.280403854979347</v>
      </c>
      <c r="H101" s="85">
        <f t="shared" si="10"/>
        <v>9.6781288949793396</v>
      </c>
      <c r="I101" s="85">
        <f t="shared" si="11"/>
        <v>11.778848425115093</v>
      </c>
      <c r="J101" s="86">
        <f t="shared" si="12"/>
        <v>0.21705843690773019</v>
      </c>
    </row>
    <row r="102" spans="1:10" ht="18">
      <c r="A102" s="88" t="s">
        <v>961</v>
      </c>
      <c r="B102" s="89">
        <v>7</v>
      </c>
      <c r="C102" s="90" t="s">
        <v>815</v>
      </c>
      <c r="D102" s="91">
        <v>0</v>
      </c>
      <c r="E102" s="91">
        <v>3.4132269601621474</v>
      </c>
      <c r="F102" s="91">
        <v>0.22341628959276016</v>
      </c>
      <c r="G102" s="91">
        <v>4.2940186629952573</v>
      </c>
      <c r="H102" s="85">
        <f t="shared" si="10"/>
        <v>3.4132269601621474</v>
      </c>
      <c r="I102" s="85">
        <f t="shared" si="11"/>
        <v>4.5174349525880171</v>
      </c>
      <c r="J102" s="86">
        <f t="shared" si="12"/>
        <v>0.32350851710529493</v>
      </c>
    </row>
    <row r="103" spans="1:10" ht="18">
      <c r="A103" s="88" t="s">
        <v>962</v>
      </c>
      <c r="B103" s="89">
        <v>7</v>
      </c>
      <c r="C103" s="90" t="s">
        <v>817</v>
      </c>
      <c r="D103" s="91">
        <v>17.509973177944232</v>
      </c>
      <c r="E103" s="91">
        <v>7.711295401647468</v>
      </c>
      <c r="F103" s="91">
        <v>8.2324660633484168</v>
      </c>
      <c r="G103" s="91">
        <v>26.916016521340058</v>
      </c>
      <c r="H103" s="85">
        <f t="shared" si="10"/>
        <v>25.221268579591701</v>
      </c>
      <c r="I103" s="85">
        <f t="shared" si="11"/>
        <v>35.148482584688473</v>
      </c>
      <c r="J103" s="86">
        <f t="shared" si="12"/>
        <v>0.39360486463117783</v>
      </c>
    </row>
    <row r="104" spans="1:10" ht="18">
      <c r="A104" s="88" t="s">
        <v>963</v>
      </c>
      <c r="B104" s="89">
        <v>7</v>
      </c>
      <c r="C104" s="90" t="s">
        <v>821</v>
      </c>
      <c r="D104" s="91">
        <v>2.7110390006217182</v>
      </c>
      <c r="E104" s="91">
        <v>117.04200983787332</v>
      </c>
      <c r="F104" s="91">
        <v>87.340921945701353</v>
      </c>
      <c r="G104" s="91">
        <v>169.40492580694507</v>
      </c>
      <c r="H104" s="85">
        <f t="shared" si="10"/>
        <v>119.75304883849505</v>
      </c>
      <c r="I104" s="85">
        <f t="shared" si="11"/>
        <v>256.74584775264645</v>
      </c>
      <c r="J104" s="86">
        <f t="shared" si="12"/>
        <v>1.1439608447790484</v>
      </c>
    </row>
    <row r="105" spans="1:10" ht="18">
      <c r="A105" s="88" t="s">
        <v>964</v>
      </c>
      <c r="B105" s="89">
        <v>7</v>
      </c>
      <c r="C105" s="90" t="s">
        <v>822</v>
      </c>
      <c r="D105" s="91">
        <v>0</v>
      </c>
      <c r="E105" s="91">
        <v>18.971300355634337</v>
      </c>
      <c r="F105" s="91">
        <v>2.3981900452488687</v>
      </c>
      <c r="G105" s="91">
        <v>30.383203304268008</v>
      </c>
      <c r="H105" s="85">
        <f t="shared" si="10"/>
        <v>18.971300355634337</v>
      </c>
      <c r="I105" s="85">
        <f t="shared" si="11"/>
        <v>32.781393349516875</v>
      </c>
      <c r="J105" s="86">
        <f t="shared" si="12"/>
        <v>0.72794656850082706</v>
      </c>
    </row>
    <row r="106" spans="1:10" ht="18">
      <c r="A106" s="88" t="s">
        <v>965</v>
      </c>
      <c r="B106" s="89">
        <v>7</v>
      </c>
      <c r="C106" s="90" t="s">
        <v>831</v>
      </c>
      <c r="D106" s="91">
        <v>0</v>
      </c>
      <c r="E106" s="91">
        <v>186.23250248144495</v>
      </c>
      <c r="F106" s="91">
        <v>286.67845022624437</v>
      </c>
      <c r="G106" s="91">
        <v>377.6028759369741</v>
      </c>
      <c r="H106" s="85">
        <f t="shared" si="10"/>
        <v>186.23250248144495</v>
      </c>
      <c r="I106" s="85">
        <f t="shared" si="11"/>
        <v>664.28132616321841</v>
      </c>
      <c r="J106" s="86">
        <f t="shared" si="12"/>
        <v>2.566946248973931</v>
      </c>
    </row>
    <row r="107" spans="1:10" ht="18">
      <c r="A107" s="88" t="s">
        <v>966</v>
      </c>
      <c r="B107" s="89">
        <v>7</v>
      </c>
      <c r="C107" s="90" t="s">
        <v>836</v>
      </c>
      <c r="D107" s="91">
        <v>0.57891470196927564</v>
      </c>
      <c r="E107" s="91">
        <v>1.872462860160127</v>
      </c>
      <c r="F107" s="85">
        <v>0</v>
      </c>
      <c r="G107" s="91">
        <v>4.397277038396818</v>
      </c>
      <c r="H107" s="85">
        <f t="shared" si="10"/>
        <v>2.4513775621294025</v>
      </c>
      <c r="I107" s="85">
        <f t="shared" si="11"/>
        <v>4.397277038396818</v>
      </c>
      <c r="J107" s="86">
        <f t="shared" si="12"/>
        <v>0.79379835498579809</v>
      </c>
    </row>
    <row r="108" spans="1:10" ht="18">
      <c r="A108" s="88" t="s">
        <v>967</v>
      </c>
      <c r="B108" s="89">
        <v>7</v>
      </c>
      <c r="C108" s="90" t="s">
        <v>840</v>
      </c>
      <c r="D108" s="91">
        <v>0</v>
      </c>
      <c r="E108" s="91">
        <v>30.088347815806589</v>
      </c>
      <c r="F108" s="91">
        <v>3.3873020361990953</v>
      </c>
      <c r="G108" s="91">
        <v>49.792718372342051</v>
      </c>
      <c r="H108" s="85">
        <f t="shared" si="10"/>
        <v>30.088347815806589</v>
      </c>
      <c r="I108" s="85">
        <f t="shared" si="11"/>
        <v>53.180020408541147</v>
      </c>
      <c r="J108" s="86">
        <f t="shared" si="12"/>
        <v>0.76746229916298692</v>
      </c>
    </row>
  </sheetData>
  <sortState xmlns:xlrd2="http://schemas.microsoft.com/office/spreadsheetml/2017/richdata2" ref="A3:J108">
    <sortCondition ref="B3:B108"/>
  </sortState>
  <mergeCells count="2">
    <mergeCell ref="D1:E1"/>
    <mergeCell ref="F1:G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335D3-BA49-1B4E-A40C-609F559DCF81}">
  <dimension ref="A1:K108"/>
  <sheetViews>
    <sheetView workbookViewId="0"/>
  </sheetViews>
  <sheetFormatPr defaultColWidth="11.42578125" defaultRowHeight="15"/>
  <cols>
    <col min="4" max="5" width="11.7109375" bestFit="1" customWidth="1"/>
    <col min="8" max="8" width="7.28515625" bestFit="1" customWidth="1"/>
    <col min="9" max="10" width="7.7109375" bestFit="1" customWidth="1"/>
    <col min="11" max="11" width="19.42578125" bestFit="1" customWidth="1"/>
  </cols>
  <sheetData>
    <row r="1" spans="1:11">
      <c r="D1" s="293" t="s">
        <v>977</v>
      </c>
      <c r="E1" s="293"/>
    </row>
    <row r="2" spans="1:11" ht="28.5">
      <c r="A2" s="92" t="s">
        <v>971</v>
      </c>
      <c r="B2" s="92" t="s">
        <v>620</v>
      </c>
      <c r="C2" s="93" t="s">
        <v>735</v>
      </c>
      <c r="D2" s="94">
        <v>2008</v>
      </c>
      <c r="E2" s="94">
        <v>2018</v>
      </c>
      <c r="F2" s="95" t="s">
        <v>976</v>
      </c>
      <c r="H2" s="96" t="s">
        <v>620</v>
      </c>
      <c r="I2" s="96">
        <v>2008</v>
      </c>
      <c r="J2" s="96">
        <v>2018</v>
      </c>
      <c r="K2" s="96" t="s">
        <v>976</v>
      </c>
    </row>
    <row r="3" spans="1:11" ht="18.75">
      <c r="A3" s="97" t="s">
        <v>854</v>
      </c>
      <c r="B3" s="98">
        <v>1</v>
      </c>
      <c r="C3" s="99" t="s">
        <v>752</v>
      </c>
      <c r="D3" s="100">
        <v>0</v>
      </c>
      <c r="E3" s="100">
        <v>0</v>
      </c>
      <c r="F3" s="101">
        <v>0</v>
      </c>
      <c r="H3" s="102" t="s">
        <v>855</v>
      </c>
      <c r="I3" s="103">
        <f>SUM(D3:D12)</f>
        <v>3954.2563791008506</v>
      </c>
      <c r="J3" s="103">
        <f>SUM(E3:E12)</f>
        <v>6873.4332015810278</v>
      </c>
      <c r="K3" s="104">
        <f>(J3-I3)/I3</f>
        <v>0.73823660951998316</v>
      </c>
    </row>
    <row r="4" spans="1:11" ht="18.75">
      <c r="A4" s="105" t="s">
        <v>856</v>
      </c>
      <c r="B4" s="106">
        <v>1</v>
      </c>
      <c r="C4" s="107" t="s">
        <v>765</v>
      </c>
      <c r="D4" s="100">
        <v>3918.4179829890645</v>
      </c>
      <c r="E4" s="100">
        <v>6822.9162055335964</v>
      </c>
      <c r="F4" s="101">
        <f t="shared" ref="F4:F24" si="0">E4/D4-1</f>
        <v>0.74124257165870544</v>
      </c>
      <c r="H4" s="102" t="s">
        <v>857</v>
      </c>
      <c r="I4" s="103">
        <f>SUM(D13:D32)</f>
        <v>325.35601458080208</v>
      </c>
      <c r="J4" s="103">
        <f>SUM(E13:E32)</f>
        <v>691.78339920948611</v>
      </c>
      <c r="K4" s="104">
        <f t="shared" ref="K4:K9" si="1">(J4-I4)/I4</f>
        <v>1.1262351645805579</v>
      </c>
    </row>
    <row r="5" spans="1:11" ht="18.75">
      <c r="A5" s="105" t="s">
        <v>858</v>
      </c>
      <c r="B5" s="106">
        <v>1</v>
      </c>
      <c r="C5" s="107" t="s">
        <v>775</v>
      </c>
      <c r="D5" s="100">
        <v>6.2357229647630614</v>
      </c>
      <c r="E5" s="100">
        <v>4.6766798418972337</v>
      </c>
      <c r="F5" s="101">
        <f t="shared" si="0"/>
        <v>-0.25001802223666725</v>
      </c>
      <c r="H5" s="102" t="s">
        <v>859</v>
      </c>
      <c r="I5" s="103">
        <f>SUM(D33:D46)</f>
        <v>88.831105710814114</v>
      </c>
      <c r="J5" s="103">
        <f>SUM(E33:E46)</f>
        <v>176.36442687747032</v>
      </c>
      <c r="K5" s="104">
        <f t="shared" si="1"/>
        <v>0.98539042676804245</v>
      </c>
    </row>
    <row r="6" spans="1:11" ht="18.75">
      <c r="A6" s="105" t="s">
        <v>860</v>
      </c>
      <c r="B6" s="106">
        <v>1</v>
      </c>
      <c r="C6" s="107" t="s">
        <v>780</v>
      </c>
      <c r="D6" s="108">
        <v>1.6695018226002432</v>
      </c>
      <c r="E6" s="100">
        <v>3.2616600790513837</v>
      </c>
      <c r="F6" s="101">
        <f t="shared" si="0"/>
        <v>0.95367266743761903</v>
      </c>
      <c r="H6" s="102" t="s">
        <v>861</v>
      </c>
      <c r="I6" s="103">
        <f>SUM(D47:D62)</f>
        <v>227.85176184690158</v>
      </c>
      <c r="J6" s="103">
        <f>SUM(E47:E62)</f>
        <v>366.78972332015809</v>
      </c>
      <c r="K6" s="104">
        <f t="shared" si="1"/>
        <v>0.6097734788051008</v>
      </c>
    </row>
    <row r="7" spans="1:11" ht="18.75">
      <c r="A7" s="105" t="s">
        <v>862</v>
      </c>
      <c r="B7" s="106">
        <v>1</v>
      </c>
      <c r="C7" s="107" t="s">
        <v>786</v>
      </c>
      <c r="D7" s="108">
        <v>2.6670716889428916</v>
      </c>
      <c r="E7" s="100">
        <v>1.9897233201581026</v>
      </c>
      <c r="F7" s="101">
        <f t="shared" si="0"/>
        <v>-0.25396706492477517</v>
      </c>
      <c r="H7" s="102" t="s">
        <v>863</v>
      </c>
      <c r="I7" s="103">
        <f>SUM(D63:D71)</f>
        <v>104.79343863912516</v>
      </c>
      <c r="J7" s="103">
        <f>SUM(E63:E71)</f>
        <v>162.11857707509881</v>
      </c>
      <c r="K7" s="104">
        <f t="shared" si="1"/>
        <v>0.54702984442931557</v>
      </c>
    </row>
    <row r="8" spans="1:11" ht="18.75">
      <c r="A8" s="105" t="s">
        <v>864</v>
      </c>
      <c r="B8" s="106">
        <v>1</v>
      </c>
      <c r="C8" s="107" t="s">
        <v>787</v>
      </c>
      <c r="D8" s="100">
        <v>0.72296476306196833</v>
      </c>
      <c r="E8" s="100">
        <v>2.4561264822134388</v>
      </c>
      <c r="F8" s="101">
        <f t="shared" si="0"/>
        <v>2.3972976384229585</v>
      </c>
      <c r="H8" s="102" t="s">
        <v>865</v>
      </c>
      <c r="I8" s="103">
        <f>SUM(D72:D88)</f>
        <v>520.74726609963557</v>
      </c>
      <c r="J8" s="103">
        <f>SUM(E72:E88)</f>
        <v>1120.8023715415018</v>
      </c>
      <c r="K8" s="104">
        <f t="shared" si="1"/>
        <v>1.1522962183483774</v>
      </c>
    </row>
    <row r="9" spans="1:11" ht="18.75">
      <c r="A9" s="105" t="s">
        <v>866</v>
      </c>
      <c r="B9" s="106">
        <v>1</v>
      </c>
      <c r="C9" s="107" t="s">
        <v>790</v>
      </c>
      <c r="D9" s="108">
        <v>3.2952612393681657</v>
      </c>
      <c r="E9" s="100">
        <v>6.6300395256917</v>
      </c>
      <c r="F9" s="101">
        <f t="shared" si="0"/>
        <v>1.0119920832021636</v>
      </c>
      <c r="H9" s="102" t="s">
        <v>867</v>
      </c>
      <c r="I9" s="103">
        <f>SUM(D89:D108)</f>
        <v>196.01944106925879</v>
      </c>
      <c r="J9" s="103">
        <f>SUM(E89:E108)</f>
        <v>286.9889328063241</v>
      </c>
      <c r="K9" s="104">
        <f t="shared" si="1"/>
        <v>0.46408402779254643</v>
      </c>
    </row>
    <row r="10" spans="1:11">
      <c r="A10" s="105" t="s">
        <v>868</v>
      </c>
      <c r="B10" s="106">
        <v>1</v>
      </c>
      <c r="C10" s="107" t="s">
        <v>797</v>
      </c>
      <c r="D10" s="108">
        <v>2.1786148238153098</v>
      </c>
      <c r="E10" s="100">
        <v>1.5984189723320157</v>
      </c>
      <c r="F10" s="101">
        <f t="shared" si="0"/>
        <v>-0.26631410249344734</v>
      </c>
    </row>
    <row r="11" spans="1:11">
      <c r="A11" s="105" t="s">
        <v>870</v>
      </c>
      <c r="B11" s="106">
        <v>1</v>
      </c>
      <c r="C11" s="107" t="s">
        <v>805</v>
      </c>
      <c r="D11" s="100">
        <v>2.8104495747266105</v>
      </c>
      <c r="E11" s="100">
        <v>6.0466403162055338</v>
      </c>
      <c r="F11" s="101">
        <f t="shared" si="0"/>
        <v>1.1514850757618476</v>
      </c>
    </row>
    <row r="12" spans="1:11">
      <c r="A12" s="105" t="s">
        <v>871</v>
      </c>
      <c r="B12" s="106">
        <v>1</v>
      </c>
      <c r="C12" s="107" t="s">
        <v>829</v>
      </c>
      <c r="D12" s="100">
        <v>16.258809234507897</v>
      </c>
      <c r="E12" s="100">
        <v>23.857707509881422</v>
      </c>
      <c r="F12" s="101">
        <f t="shared" si="0"/>
        <v>0.4673711442068913</v>
      </c>
    </row>
    <row r="13" spans="1:11">
      <c r="A13" s="97" t="s">
        <v>872</v>
      </c>
      <c r="B13" s="98">
        <v>2</v>
      </c>
      <c r="C13" s="99" t="s">
        <v>739</v>
      </c>
      <c r="D13" s="100">
        <v>35.334143377885788</v>
      </c>
      <c r="E13" s="100">
        <v>60.807114624505928</v>
      </c>
      <c r="F13" s="101">
        <f t="shared" si="0"/>
        <v>0.72091662090675279</v>
      </c>
    </row>
    <row r="14" spans="1:11">
      <c r="A14" s="97" t="s">
        <v>873</v>
      </c>
      <c r="B14" s="98">
        <v>2</v>
      </c>
      <c r="C14" s="99" t="s">
        <v>743</v>
      </c>
      <c r="D14" s="108">
        <v>5.1360874848116653</v>
      </c>
      <c r="E14" s="100">
        <v>15.970750988142294</v>
      </c>
      <c r="F14" s="101">
        <f t="shared" si="0"/>
        <v>2.1095169300310164</v>
      </c>
    </row>
    <row r="15" spans="1:11">
      <c r="A15" s="97" t="s">
        <v>874</v>
      </c>
      <c r="B15" s="98">
        <v>2</v>
      </c>
      <c r="C15" s="99" t="s">
        <v>745</v>
      </c>
      <c r="D15" s="100">
        <v>31.742405832320774</v>
      </c>
      <c r="E15" s="100">
        <v>47.19130434782609</v>
      </c>
      <c r="F15" s="101">
        <f t="shared" si="0"/>
        <v>0.48669589183359663</v>
      </c>
    </row>
    <row r="16" spans="1:11">
      <c r="A16" s="105" t="s">
        <v>877</v>
      </c>
      <c r="B16" s="106">
        <v>2</v>
      </c>
      <c r="C16" s="107" t="s">
        <v>762</v>
      </c>
      <c r="D16" s="100">
        <v>4.0097205346294045</v>
      </c>
      <c r="E16" s="100">
        <v>8.1588932806324106</v>
      </c>
      <c r="F16" s="101">
        <f t="shared" si="0"/>
        <v>1.0347785363516588</v>
      </c>
    </row>
    <row r="17" spans="1:6">
      <c r="A17" s="97" t="s">
        <v>875</v>
      </c>
      <c r="B17" s="98">
        <v>2</v>
      </c>
      <c r="C17" s="99" t="s">
        <v>755</v>
      </c>
      <c r="D17" s="100">
        <v>175.01215066828675</v>
      </c>
      <c r="E17" s="100">
        <v>345.5162055335968</v>
      </c>
      <c r="F17" s="101">
        <f t="shared" si="0"/>
        <v>0.97424124104662191</v>
      </c>
    </row>
    <row r="18" spans="1:6">
      <c r="A18" s="105" t="s">
        <v>876</v>
      </c>
      <c r="B18" s="106">
        <v>2</v>
      </c>
      <c r="C18" s="107" t="s">
        <v>757</v>
      </c>
      <c r="D18" s="100">
        <v>6.1834750911300125</v>
      </c>
      <c r="E18" s="100">
        <v>0</v>
      </c>
      <c r="F18" s="101">
        <f t="shared" si="0"/>
        <v>-1</v>
      </c>
    </row>
    <row r="19" spans="1:6">
      <c r="A19" s="105" t="s">
        <v>878</v>
      </c>
      <c r="B19" s="106">
        <v>2</v>
      </c>
      <c r="C19" s="107" t="s">
        <v>778</v>
      </c>
      <c r="D19" s="108">
        <v>6.1919805589307417</v>
      </c>
      <c r="E19" s="100">
        <v>7.7660079051383404</v>
      </c>
      <c r="F19" s="101">
        <f t="shared" si="0"/>
        <v>0.2542041809122555</v>
      </c>
    </row>
    <row r="20" spans="1:6">
      <c r="A20" s="105" t="s">
        <v>879</v>
      </c>
      <c r="B20" s="106">
        <v>2</v>
      </c>
      <c r="C20" s="107" t="s">
        <v>781</v>
      </c>
      <c r="D20" s="100">
        <v>1.1373025516403403</v>
      </c>
      <c r="E20" s="100">
        <v>2.5573122529644268</v>
      </c>
      <c r="F20" s="101">
        <f t="shared" si="0"/>
        <v>1.2485769061856016</v>
      </c>
    </row>
    <row r="21" spans="1:6">
      <c r="A21" s="105" t="s">
        <v>880</v>
      </c>
      <c r="B21" s="106">
        <v>2</v>
      </c>
      <c r="C21" s="107" t="s">
        <v>783</v>
      </c>
      <c r="D21" s="100">
        <v>0.63183475091130015</v>
      </c>
      <c r="E21" s="100">
        <v>2.5114624505928851</v>
      </c>
      <c r="F21" s="101">
        <f t="shared" si="0"/>
        <v>2.9748723016114313</v>
      </c>
    </row>
    <row r="22" spans="1:6">
      <c r="A22" s="105" t="s">
        <v>881</v>
      </c>
      <c r="B22" s="106">
        <v>2</v>
      </c>
      <c r="C22" s="107" t="s">
        <v>792</v>
      </c>
      <c r="D22" s="100">
        <v>6.454434993924667</v>
      </c>
      <c r="E22" s="100">
        <v>13.87114624505929</v>
      </c>
      <c r="F22" s="101">
        <f t="shared" si="0"/>
        <v>1.1490876053621597</v>
      </c>
    </row>
    <row r="23" spans="1:6">
      <c r="A23" s="105" t="s">
        <v>882</v>
      </c>
      <c r="B23" s="106">
        <v>2</v>
      </c>
      <c r="C23" s="107" t="s">
        <v>793</v>
      </c>
      <c r="D23" s="108">
        <v>7.3851761846901596</v>
      </c>
      <c r="E23" s="100">
        <v>15.018972332015808</v>
      </c>
      <c r="F23" s="101">
        <f t="shared" si="0"/>
        <v>1.0336647300508401</v>
      </c>
    </row>
    <row r="24" spans="1:6">
      <c r="A24" s="105" t="s">
        <v>883</v>
      </c>
      <c r="B24" s="106">
        <v>2</v>
      </c>
      <c r="C24" s="107" t="s">
        <v>801</v>
      </c>
      <c r="D24" s="108">
        <v>5.8857837181044959</v>
      </c>
      <c r="E24" s="100">
        <v>7.3992094861660069</v>
      </c>
      <c r="F24" s="101">
        <f t="shared" si="0"/>
        <v>0.25713241269913789</v>
      </c>
    </row>
    <row r="25" spans="1:6">
      <c r="A25" s="105" t="s">
        <v>884</v>
      </c>
      <c r="B25" s="106">
        <v>2</v>
      </c>
      <c r="C25" s="107" t="s">
        <v>809</v>
      </c>
      <c r="D25" s="108">
        <v>0</v>
      </c>
      <c r="E25" s="100">
        <v>1.9043478260869564</v>
      </c>
      <c r="F25" s="101">
        <f>E25</f>
        <v>1.9043478260869564</v>
      </c>
    </row>
    <row r="26" spans="1:6">
      <c r="A26" s="105" t="s">
        <v>885</v>
      </c>
      <c r="B26" s="106">
        <v>2</v>
      </c>
      <c r="C26" s="107" t="s">
        <v>818</v>
      </c>
      <c r="D26" s="100">
        <v>2.0145808019441067</v>
      </c>
      <c r="E26" s="100">
        <v>2.0379446640316203</v>
      </c>
      <c r="F26" s="101">
        <f t="shared" ref="F26:F34" si="2">E26/D26-1</f>
        <v>1.1597381482523428E-2</v>
      </c>
    </row>
    <row r="27" spans="1:6">
      <c r="A27" s="105" t="s">
        <v>886</v>
      </c>
      <c r="B27" s="106">
        <v>2</v>
      </c>
      <c r="C27" s="107" t="s">
        <v>832</v>
      </c>
      <c r="D27" s="100">
        <v>3.3317132442284327</v>
      </c>
      <c r="E27" s="100">
        <v>2.9051383399209483</v>
      </c>
      <c r="F27" s="101">
        <f t="shared" si="2"/>
        <v>-0.12803469957879643</v>
      </c>
    </row>
    <row r="28" spans="1:6">
      <c r="A28" s="105" t="s">
        <v>887</v>
      </c>
      <c r="B28" s="106">
        <v>2</v>
      </c>
      <c r="C28" s="107" t="s">
        <v>835</v>
      </c>
      <c r="D28" s="108">
        <v>4.9380315917375466</v>
      </c>
      <c r="E28" s="100">
        <v>9.3818181818181809</v>
      </c>
      <c r="F28" s="101">
        <f t="shared" si="2"/>
        <v>0.89991052254831727</v>
      </c>
    </row>
    <row r="29" spans="1:6">
      <c r="A29" s="105" t="s">
        <v>888</v>
      </c>
      <c r="B29" s="106">
        <v>2</v>
      </c>
      <c r="C29" s="107" t="s">
        <v>837</v>
      </c>
      <c r="D29" s="108">
        <v>24.981773997569864</v>
      </c>
      <c r="E29" s="100">
        <v>137.47114624505929</v>
      </c>
      <c r="F29" s="101">
        <f t="shared" si="2"/>
        <v>4.5028576536811187</v>
      </c>
    </row>
    <row r="30" spans="1:6">
      <c r="A30" s="105" t="s">
        <v>889</v>
      </c>
      <c r="B30" s="106">
        <v>2</v>
      </c>
      <c r="C30" s="107" t="s">
        <v>842</v>
      </c>
      <c r="D30" s="100">
        <v>9.4775212636695014E-2</v>
      </c>
      <c r="E30" s="100">
        <v>2.2007905138339923</v>
      </c>
      <c r="F30" s="101">
        <f t="shared" si="2"/>
        <v>22.221161447248406</v>
      </c>
    </row>
    <row r="31" spans="1:6">
      <c r="A31" s="105" t="s">
        <v>890</v>
      </c>
      <c r="B31" s="106">
        <v>2</v>
      </c>
      <c r="C31" s="107" t="s">
        <v>843</v>
      </c>
      <c r="D31" s="108">
        <v>4.0729040097205349</v>
      </c>
      <c r="E31" s="100">
        <v>7.6023715415019772</v>
      </c>
      <c r="F31" s="101">
        <f t="shared" si="2"/>
        <v>0.86657272632939342</v>
      </c>
    </row>
    <row r="32" spans="1:6">
      <c r="A32" s="105" t="s">
        <v>891</v>
      </c>
      <c r="B32" s="106">
        <v>2</v>
      </c>
      <c r="C32" s="107" t="s">
        <v>847</v>
      </c>
      <c r="D32" s="108">
        <v>0.81773997569866352</v>
      </c>
      <c r="E32" s="100">
        <v>1.5114624505928853</v>
      </c>
      <c r="F32" s="101">
        <f t="shared" si="2"/>
        <v>0.84834115429115076</v>
      </c>
    </row>
    <row r="33" spans="1:6">
      <c r="A33" s="105" t="s">
        <v>892</v>
      </c>
      <c r="B33" s="106">
        <v>3</v>
      </c>
      <c r="C33" s="107" t="s">
        <v>776</v>
      </c>
      <c r="D33" s="108">
        <v>31.630619684082628</v>
      </c>
      <c r="E33" s="100">
        <v>78.105928853754946</v>
      </c>
      <c r="F33" s="101">
        <f t="shared" si="2"/>
        <v>1.4693139000706941</v>
      </c>
    </row>
    <row r="34" spans="1:6">
      <c r="A34" s="105" t="s">
        <v>893</v>
      </c>
      <c r="B34" s="106">
        <v>3</v>
      </c>
      <c r="C34" s="107" t="s">
        <v>777</v>
      </c>
      <c r="D34" s="100">
        <v>1.5552855407047388</v>
      </c>
      <c r="E34" s="100">
        <v>1.4885375494071147</v>
      </c>
      <c r="F34" s="101">
        <f t="shared" si="2"/>
        <v>-4.2916872529644268E-2</v>
      </c>
    </row>
    <row r="35" spans="1:6">
      <c r="A35" s="105" t="s">
        <v>894</v>
      </c>
      <c r="B35" s="106">
        <v>3</v>
      </c>
      <c r="C35" s="107" t="s">
        <v>779</v>
      </c>
      <c r="D35" s="100">
        <v>0</v>
      </c>
      <c r="E35" s="100">
        <v>0.5462450592885375</v>
      </c>
      <c r="F35" s="101">
        <f>E35</f>
        <v>0.5462450592885375</v>
      </c>
    </row>
    <row r="36" spans="1:6">
      <c r="A36" s="105" t="s">
        <v>895</v>
      </c>
      <c r="B36" s="106">
        <v>3</v>
      </c>
      <c r="C36" s="107" t="s">
        <v>782</v>
      </c>
      <c r="D36" s="108">
        <v>4.6767922235722965</v>
      </c>
      <c r="E36" s="100">
        <v>4.6822134387351779</v>
      </c>
      <c r="F36" s="101">
        <f>E36/D36-1</f>
        <v>1.1591738319176592E-3</v>
      </c>
    </row>
    <row r="37" spans="1:6">
      <c r="A37" s="105" t="s">
        <v>896</v>
      </c>
      <c r="B37" s="106">
        <v>3</v>
      </c>
      <c r="C37" s="107" t="s">
        <v>784</v>
      </c>
      <c r="D37" s="100">
        <v>0.69866342648845681</v>
      </c>
      <c r="E37" s="100">
        <v>2.250592885375494</v>
      </c>
      <c r="F37" s="101">
        <f>E37/D37-1</f>
        <v>2.2212833820244029</v>
      </c>
    </row>
    <row r="38" spans="1:6">
      <c r="A38" s="105" t="s">
        <v>897</v>
      </c>
      <c r="B38" s="106">
        <v>3</v>
      </c>
      <c r="C38" s="107" t="s">
        <v>806</v>
      </c>
      <c r="D38" s="100">
        <v>6.520048602673147</v>
      </c>
      <c r="E38" s="100">
        <v>9.758893280632412</v>
      </c>
      <c r="F38" s="101">
        <f>E38/D38-1</f>
        <v>0.49675161572129611</v>
      </c>
    </row>
    <row r="39" spans="1:6">
      <c r="A39" s="105" t="s">
        <v>898</v>
      </c>
      <c r="B39" s="106">
        <v>3</v>
      </c>
      <c r="C39" s="107" t="s">
        <v>813</v>
      </c>
      <c r="D39" s="100">
        <v>0</v>
      </c>
      <c r="E39" s="100">
        <v>0.17865612648221343</v>
      </c>
      <c r="F39" s="101">
        <f>E39</f>
        <v>0.17865612648221343</v>
      </c>
    </row>
    <row r="40" spans="1:6">
      <c r="A40" s="105" t="s">
        <v>899</v>
      </c>
      <c r="B40" s="106">
        <v>3</v>
      </c>
      <c r="C40" s="107" t="s">
        <v>816</v>
      </c>
      <c r="D40" s="100">
        <v>0.46172539489671932</v>
      </c>
      <c r="E40" s="100">
        <v>0.95177865612648216</v>
      </c>
      <c r="F40" s="101">
        <f>E40/D40-1</f>
        <v>1.0613521947160391</v>
      </c>
    </row>
    <row r="41" spans="1:6">
      <c r="A41" s="105" t="s">
        <v>900</v>
      </c>
      <c r="B41" s="106">
        <v>3</v>
      </c>
      <c r="C41" s="107" t="s">
        <v>819</v>
      </c>
      <c r="D41" s="108">
        <v>3.3450789793438642</v>
      </c>
      <c r="E41" s="100">
        <v>15.539130434782608</v>
      </c>
      <c r="F41" s="101">
        <f>E41/D41-1</f>
        <v>3.6453702680080227</v>
      </c>
    </row>
    <row r="42" spans="1:6">
      <c r="A42" s="105" t="s">
        <v>901</v>
      </c>
      <c r="B42" s="106">
        <v>3</v>
      </c>
      <c r="C42" s="107" t="s">
        <v>820</v>
      </c>
      <c r="D42" s="100">
        <v>0</v>
      </c>
      <c r="E42" s="100">
        <v>0.29723320158102767</v>
      </c>
      <c r="F42" s="101">
        <f>E42</f>
        <v>0.29723320158102767</v>
      </c>
    </row>
    <row r="43" spans="1:6">
      <c r="A43" s="105" t="s">
        <v>902</v>
      </c>
      <c r="B43" s="106">
        <v>3</v>
      </c>
      <c r="C43" s="107" t="s">
        <v>828</v>
      </c>
      <c r="D43" s="100">
        <v>1.1360874848116649</v>
      </c>
      <c r="E43" s="100">
        <v>4.4284584980237156</v>
      </c>
      <c r="F43" s="101">
        <f t="shared" ref="F43:F49" si="3">E43/D43-1</f>
        <v>2.8979907421107134</v>
      </c>
    </row>
    <row r="44" spans="1:6">
      <c r="A44" s="105" t="s">
        <v>903</v>
      </c>
      <c r="B44" s="106">
        <v>3</v>
      </c>
      <c r="C44" s="107" t="s">
        <v>830</v>
      </c>
      <c r="D44" s="100">
        <v>0.37059538274605103</v>
      </c>
      <c r="E44" s="100">
        <v>0.67193675889328064</v>
      </c>
      <c r="F44" s="101">
        <f t="shared" si="3"/>
        <v>0.81312771334154088</v>
      </c>
    </row>
    <row r="45" spans="1:6">
      <c r="A45" s="105" t="s">
        <v>904</v>
      </c>
      <c r="B45" s="106">
        <v>3</v>
      </c>
      <c r="C45" s="107" t="s">
        <v>839</v>
      </c>
      <c r="D45" s="108">
        <v>30.77156743620899</v>
      </c>
      <c r="E45" s="100">
        <v>42.974703557312253</v>
      </c>
      <c r="F45" s="101">
        <f t="shared" si="3"/>
        <v>0.39657180760781774</v>
      </c>
    </row>
    <row r="46" spans="1:6">
      <c r="A46" s="105" t="s">
        <v>905</v>
      </c>
      <c r="B46" s="106">
        <v>3</v>
      </c>
      <c r="C46" s="107" t="s">
        <v>845</v>
      </c>
      <c r="D46" s="108">
        <v>7.6646415552855407</v>
      </c>
      <c r="E46" s="100">
        <v>14.490118577075098</v>
      </c>
      <c r="F46" s="101">
        <f t="shared" si="3"/>
        <v>0.89051483654610109</v>
      </c>
    </row>
    <row r="47" spans="1:6">
      <c r="A47" s="97" t="s">
        <v>906</v>
      </c>
      <c r="B47" s="98">
        <v>4</v>
      </c>
      <c r="C47" s="99" t="s">
        <v>746</v>
      </c>
      <c r="D47" s="100">
        <v>3.7156743620899149</v>
      </c>
      <c r="E47" s="100">
        <v>11.069565217391304</v>
      </c>
      <c r="F47" s="101">
        <f t="shared" si="3"/>
        <v>1.9791537520971363</v>
      </c>
    </row>
    <row r="48" spans="1:6">
      <c r="A48" s="97" t="s">
        <v>907</v>
      </c>
      <c r="B48" s="98">
        <v>4</v>
      </c>
      <c r="C48" s="99" t="s">
        <v>748</v>
      </c>
      <c r="D48" s="100">
        <v>24.037667071688944</v>
      </c>
      <c r="E48" s="100">
        <v>67.379446640316203</v>
      </c>
      <c r="F48" s="101">
        <f t="shared" si="3"/>
        <v>1.8030776214416537</v>
      </c>
    </row>
    <row r="49" spans="1:6">
      <c r="A49" s="97" t="s">
        <v>908</v>
      </c>
      <c r="B49" s="98">
        <v>4</v>
      </c>
      <c r="C49" s="99" t="s">
        <v>750</v>
      </c>
      <c r="D49" s="100">
        <v>1.7023086269744838</v>
      </c>
      <c r="E49" s="100">
        <v>5.687747035573123</v>
      </c>
      <c r="F49" s="101">
        <f t="shared" si="3"/>
        <v>2.3411961529455243</v>
      </c>
    </row>
    <row r="50" spans="1:6">
      <c r="A50" s="105" t="s">
        <v>909</v>
      </c>
      <c r="B50" s="106">
        <v>4</v>
      </c>
      <c r="C50" s="107" t="s">
        <v>768</v>
      </c>
      <c r="D50" s="100">
        <v>0</v>
      </c>
      <c r="E50" s="100">
        <v>29.674308300395253</v>
      </c>
      <c r="F50" s="101">
        <f>E50</f>
        <v>29.674308300395253</v>
      </c>
    </row>
    <row r="51" spans="1:6">
      <c r="A51" s="105" t="s">
        <v>910</v>
      </c>
      <c r="B51" s="106">
        <v>4</v>
      </c>
      <c r="C51" s="107" t="s">
        <v>769</v>
      </c>
      <c r="D51" s="108">
        <v>1.8007290400972054</v>
      </c>
      <c r="E51" s="100">
        <v>6.3288537549407122</v>
      </c>
      <c r="F51" s="101">
        <f t="shared" ref="F51:F82" si="4">E51/D51-1</f>
        <v>2.5146063699839449</v>
      </c>
    </row>
    <row r="52" spans="1:6">
      <c r="A52" s="105" t="s">
        <v>911</v>
      </c>
      <c r="B52" s="106">
        <v>4</v>
      </c>
      <c r="C52" s="107" t="s">
        <v>770</v>
      </c>
      <c r="D52" s="100">
        <v>0.4702308626974484</v>
      </c>
      <c r="E52" s="100">
        <v>2.4703557312252964</v>
      </c>
      <c r="F52" s="101">
        <f t="shared" si="4"/>
        <v>4.2534955214429422</v>
      </c>
    </row>
    <row r="53" spans="1:6">
      <c r="A53" s="105" t="s">
        <v>912</v>
      </c>
      <c r="B53" s="106">
        <v>4</v>
      </c>
      <c r="C53" s="107" t="s">
        <v>771</v>
      </c>
      <c r="D53" s="108">
        <v>52.990279465370591</v>
      </c>
      <c r="E53" s="100">
        <v>96.149407114624509</v>
      </c>
      <c r="F53" s="101">
        <f t="shared" si="4"/>
        <v>0.8144725426001691</v>
      </c>
    </row>
    <row r="54" spans="1:6">
      <c r="A54" s="105" t="s">
        <v>913</v>
      </c>
      <c r="B54" s="106">
        <v>4</v>
      </c>
      <c r="C54" s="107" t="s">
        <v>773</v>
      </c>
      <c r="D54" s="100">
        <v>1.8201701093560145</v>
      </c>
      <c r="E54" s="100">
        <v>4.1201581027667977</v>
      </c>
      <c r="F54" s="101">
        <f t="shared" si="4"/>
        <v>1.2636115611328935</v>
      </c>
    </row>
    <row r="55" spans="1:6">
      <c r="A55" s="105" t="s">
        <v>914</v>
      </c>
      <c r="B55" s="106">
        <v>4</v>
      </c>
      <c r="C55" s="107" t="s">
        <v>794</v>
      </c>
      <c r="D55" s="100">
        <v>2.7910085054678011</v>
      </c>
      <c r="E55" s="100">
        <v>1.8166007905138342</v>
      </c>
      <c r="F55" s="101">
        <f t="shared" si="4"/>
        <v>-0.34912387871446005</v>
      </c>
    </row>
    <row r="56" spans="1:6">
      <c r="A56" s="105" t="s">
        <v>915</v>
      </c>
      <c r="B56" s="106">
        <v>4</v>
      </c>
      <c r="C56" s="107" t="s">
        <v>796</v>
      </c>
      <c r="D56" s="100">
        <v>1.6597812879708387</v>
      </c>
      <c r="E56" s="100">
        <v>1.6205533596837944</v>
      </c>
      <c r="F56" s="101">
        <f t="shared" si="4"/>
        <v>-2.3634396032384597E-2</v>
      </c>
    </row>
    <row r="57" spans="1:6">
      <c r="A57" s="105" t="s">
        <v>916</v>
      </c>
      <c r="B57" s="106">
        <v>4</v>
      </c>
      <c r="C57" s="107" t="s">
        <v>810</v>
      </c>
      <c r="D57" s="100">
        <v>7.047387606318348</v>
      </c>
      <c r="E57" s="100">
        <v>6.2711462450592874</v>
      </c>
      <c r="F57" s="101">
        <f t="shared" si="4"/>
        <v>-0.11014597246831148</v>
      </c>
    </row>
    <row r="58" spans="1:6">
      <c r="A58" s="105" t="s">
        <v>917</v>
      </c>
      <c r="B58" s="106">
        <v>4</v>
      </c>
      <c r="C58" s="107" t="s">
        <v>814</v>
      </c>
      <c r="D58" s="100">
        <v>12.848116646415553</v>
      </c>
      <c r="E58" s="100">
        <v>22.323320158102767</v>
      </c>
      <c r="F58" s="101">
        <f t="shared" si="4"/>
        <v>0.73747801117066181</v>
      </c>
    </row>
    <row r="59" spans="1:6">
      <c r="A59" s="105" t="s">
        <v>918</v>
      </c>
      <c r="B59" s="106">
        <v>4</v>
      </c>
      <c r="C59" s="107" t="s">
        <v>824</v>
      </c>
      <c r="D59" s="100">
        <v>99.809234507897941</v>
      </c>
      <c r="E59" s="100">
        <v>108.55256916996045</v>
      </c>
      <c r="F59" s="101">
        <f t="shared" si="4"/>
        <v>8.7600458065537401E-2</v>
      </c>
    </row>
    <row r="60" spans="1:6">
      <c r="A60" s="105" t="s">
        <v>919</v>
      </c>
      <c r="B60" s="106">
        <v>4</v>
      </c>
      <c r="C60" s="107" t="s">
        <v>825</v>
      </c>
      <c r="D60" s="108">
        <v>0.78128797083839607</v>
      </c>
      <c r="E60" s="100">
        <v>1.6616600790513834</v>
      </c>
      <c r="F60" s="101">
        <f t="shared" si="4"/>
        <v>1.1268215319740102</v>
      </c>
    </row>
    <row r="61" spans="1:6">
      <c r="A61" s="105" t="s">
        <v>920</v>
      </c>
      <c r="B61" s="106">
        <v>4</v>
      </c>
      <c r="C61" s="107" t="s">
        <v>826</v>
      </c>
      <c r="D61" s="100">
        <v>1.3232077764277035</v>
      </c>
      <c r="E61" s="100">
        <v>1.6640316205533596</v>
      </c>
      <c r="F61" s="101">
        <f t="shared" si="4"/>
        <v>0.25757394280570711</v>
      </c>
    </row>
    <row r="62" spans="1:6">
      <c r="A62" s="105" t="s">
        <v>921</v>
      </c>
      <c r="B62" s="106">
        <v>4</v>
      </c>
      <c r="C62" s="107" t="s">
        <v>848</v>
      </c>
      <c r="D62" s="100">
        <v>15.054678007290404</v>
      </c>
      <c r="E62" s="100">
        <v>0</v>
      </c>
      <c r="F62" s="101">
        <f t="shared" si="4"/>
        <v>-1</v>
      </c>
    </row>
    <row r="63" spans="1:6">
      <c r="A63" s="97" t="s">
        <v>922</v>
      </c>
      <c r="B63" s="98">
        <v>5</v>
      </c>
      <c r="C63" s="99" t="s">
        <v>747</v>
      </c>
      <c r="D63" s="108">
        <v>3.0923450789793439</v>
      </c>
      <c r="E63" s="100">
        <v>3.8466403162055331</v>
      </c>
      <c r="F63" s="101">
        <f t="shared" si="4"/>
        <v>0.24392337140949061</v>
      </c>
    </row>
    <row r="64" spans="1:6">
      <c r="A64" s="97" t="s">
        <v>923</v>
      </c>
      <c r="B64" s="98">
        <v>5</v>
      </c>
      <c r="C64" s="99" t="s">
        <v>749</v>
      </c>
      <c r="D64" s="108">
        <v>3.5188335358444713</v>
      </c>
      <c r="E64" s="100">
        <v>4.5359683794466408</v>
      </c>
      <c r="F64" s="101">
        <f t="shared" si="4"/>
        <v>0.28905454982202539</v>
      </c>
    </row>
    <row r="65" spans="1:6">
      <c r="A65" s="97" t="s">
        <v>924</v>
      </c>
      <c r="B65" s="98">
        <v>5</v>
      </c>
      <c r="C65" s="99" t="s">
        <v>753</v>
      </c>
      <c r="D65" s="100">
        <v>15.319562575941678</v>
      </c>
      <c r="E65" s="100">
        <v>17.464031620553357</v>
      </c>
      <c r="F65" s="101">
        <f t="shared" si="4"/>
        <v>0.13998239401296098</v>
      </c>
    </row>
    <row r="66" spans="1:6">
      <c r="A66" s="105" t="s">
        <v>925</v>
      </c>
      <c r="B66" s="106">
        <v>5</v>
      </c>
      <c r="C66" s="107" t="s">
        <v>774</v>
      </c>
      <c r="D66" s="108">
        <v>4.4823815309842043</v>
      </c>
      <c r="E66" s="100">
        <v>7.6505928853754943</v>
      </c>
      <c r="F66" s="101">
        <f t="shared" si="4"/>
        <v>0.70681429782164051</v>
      </c>
    </row>
    <row r="67" spans="1:6">
      <c r="A67" s="105" t="s">
        <v>926</v>
      </c>
      <c r="B67" s="106">
        <v>5</v>
      </c>
      <c r="C67" s="107" t="s">
        <v>799</v>
      </c>
      <c r="D67" s="108">
        <v>5.1324422843256379</v>
      </c>
      <c r="E67" s="100">
        <v>7.1612648221343864</v>
      </c>
      <c r="F67" s="101">
        <f t="shared" si="4"/>
        <v>0.39529378518385427</v>
      </c>
    </row>
    <row r="68" spans="1:6">
      <c r="A68" s="105" t="s">
        <v>927</v>
      </c>
      <c r="B68" s="106">
        <v>5</v>
      </c>
      <c r="C68" s="107" t="s">
        <v>803</v>
      </c>
      <c r="D68" s="100">
        <v>15.017010935601457</v>
      </c>
      <c r="E68" s="100">
        <v>18.766798418972328</v>
      </c>
      <c r="F68" s="101">
        <f t="shared" si="4"/>
        <v>0.24970265384045853</v>
      </c>
    </row>
    <row r="69" spans="1:6">
      <c r="A69" s="105" t="s">
        <v>928</v>
      </c>
      <c r="B69" s="106">
        <v>5</v>
      </c>
      <c r="C69" s="107" t="s">
        <v>807</v>
      </c>
      <c r="D69" s="108">
        <v>5.6257594167679228</v>
      </c>
      <c r="E69" s="100">
        <v>8.7620553359683786</v>
      </c>
      <c r="F69" s="101">
        <f t="shared" si="4"/>
        <v>0.55748845388811552</v>
      </c>
    </row>
    <row r="70" spans="1:6">
      <c r="A70" s="105" t="s">
        <v>929</v>
      </c>
      <c r="B70" s="106">
        <v>5</v>
      </c>
      <c r="C70" s="107" t="s">
        <v>812</v>
      </c>
      <c r="D70" s="100">
        <v>0.29647630619684084</v>
      </c>
      <c r="E70" s="100">
        <v>1.0395256916996047</v>
      </c>
      <c r="F70" s="101">
        <f t="shared" si="4"/>
        <v>2.5062690338884206</v>
      </c>
    </row>
    <row r="71" spans="1:6">
      <c r="A71" s="105" t="s">
        <v>930</v>
      </c>
      <c r="B71" s="106">
        <v>5</v>
      </c>
      <c r="C71" s="107" t="s">
        <v>838</v>
      </c>
      <c r="D71" s="100">
        <v>52.308626974483595</v>
      </c>
      <c r="E71" s="100">
        <v>92.891699604743081</v>
      </c>
      <c r="F71" s="101">
        <f t="shared" si="4"/>
        <v>0.77583899592807337</v>
      </c>
    </row>
    <row r="72" spans="1:6">
      <c r="A72" s="97" t="s">
        <v>931</v>
      </c>
      <c r="B72" s="98">
        <v>6</v>
      </c>
      <c r="C72" s="99" t="s">
        <v>751</v>
      </c>
      <c r="D72" s="108">
        <v>1.9416767922235723</v>
      </c>
      <c r="E72" s="100">
        <v>3.8600790513833991</v>
      </c>
      <c r="F72" s="101">
        <f t="shared" si="4"/>
        <v>0.98801317852849668</v>
      </c>
    </row>
    <row r="73" spans="1:6">
      <c r="A73" s="105" t="s">
        <v>933</v>
      </c>
      <c r="B73" s="106">
        <v>6</v>
      </c>
      <c r="C73" s="107" t="s">
        <v>759</v>
      </c>
      <c r="D73" s="108">
        <v>1.0801944106925883</v>
      </c>
      <c r="E73" s="100">
        <v>6.973122529644268</v>
      </c>
      <c r="F73" s="101">
        <f t="shared" si="4"/>
        <v>5.455432893022758</v>
      </c>
    </row>
    <row r="74" spans="1:6">
      <c r="A74" s="105" t="s">
        <v>934</v>
      </c>
      <c r="B74" s="106">
        <v>6</v>
      </c>
      <c r="C74" s="107" t="s">
        <v>761</v>
      </c>
      <c r="D74" s="100">
        <v>1.0862697448359662</v>
      </c>
      <c r="E74" s="100">
        <v>3.5177865612648218</v>
      </c>
      <c r="F74" s="101">
        <f t="shared" si="4"/>
        <v>2.238409776197928</v>
      </c>
    </row>
    <row r="75" spans="1:6">
      <c r="A75" s="105" t="s">
        <v>935</v>
      </c>
      <c r="B75" s="106">
        <v>6</v>
      </c>
      <c r="C75" s="107" t="s">
        <v>763</v>
      </c>
      <c r="D75" s="100">
        <v>6.3572296476306205</v>
      </c>
      <c r="E75" s="100">
        <v>19.766798418972332</v>
      </c>
      <c r="F75" s="101">
        <f t="shared" si="4"/>
        <v>2.1093415708742791</v>
      </c>
    </row>
    <row r="76" spans="1:6">
      <c r="A76" s="105" t="s">
        <v>936</v>
      </c>
      <c r="B76" s="106">
        <v>6</v>
      </c>
      <c r="C76" s="107" t="s">
        <v>764</v>
      </c>
      <c r="D76" s="108">
        <v>88.010935601458101</v>
      </c>
      <c r="E76" s="100">
        <v>180.92569169960476</v>
      </c>
      <c r="F76" s="101">
        <f t="shared" si="4"/>
        <v>1.0557183089030509</v>
      </c>
    </row>
    <row r="77" spans="1:6">
      <c r="A77" s="105" t="s">
        <v>932</v>
      </c>
      <c r="B77" s="106">
        <v>6</v>
      </c>
      <c r="C77" s="107" t="s">
        <v>756</v>
      </c>
      <c r="D77" s="108">
        <v>3.3742405832320777</v>
      </c>
      <c r="E77" s="100">
        <v>10.965217391304348</v>
      </c>
      <c r="F77" s="101">
        <f t="shared" si="4"/>
        <v>2.2496845203613534</v>
      </c>
    </row>
    <row r="78" spans="1:6">
      <c r="A78" s="105" t="s">
        <v>937</v>
      </c>
      <c r="B78" s="106">
        <v>6</v>
      </c>
      <c r="C78" s="107" t="s">
        <v>772</v>
      </c>
      <c r="D78" s="100">
        <v>2.0656136087484813</v>
      </c>
      <c r="E78" s="100">
        <v>3.68300395256917</v>
      </c>
      <c r="F78" s="101">
        <f t="shared" si="4"/>
        <v>0.78300720762613341</v>
      </c>
    </row>
    <row r="79" spans="1:6">
      <c r="A79" s="105" t="s">
        <v>938</v>
      </c>
      <c r="B79" s="106">
        <v>6</v>
      </c>
      <c r="C79" s="107" t="s">
        <v>785</v>
      </c>
      <c r="D79" s="100">
        <v>3.0243013365735116</v>
      </c>
      <c r="E79" s="100">
        <v>4.3304347826086955</v>
      </c>
      <c r="F79" s="101">
        <f t="shared" si="4"/>
        <v>0.43187939979387568</v>
      </c>
    </row>
    <row r="80" spans="1:6">
      <c r="A80" s="105" t="s">
        <v>939</v>
      </c>
      <c r="B80" s="106">
        <v>6</v>
      </c>
      <c r="C80" s="107" t="s">
        <v>802</v>
      </c>
      <c r="D80" s="100">
        <v>2.1810449574726611</v>
      </c>
      <c r="E80" s="100">
        <v>0.72806324110671938</v>
      </c>
      <c r="F80" s="101">
        <f t="shared" si="4"/>
        <v>-0.66618604599953768</v>
      </c>
    </row>
    <row r="81" spans="1:6">
      <c r="A81" s="105" t="s">
        <v>940</v>
      </c>
      <c r="B81" s="106">
        <v>6</v>
      </c>
      <c r="C81" s="107" t="s">
        <v>811</v>
      </c>
      <c r="D81" s="100">
        <v>106.98784933171326</v>
      </c>
      <c r="E81" s="100">
        <v>170.26877470355731</v>
      </c>
      <c r="F81" s="101">
        <f t="shared" si="4"/>
        <v>0.59147768430827186</v>
      </c>
    </row>
    <row r="82" spans="1:6">
      <c r="A82" s="105" t="s">
        <v>941</v>
      </c>
      <c r="B82" s="106">
        <v>6</v>
      </c>
      <c r="C82" s="107" t="s">
        <v>823</v>
      </c>
      <c r="D82" s="108">
        <v>4.4070473876063181</v>
      </c>
      <c r="E82" s="100">
        <v>34.947826086956525</v>
      </c>
      <c r="F82" s="101">
        <f t="shared" si="4"/>
        <v>6.9299864542501304</v>
      </c>
    </row>
    <row r="83" spans="1:6">
      <c r="A83" s="105" t="s">
        <v>942</v>
      </c>
      <c r="B83" s="106">
        <v>6</v>
      </c>
      <c r="C83" s="107" t="s">
        <v>827</v>
      </c>
      <c r="D83" s="108">
        <v>152.51883353584446</v>
      </c>
      <c r="E83" s="100">
        <v>450.2047430830039</v>
      </c>
      <c r="F83" s="101">
        <f t="shared" ref="F83:F108" si="5">E83/D83-1</f>
        <v>1.951797706853025</v>
      </c>
    </row>
    <row r="84" spans="1:6">
      <c r="A84" s="105" t="s">
        <v>943</v>
      </c>
      <c r="B84" s="106">
        <v>6</v>
      </c>
      <c r="C84" s="107" t="s">
        <v>833</v>
      </c>
      <c r="D84" s="108">
        <v>5.1956257594167683</v>
      </c>
      <c r="E84" s="100">
        <v>11.837944664031621</v>
      </c>
      <c r="F84" s="101">
        <f t="shared" si="5"/>
        <v>1.2784444477310624</v>
      </c>
    </row>
    <row r="85" spans="1:6">
      <c r="A85" s="105" t="s">
        <v>944</v>
      </c>
      <c r="B85" s="106">
        <v>6</v>
      </c>
      <c r="C85" s="107" t="s">
        <v>834</v>
      </c>
      <c r="D85" s="100">
        <v>0.94410692588092338</v>
      </c>
      <c r="E85" s="100">
        <v>3.4964426877470354</v>
      </c>
      <c r="F85" s="101">
        <f t="shared" si="5"/>
        <v>2.7034392947436428</v>
      </c>
    </row>
    <row r="86" spans="1:6">
      <c r="A86" s="105" t="s">
        <v>945</v>
      </c>
      <c r="B86" s="106">
        <v>6</v>
      </c>
      <c r="C86" s="107" t="s">
        <v>841</v>
      </c>
      <c r="D86" s="108">
        <v>41.086269744835967</v>
      </c>
      <c r="E86" s="100">
        <v>55.782608695652172</v>
      </c>
      <c r="F86" s="101">
        <f t="shared" si="5"/>
        <v>0.35769465181645876</v>
      </c>
    </row>
    <row r="87" spans="1:6">
      <c r="A87" s="105" t="s">
        <v>946</v>
      </c>
      <c r="B87" s="106">
        <v>6</v>
      </c>
      <c r="C87" s="107" t="s">
        <v>844</v>
      </c>
      <c r="D87" s="100">
        <v>46.065613608748478</v>
      </c>
      <c r="E87" s="100">
        <v>66.402371541501964</v>
      </c>
      <c r="F87" s="101">
        <f t="shared" si="5"/>
        <v>0.44147372279637365</v>
      </c>
    </row>
    <row r="88" spans="1:6">
      <c r="A88" s="105" t="s">
        <v>947</v>
      </c>
      <c r="B88" s="106">
        <v>6</v>
      </c>
      <c r="C88" s="107" t="s">
        <v>846</v>
      </c>
      <c r="D88" s="100">
        <v>54.420413122721747</v>
      </c>
      <c r="E88" s="100">
        <v>93.111462450592882</v>
      </c>
      <c r="F88" s="101">
        <f t="shared" si="5"/>
        <v>0.71096574075283425</v>
      </c>
    </row>
    <row r="89" spans="1:6">
      <c r="A89" s="97" t="s">
        <v>948</v>
      </c>
      <c r="B89" s="98">
        <v>7</v>
      </c>
      <c r="C89" s="99" t="s">
        <v>744</v>
      </c>
      <c r="D89" s="108">
        <v>13.411907654921022</v>
      </c>
      <c r="E89" s="100">
        <v>28.876679841897236</v>
      </c>
      <c r="F89" s="101">
        <f t="shared" si="5"/>
        <v>1.1530628293061627</v>
      </c>
    </row>
    <row r="90" spans="1:6">
      <c r="A90" s="105" t="s">
        <v>949</v>
      </c>
      <c r="B90" s="106">
        <v>7</v>
      </c>
      <c r="C90" s="107" t="s">
        <v>758</v>
      </c>
      <c r="D90" s="100">
        <v>6.0789793438639128</v>
      </c>
      <c r="E90" s="100">
        <v>10.452173913043477</v>
      </c>
      <c r="F90" s="101">
        <f t="shared" si="5"/>
        <v>0.71939618837393193</v>
      </c>
    </row>
    <row r="91" spans="1:6">
      <c r="A91" s="105" t="s">
        <v>950</v>
      </c>
      <c r="B91" s="106">
        <v>7</v>
      </c>
      <c r="C91" s="107" t="s">
        <v>760</v>
      </c>
      <c r="D91" s="108">
        <v>8.0814094775212642</v>
      </c>
      <c r="E91" s="100">
        <v>22.461660079051384</v>
      </c>
      <c r="F91" s="101">
        <f t="shared" si="5"/>
        <v>1.7794235821770092</v>
      </c>
    </row>
    <row r="92" spans="1:6">
      <c r="A92" s="105" t="s">
        <v>951</v>
      </c>
      <c r="B92" s="106">
        <v>7</v>
      </c>
      <c r="C92" s="107" t="s">
        <v>766</v>
      </c>
      <c r="D92" s="108">
        <v>0.87849331713244239</v>
      </c>
      <c r="E92" s="100">
        <v>2.308300395256917</v>
      </c>
      <c r="F92" s="101">
        <f t="shared" si="5"/>
        <v>1.6275673932177628</v>
      </c>
    </row>
    <row r="93" spans="1:6">
      <c r="A93" s="105" t="s">
        <v>952</v>
      </c>
      <c r="B93" s="106">
        <v>7</v>
      </c>
      <c r="C93" s="107" t="s">
        <v>767</v>
      </c>
      <c r="D93" s="108">
        <v>0.41069258809234516</v>
      </c>
      <c r="E93" s="100">
        <v>1.9272727272727275</v>
      </c>
      <c r="F93" s="101">
        <f t="shared" si="5"/>
        <v>3.6927380311995694</v>
      </c>
    </row>
    <row r="94" spans="1:6">
      <c r="A94" s="105" t="s">
        <v>953</v>
      </c>
      <c r="B94" s="106">
        <v>7</v>
      </c>
      <c r="C94" s="107" t="s">
        <v>788</v>
      </c>
      <c r="D94" s="100">
        <v>4.506682867557716</v>
      </c>
      <c r="E94" s="100">
        <v>0</v>
      </c>
      <c r="F94" s="101">
        <f t="shared" si="5"/>
        <v>-1</v>
      </c>
    </row>
    <row r="95" spans="1:6">
      <c r="A95" s="105" t="s">
        <v>954</v>
      </c>
      <c r="B95" s="106">
        <v>7</v>
      </c>
      <c r="C95" s="107" t="s">
        <v>789</v>
      </c>
      <c r="D95" s="100">
        <v>3.2940461725394896</v>
      </c>
      <c r="E95" s="100">
        <v>7.6284584980237158</v>
      </c>
      <c r="F95" s="101">
        <f t="shared" si="5"/>
        <v>1.3158322920964656</v>
      </c>
    </row>
    <row r="96" spans="1:6">
      <c r="A96" s="105" t="s">
        <v>955</v>
      </c>
      <c r="B96" s="106">
        <v>7</v>
      </c>
      <c r="C96" s="107" t="s">
        <v>791</v>
      </c>
      <c r="D96" s="100">
        <v>8.7144592952612392</v>
      </c>
      <c r="E96" s="100">
        <v>21.673517786561266</v>
      </c>
      <c r="F96" s="101">
        <f t="shared" si="5"/>
        <v>1.4870754515253655</v>
      </c>
    </row>
    <row r="97" spans="1:6">
      <c r="A97" s="105" t="s">
        <v>956</v>
      </c>
      <c r="B97" s="106">
        <v>7</v>
      </c>
      <c r="C97" s="107" t="s">
        <v>795</v>
      </c>
      <c r="D97" s="100">
        <v>47.133657351154312</v>
      </c>
      <c r="E97" s="100">
        <v>69.599209486166018</v>
      </c>
      <c r="F97" s="101">
        <f t="shared" si="5"/>
        <v>0.47663502892719012</v>
      </c>
    </row>
    <row r="98" spans="1:6">
      <c r="A98" s="105" t="s">
        <v>957</v>
      </c>
      <c r="B98" s="106">
        <v>7</v>
      </c>
      <c r="C98" s="107" t="s">
        <v>798</v>
      </c>
      <c r="D98" s="100">
        <v>1.8590522478736331</v>
      </c>
      <c r="E98" s="100">
        <v>2.5130434782608693</v>
      </c>
      <c r="F98" s="101">
        <f t="shared" si="5"/>
        <v>0.35178743961352632</v>
      </c>
    </row>
    <row r="99" spans="1:6">
      <c r="A99" s="105" t="s">
        <v>958</v>
      </c>
      <c r="B99" s="106">
        <v>7</v>
      </c>
      <c r="C99" s="107" t="s">
        <v>800</v>
      </c>
      <c r="D99" s="100">
        <v>45.946537059538279</v>
      </c>
      <c r="E99" s="100">
        <v>69.407905138339913</v>
      </c>
      <c r="F99" s="101">
        <f t="shared" si="5"/>
        <v>0.5106232064540579</v>
      </c>
    </row>
    <row r="100" spans="1:6">
      <c r="A100" s="105" t="s">
        <v>959</v>
      </c>
      <c r="B100" s="106">
        <v>7</v>
      </c>
      <c r="C100" s="107" t="s">
        <v>804</v>
      </c>
      <c r="D100" s="100">
        <v>1.574726609963548</v>
      </c>
      <c r="E100" s="100">
        <v>1.2940711462450591</v>
      </c>
      <c r="F100" s="101">
        <f t="shared" si="5"/>
        <v>-0.17822488166691075</v>
      </c>
    </row>
    <row r="101" spans="1:6">
      <c r="A101" s="105" t="s">
        <v>960</v>
      </c>
      <c r="B101" s="106">
        <v>7</v>
      </c>
      <c r="C101" s="107" t="s">
        <v>808</v>
      </c>
      <c r="D101" s="100">
        <v>37.577156743620897</v>
      </c>
      <c r="E101" s="100">
        <v>24.16284584980237</v>
      </c>
      <c r="F101" s="101">
        <f t="shared" si="5"/>
        <v>-0.35698046516240856</v>
      </c>
    </row>
    <row r="102" spans="1:6">
      <c r="A102" s="105" t="s">
        <v>961</v>
      </c>
      <c r="B102" s="106">
        <v>7</v>
      </c>
      <c r="C102" s="107" t="s">
        <v>815</v>
      </c>
      <c r="D102" s="100">
        <v>1.6938031591737543</v>
      </c>
      <c r="E102" s="100">
        <v>2.9241106719367589</v>
      </c>
      <c r="F102" s="101">
        <f t="shared" si="5"/>
        <v>0.7263580222409991</v>
      </c>
    </row>
    <row r="103" spans="1:6">
      <c r="A103" s="105" t="s">
        <v>962</v>
      </c>
      <c r="B103" s="106">
        <v>7</v>
      </c>
      <c r="C103" s="107" t="s">
        <v>817</v>
      </c>
      <c r="D103" s="100">
        <v>1.3547995139732685</v>
      </c>
      <c r="E103" s="100">
        <v>2.0363636363636366</v>
      </c>
      <c r="F103" s="101">
        <f t="shared" si="5"/>
        <v>0.50307378719934803</v>
      </c>
    </row>
    <row r="104" spans="1:6">
      <c r="A104" s="105" t="s">
        <v>963</v>
      </c>
      <c r="B104" s="106">
        <v>7</v>
      </c>
      <c r="C104" s="107" t="s">
        <v>821</v>
      </c>
      <c r="D104" s="108">
        <v>5.8031591737545565</v>
      </c>
      <c r="E104" s="100">
        <v>6.6023715415019764</v>
      </c>
      <c r="F104" s="101">
        <f t="shared" si="5"/>
        <v>0.13772022166166797</v>
      </c>
    </row>
    <row r="105" spans="1:6">
      <c r="A105" s="105" t="s">
        <v>964</v>
      </c>
      <c r="B105" s="106">
        <v>7</v>
      </c>
      <c r="C105" s="107" t="s">
        <v>822</v>
      </c>
      <c r="D105" s="100">
        <v>0.53462940461725394</v>
      </c>
      <c r="E105" s="100">
        <v>1.2679841897233202</v>
      </c>
      <c r="F105" s="101">
        <f t="shared" si="5"/>
        <v>1.3717067912324832</v>
      </c>
    </row>
    <row r="106" spans="1:6">
      <c r="A106" s="105" t="s">
        <v>965</v>
      </c>
      <c r="B106" s="106">
        <v>7</v>
      </c>
      <c r="C106" s="107" t="s">
        <v>831</v>
      </c>
      <c r="D106" s="100">
        <v>0.9125151883353585</v>
      </c>
      <c r="E106" s="100">
        <v>2.9802371541501977</v>
      </c>
      <c r="F106" s="101">
        <f t="shared" si="5"/>
        <v>2.2659589585427597</v>
      </c>
    </row>
    <row r="107" spans="1:6">
      <c r="A107" s="105" t="s">
        <v>966</v>
      </c>
      <c r="B107" s="106">
        <v>7</v>
      </c>
      <c r="C107" s="107" t="s">
        <v>836</v>
      </c>
      <c r="D107" s="100">
        <v>1.8894289185905224</v>
      </c>
      <c r="E107" s="100">
        <v>1.3217391304347825</v>
      </c>
      <c r="F107" s="101">
        <f t="shared" si="5"/>
        <v>-0.30045575283098003</v>
      </c>
    </row>
    <row r="108" spans="1:6">
      <c r="A108" s="105" t="s">
        <v>967</v>
      </c>
      <c r="B108" s="106">
        <v>7</v>
      </c>
      <c r="C108" s="107" t="s">
        <v>840</v>
      </c>
      <c r="D108" s="100">
        <v>4.3633049817739984</v>
      </c>
      <c r="E108" s="100">
        <v>7.55098814229249</v>
      </c>
      <c r="F108" s="101">
        <f t="shared" si="5"/>
        <v>0.73056620470808076</v>
      </c>
    </row>
  </sheetData>
  <sortState xmlns:xlrd2="http://schemas.microsoft.com/office/spreadsheetml/2017/richdata2" ref="A3:F108">
    <sortCondition ref="B3:B108"/>
  </sortState>
  <mergeCells count="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7BCB9-42B6-F946-9388-809BA5DFC129}">
  <dimension ref="A1:S107"/>
  <sheetViews>
    <sheetView workbookViewId="0"/>
  </sheetViews>
  <sheetFormatPr defaultColWidth="11.42578125" defaultRowHeight="15"/>
  <cols>
    <col min="4" max="11" width="0" hidden="1" customWidth="1"/>
    <col min="16" max="16" width="9.28515625" style="24" bestFit="1" customWidth="1"/>
    <col min="17" max="17" width="11" bestFit="1" customWidth="1"/>
    <col min="18" max="18" width="11.5703125" bestFit="1" customWidth="1"/>
    <col min="19" max="19" width="24.5703125" bestFit="1" customWidth="1"/>
  </cols>
  <sheetData>
    <row r="1" spans="1:19" ht="42.75">
      <c r="A1" s="92" t="s">
        <v>971</v>
      </c>
      <c r="B1" s="92" t="s">
        <v>620</v>
      </c>
      <c r="C1" s="92" t="s">
        <v>735</v>
      </c>
      <c r="D1" s="92" t="s">
        <v>978</v>
      </c>
      <c r="E1" s="92" t="s">
        <v>979</v>
      </c>
      <c r="F1" s="92" t="s">
        <v>980</v>
      </c>
      <c r="G1" s="92" t="s">
        <v>981</v>
      </c>
      <c r="H1" s="92" t="s">
        <v>978</v>
      </c>
      <c r="I1" s="92" t="s">
        <v>979</v>
      </c>
      <c r="J1" s="92" t="s">
        <v>980</v>
      </c>
      <c r="K1" s="92" t="s">
        <v>981</v>
      </c>
      <c r="L1" s="92" t="s">
        <v>974</v>
      </c>
      <c r="M1" s="92" t="s">
        <v>975</v>
      </c>
      <c r="N1" s="92" t="s">
        <v>982</v>
      </c>
      <c r="P1" s="96" t="s">
        <v>620</v>
      </c>
      <c r="Q1" s="96">
        <v>2014</v>
      </c>
      <c r="R1" s="96">
        <v>2018</v>
      </c>
      <c r="S1" s="96" t="s">
        <v>976</v>
      </c>
    </row>
    <row r="2" spans="1:19" ht="18.75">
      <c r="A2" s="97" t="s">
        <v>872</v>
      </c>
      <c r="B2" s="98">
        <v>1</v>
      </c>
      <c r="C2" s="99" t="s">
        <v>752</v>
      </c>
      <c r="D2" s="109">
        <v>0</v>
      </c>
      <c r="E2" s="110">
        <v>0</v>
      </c>
      <c r="F2" s="110">
        <v>0</v>
      </c>
      <c r="G2" s="110">
        <v>1.7569866342648848</v>
      </c>
      <c r="H2" s="110">
        <v>0</v>
      </c>
      <c r="I2" s="110">
        <v>0</v>
      </c>
      <c r="J2" s="110">
        <v>0</v>
      </c>
      <c r="K2" s="110">
        <v>6.9565217391304346</v>
      </c>
      <c r="L2" s="111">
        <f t="shared" ref="L2:L33" si="0">SUM(D2:G2)</f>
        <v>1.7569866342648848</v>
      </c>
      <c r="M2" s="111">
        <f t="shared" ref="M2:M33" si="1">SUM(H2:K2)</f>
        <v>6.9565217391304346</v>
      </c>
      <c r="N2" s="101">
        <f t="shared" ref="N2:N33" si="2">M2/L2-1</f>
        <v>2.9593481267664918</v>
      </c>
      <c r="P2" s="102" t="s">
        <v>855</v>
      </c>
      <c r="Q2" s="112">
        <f>SUM(L2:L11)</f>
        <v>905.18104495747264</v>
      </c>
      <c r="R2" s="112">
        <f>SUM(M2:M11)</f>
        <v>1516.9075098814228</v>
      </c>
      <c r="S2" s="113">
        <f>(R2-Q2)/Q2</f>
        <v>0.6758056505178921</v>
      </c>
    </row>
    <row r="3" spans="1:19" ht="18.75">
      <c r="A3" s="105" t="s">
        <v>881</v>
      </c>
      <c r="B3" s="106">
        <v>1</v>
      </c>
      <c r="C3" s="107" t="s">
        <v>765</v>
      </c>
      <c r="D3" s="109">
        <v>0</v>
      </c>
      <c r="E3" s="110">
        <v>0</v>
      </c>
      <c r="F3" s="110">
        <v>0</v>
      </c>
      <c r="G3" s="110">
        <v>504.73025516403396</v>
      </c>
      <c r="H3" s="110">
        <v>0</v>
      </c>
      <c r="I3" s="110">
        <v>0</v>
      </c>
      <c r="J3" s="110">
        <v>0</v>
      </c>
      <c r="K3" s="110">
        <v>382.49565217391307</v>
      </c>
      <c r="L3" s="111">
        <f t="shared" si="0"/>
        <v>504.73025516403396</v>
      </c>
      <c r="M3" s="111">
        <f t="shared" si="1"/>
        <v>382.49565217391307</v>
      </c>
      <c r="N3" s="101">
        <f t="shared" si="2"/>
        <v>-0.24217807777422706</v>
      </c>
      <c r="P3" s="102" t="s">
        <v>857</v>
      </c>
      <c r="Q3" s="112">
        <f>SUM(L12:L31)</f>
        <v>314.13730255164035</v>
      </c>
      <c r="R3" s="112">
        <f>SUM(M12:M31)</f>
        <v>694.82371541501982</v>
      </c>
      <c r="S3" s="113">
        <f t="shared" ref="S3:S8" si="3">(R3-Q3)/Q3</f>
        <v>1.2118472074827831</v>
      </c>
    </row>
    <row r="4" spans="1:19" ht="18.75">
      <c r="A4" s="105" t="s">
        <v>894</v>
      </c>
      <c r="B4" s="106">
        <v>1</v>
      </c>
      <c r="C4" s="107" t="s">
        <v>775</v>
      </c>
      <c r="D4" s="109">
        <v>0</v>
      </c>
      <c r="E4" s="110">
        <v>0</v>
      </c>
      <c r="F4" s="110">
        <v>0</v>
      </c>
      <c r="G4" s="110">
        <v>83.921020656136079</v>
      </c>
      <c r="H4" s="110">
        <v>0</v>
      </c>
      <c r="I4" s="110">
        <v>0</v>
      </c>
      <c r="J4" s="110">
        <v>0</v>
      </c>
      <c r="K4" s="110">
        <v>99.587351778656114</v>
      </c>
      <c r="L4" s="111">
        <f t="shared" si="0"/>
        <v>83.921020656136079</v>
      </c>
      <c r="M4" s="111">
        <f t="shared" si="1"/>
        <v>99.587351778656114</v>
      </c>
      <c r="N4" s="101">
        <f t="shared" si="2"/>
        <v>0.18667946361987631</v>
      </c>
      <c r="P4" s="102" t="s">
        <v>859</v>
      </c>
      <c r="Q4" s="112">
        <f>SUM(L32:L45)</f>
        <v>2345.0850546780075</v>
      </c>
      <c r="R4" s="112">
        <f>SUM(M32:M45)</f>
        <v>6784.7462450592884</v>
      </c>
      <c r="S4" s="113">
        <f t="shared" si="3"/>
        <v>1.8931770434189517</v>
      </c>
    </row>
    <row r="5" spans="1:19" ht="18.75">
      <c r="A5" s="105" t="s">
        <v>899</v>
      </c>
      <c r="B5" s="106">
        <v>1</v>
      </c>
      <c r="C5" s="107" t="s">
        <v>780</v>
      </c>
      <c r="D5" s="109">
        <v>0</v>
      </c>
      <c r="E5" s="110">
        <v>0</v>
      </c>
      <c r="F5" s="110">
        <v>0</v>
      </c>
      <c r="G5" s="110">
        <v>280.85905224787365</v>
      </c>
      <c r="H5" s="110">
        <v>0</v>
      </c>
      <c r="I5" s="110">
        <v>0</v>
      </c>
      <c r="J5" s="110">
        <v>0</v>
      </c>
      <c r="K5" s="110">
        <v>972.0071146245059</v>
      </c>
      <c r="L5" s="111">
        <f t="shared" si="0"/>
        <v>280.85905224787365</v>
      </c>
      <c r="M5" s="111">
        <f t="shared" si="1"/>
        <v>972.0071146245059</v>
      </c>
      <c r="N5" s="101">
        <f t="shared" si="2"/>
        <v>2.4608359846157133</v>
      </c>
      <c r="P5" s="102" t="s">
        <v>861</v>
      </c>
      <c r="Q5" s="112">
        <f>SUM(L46:L61)</f>
        <v>48801.95625759416</v>
      </c>
      <c r="R5" s="112">
        <f>SUM(M46:M61)</f>
        <v>44150.620553359695</v>
      </c>
      <c r="S5" s="113">
        <f t="shared" si="3"/>
        <v>-9.5310435501459276E-2</v>
      </c>
    </row>
    <row r="6" spans="1:19" ht="18.75">
      <c r="A6" s="105" t="s">
        <v>905</v>
      </c>
      <c r="B6" s="106">
        <v>1</v>
      </c>
      <c r="C6" s="107" t="s">
        <v>786</v>
      </c>
      <c r="D6" s="109">
        <v>0</v>
      </c>
      <c r="E6" s="110">
        <v>0</v>
      </c>
      <c r="F6" s="110">
        <v>0</v>
      </c>
      <c r="G6" s="110">
        <v>2.0072904009720536</v>
      </c>
      <c r="H6" s="110">
        <v>0</v>
      </c>
      <c r="I6" s="110">
        <v>0</v>
      </c>
      <c r="J6" s="110">
        <v>0</v>
      </c>
      <c r="K6" s="110">
        <v>2.2940711462450594</v>
      </c>
      <c r="L6" s="111">
        <f t="shared" si="0"/>
        <v>2.0072904009720536</v>
      </c>
      <c r="M6" s="111">
        <f t="shared" si="1"/>
        <v>2.2940711462450594</v>
      </c>
      <c r="N6" s="101">
        <f t="shared" si="2"/>
        <v>0.14286958435816199</v>
      </c>
      <c r="P6" s="102" t="s">
        <v>863</v>
      </c>
      <c r="Q6" s="112">
        <f>SUM(L62:L70)</f>
        <v>337.70838396111793</v>
      </c>
      <c r="R6" s="112">
        <f>SUM(M62:M70)</f>
        <v>267.96996047430827</v>
      </c>
      <c r="S6" s="113">
        <f t="shared" si="3"/>
        <v>-0.20650486277189672</v>
      </c>
    </row>
    <row r="7" spans="1:19" ht="18.75">
      <c r="A7" s="97" t="s">
        <v>906</v>
      </c>
      <c r="B7" s="106">
        <v>1</v>
      </c>
      <c r="C7" s="107" t="s">
        <v>787</v>
      </c>
      <c r="D7" s="109">
        <v>0</v>
      </c>
      <c r="E7" s="110">
        <v>0</v>
      </c>
      <c r="F7" s="110">
        <v>0</v>
      </c>
      <c r="G7" s="110">
        <v>10.955042527339003</v>
      </c>
      <c r="H7" s="110">
        <v>0</v>
      </c>
      <c r="I7" s="110">
        <v>0</v>
      </c>
      <c r="J7" s="110">
        <v>0</v>
      </c>
      <c r="K7" s="110">
        <v>11.35098814229249</v>
      </c>
      <c r="L7" s="111">
        <f t="shared" si="0"/>
        <v>10.955042527339003</v>
      </c>
      <c r="M7" s="111">
        <f t="shared" si="1"/>
        <v>11.35098814229249</v>
      </c>
      <c r="N7" s="101">
        <f t="shared" si="2"/>
        <v>3.614277297102042E-2</v>
      </c>
      <c r="P7" s="102" t="s">
        <v>865</v>
      </c>
      <c r="Q7" s="112">
        <f>SUM(L71:L87)</f>
        <v>549.69501822600239</v>
      </c>
      <c r="R7" s="112">
        <f>SUM(M71:M87)</f>
        <v>676.76679841897226</v>
      </c>
      <c r="S7" s="113">
        <f t="shared" si="3"/>
        <v>0.23116778573518998</v>
      </c>
    </row>
    <row r="8" spans="1:19" ht="18.75">
      <c r="A8" s="105" t="s">
        <v>909</v>
      </c>
      <c r="B8" s="106">
        <v>1</v>
      </c>
      <c r="C8" s="107" t="s">
        <v>790</v>
      </c>
      <c r="D8" s="109">
        <v>0</v>
      </c>
      <c r="E8" s="110">
        <v>0</v>
      </c>
      <c r="F8" s="110">
        <v>0</v>
      </c>
      <c r="G8" s="110">
        <v>9.2806804374240581</v>
      </c>
      <c r="H8" s="110">
        <v>0</v>
      </c>
      <c r="I8" s="110">
        <v>0</v>
      </c>
      <c r="J8" s="110">
        <v>0</v>
      </c>
      <c r="K8" s="110">
        <v>24.507509881422923</v>
      </c>
      <c r="L8" s="111">
        <f t="shared" si="0"/>
        <v>9.2806804374240581</v>
      </c>
      <c r="M8" s="111">
        <f t="shared" si="1"/>
        <v>24.507509881422923</v>
      </c>
      <c r="N8" s="101">
        <f t="shared" si="2"/>
        <v>1.6407018371839572</v>
      </c>
      <c r="P8" s="102" t="s">
        <v>867</v>
      </c>
      <c r="Q8" s="112">
        <f>SUM(L88:L107)</f>
        <v>11680.522478736331</v>
      </c>
      <c r="R8" s="112">
        <f>SUM(M88:M107)</f>
        <v>23726.920158102766</v>
      </c>
      <c r="S8" s="113">
        <f t="shared" si="3"/>
        <v>1.0313235303725632</v>
      </c>
    </row>
    <row r="9" spans="1:19">
      <c r="A9" s="105" t="s">
        <v>916</v>
      </c>
      <c r="B9" s="106">
        <v>1</v>
      </c>
      <c r="C9" s="107" t="s">
        <v>797</v>
      </c>
      <c r="D9" s="109">
        <v>0</v>
      </c>
      <c r="E9" s="110">
        <v>0</v>
      </c>
      <c r="F9" s="110">
        <v>0</v>
      </c>
      <c r="G9" s="110">
        <v>2.2417982989064398</v>
      </c>
      <c r="H9" s="110">
        <v>0</v>
      </c>
      <c r="I9" s="110">
        <v>0</v>
      </c>
      <c r="J9" s="110">
        <v>0</v>
      </c>
      <c r="K9" s="110">
        <v>3.6948616600790518</v>
      </c>
      <c r="L9" s="111">
        <f t="shared" si="0"/>
        <v>2.2417982989064398</v>
      </c>
      <c r="M9" s="111">
        <f t="shared" si="1"/>
        <v>3.6948616600790518</v>
      </c>
      <c r="N9" s="101">
        <f t="shared" si="2"/>
        <v>0.64816864295125187</v>
      </c>
    </row>
    <row r="10" spans="1:19">
      <c r="A10" s="97" t="s">
        <v>924</v>
      </c>
      <c r="B10" s="106">
        <v>1</v>
      </c>
      <c r="C10" s="107" t="s">
        <v>805</v>
      </c>
      <c r="D10" s="109">
        <v>0</v>
      </c>
      <c r="E10" s="110">
        <v>0</v>
      </c>
      <c r="F10" s="110">
        <v>0</v>
      </c>
      <c r="G10" s="110">
        <v>8.1470230862697441</v>
      </c>
      <c r="H10" s="110">
        <v>0</v>
      </c>
      <c r="I10" s="110">
        <v>0</v>
      </c>
      <c r="J10" s="110">
        <v>0</v>
      </c>
      <c r="K10" s="110">
        <v>7.0529644268774714</v>
      </c>
      <c r="L10" s="111">
        <f t="shared" si="0"/>
        <v>8.1470230862697441</v>
      </c>
      <c r="M10" s="111">
        <f t="shared" si="1"/>
        <v>7.0529644268774714</v>
      </c>
      <c r="N10" s="101">
        <f t="shared" si="2"/>
        <v>-0.13428937758088599</v>
      </c>
    </row>
    <row r="11" spans="1:19">
      <c r="A11" s="97" t="s">
        <v>948</v>
      </c>
      <c r="B11" s="106">
        <v>1</v>
      </c>
      <c r="C11" s="107" t="s">
        <v>829</v>
      </c>
      <c r="D11" s="109">
        <v>0</v>
      </c>
      <c r="E11" s="110">
        <v>0</v>
      </c>
      <c r="F11" s="110">
        <v>0</v>
      </c>
      <c r="G11" s="110">
        <v>1.281895504252734</v>
      </c>
      <c r="H11" s="110">
        <v>0</v>
      </c>
      <c r="I11" s="110">
        <v>0</v>
      </c>
      <c r="J11" s="110">
        <v>0</v>
      </c>
      <c r="K11" s="110">
        <v>6.9604743083003946</v>
      </c>
      <c r="L11" s="111">
        <f t="shared" si="0"/>
        <v>1.281895504252734</v>
      </c>
      <c r="M11" s="111">
        <f t="shared" si="1"/>
        <v>6.9604743083003946</v>
      </c>
      <c r="N11" s="101">
        <f t="shared" si="2"/>
        <v>4.4298297210722506</v>
      </c>
    </row>
    <row r="12" spans="1:19">
      <c r="A12" s="97" t="s">
        <v>854</v>
      </c>
      <c r="B12" s="98">
        <v>2</v>
      </c>
      <c r="C12" s="99" t="s">
        <v>739</v>
      </c>
      <c r="D12" s="109">
        <v>0</v>
      </c>
      <c r="E12" s="110">
        <v>0</v>
      </c>
      <c r="F12" s="110">
        <v>0</v>
      </c>
      <c r="G12" s="110">
        <v>147.90036452004861</v>
      </c>
      <c r="H12" s="110">
        <v>17.525691699604746</v>
      </c>
      <c r="I12" s="110">
        <v>0</v>
      </c>
      <c r="J12" s="110">
        <v>0</v>
      </c>
      <c r="K12" s="110">
        <v>157.57786561264822</v>
      </c>
      <c r="L12" s="111">
        <f t="shared" si="0"/>
        <v>147.90036452004861</v>
      </c>
      <c r="M12" s="111">
        <f t="shared" si="1"/>
        <v>175.10355731225297</v>
      </c>
      <c r="N12" s="101">
        <f t="shared" si="2"/>
        <v>0.18392918016450754</v>
      </c>
    </row>
    <row r="13" spans="1:19">
      <c r="A13" s="105" t="s">
        <v>856</v>
      </c>
      <c r="B13" s="98">
        <v>2</v>
      </c>
      <c r="C13" s="99" t="s">
        <v>743</v>
      </c>
      <c r="D13" s="110">
        <v>0</v>
      </c>
      <c r="E13" s="110">
        <v>0</v>
      </c>
      <c r="F13" s="110">
        <v>0</v>
      </c>
      <c r="G13" s="110">
        <v>2.1506682867557716</v>
      </c>
      <c r="H13" s="110">
        <v>0</v>
      </c>
      <c r="I13" s="110">
        <v>0</v>
      </c>
      <c r="J13" s="110">
        <v>0</v>
      </c>
      <c r="K13" s="110">
        <v>7.9051383399209492</v>
      </c>
      <c r="L13" s="111">
        <f t="shared" si="0"/>
        <v>2.1506682867557716</v>
      </c>
      <c r="M13" s="111">
        <f t="shared" si="1"/>
        <v>7.9051383399209492</v>
      </c>
      <c r="N13" s="101">
        <f t="shared" si="2"/>
        <v>2.6756660190705883</v>
      </c>
    </row>
    <row r="14" spans="1:19">
      <c r="A14" s="105" t="s">
        <v>860</v>
      </c>
      <c r="B14" s="98">
        <v>2</v>
      </c>
      <c r="C14" s="99" t="s">
        <v>745</v>
      </c>
      <c r="D14" s="109">
        <v>0</v>
      </c>
      <c r="E14" s="110">
        <v>0</v>
      </c>
      <c r="F14" s="110">
        <v>0</v>
      </c>
      <c r="G14" s="110">
        <v>2.439854191980559</v>
      </c>
      <c r="H14" s="110">
        <v>0</v>
      </c>
      <c r="I14" s="110">
        <v>0</v>
      </c>
      <c r="J14" s="110">
        <v>0</v>
      </c>
      <c r="K14" s="110">
        <v>12.785770750988142</v>
      </c>
      <c r="L14" s="111">
        <f t="shared" si="0"/>
        <v>2.439854191980559</v>
      </c>
      <c r="M14" s="111">
        <f t="shared" si="1"/>
        <v>12.785770750988142</v>
      </c>
      <c r="N14" s="101">
        <f t="shared" si="2"/>
        <v>4.240383131505598</v>
      </c>
    </row>
    <row r="15" spans="1:19">
      <c r="A15" s="105" t="s">
        <v>879</v>
      </c>
      <c r="B15" s="106">
        <v>2</v>
      </c>
      <c r="C15" s="107" t="s">
        <v>762</v>
      </c>
      <c r="D15" s="109">
        <v>0</v>
      </c>
      <c r="E15" s="110">
        <v>0</v>
      </c>
      <c r="F15" s="110">
        <v>0</v>
      </c>
      <c r="G15" s="110">
        <v>12.714459295261241</v>
      </c>
      <c r="H15" s="110">
        <v>0</v>
      </c>
      <c r="I15" s="110">
        <v>0</v>
      </c>
      <c r="J15" s="110">
        <v>0</v>
      </c>
      <c r="K15" s="110">
        <v>32.188932806324111</v>
      </c>
      <c r="L15" s="111">
        <f t="shared" si="0"/>
        <v>12.714459295261241</v>
      </c>
      <c r="M15" s="111">
        <f t="shared" si="1"/>
        <v>32.188932806324111</v>
      </c>
      <c r="N15" s="101">
        <f t="shared" si="2"/>
        <v>1.5316792526380678</v>
      </c>
    </row>
    <row r="16" spans="1:19">
      <c r="A16" s="105" t="s">
        <v>883</v>
      </c>
      <c r="B16" s="98">
        <v>2</v>
      </c>
      <c r="C16" s="99" t="s">
        <v>755</v>
      </c>
      <c r="D16" s="109">
        <v>0</v>
      </c>
      <c r="E16" s="110">
        <v>0</v>
      </c>
      <c r="F16" s="110">
        <v>0</v>
      </c>
      <c r="G16" s="110">
        <v>0</v>
      </c>
      <c r="H16" s="110">
        <v>0</v>
      </c>
      <c r="I16" s="110">
        <v>0</v>
      </c>
      <c r="J16" s="110">
        <v>0</v>
      </c>
      <c r="K16" s="110">
        <v>1.5011857707509881</v>
      </c>
      <c r="L16" s="111">
        <f t="shared" si="0"/>
        <v>0</v>
      </c>
      <c r="M16" s="111">
        <f t="shared" si="1"/>
        <v>1.5011857707509881</v>
      </c>
      <c r="N16" s="101" t="e">
        <f t="shared" si="2"/>
        <v>#DIV/0!</v>
      </c>
    </row>
    <row r="17" spans="1:14">
      <c r="A17" s="105" t="s">
        <v>885</v>
      </c>
      <c r="B17" s="106">
        <v>2</v>
      </c>
      <c r="C17" s="107" t="s">
        <v>757</v>
      </c>
      <c r="D17" s="109">
        <v>0</v>
      </c>
      <c r="E17" s="110">
        <v>0</v>
      </c>
      <c r="F17" s="110">
        <v>0</v>
      </c>
      <c r="G17" s="110">
        <v>2.3462940461725394</v>
      </c>
      <c r="H17" s="110">
        <v>0</v>
      </c>
      <c r="I17" s="110">
        <v>0</v>
      </c>
      <c r="J17" s="110">
        <v>0</v>
      </c>
      <c r="K17" s="110">
        <v>5.3304347826086955</v>
      </c>
      <c r="L17" s="111">
        <f t="shared" si="0"/>
        <v>2.3462940461725394</v>
      </c>
      <c r="M17" s="111">
        <f t="shared" si="1"/>
        <v>5.3304347826086955</v>
      </c>
      <c r="N17" s="101">
        <f t="shared" si="2"/>
        <v>1.2718528358813859</v>
      </c>
    </row>
    <row r="18" spans="1:14">
      <c r="A18" s="105" t="s">
        <v>897</v>
      </c>
      <c r="B18" s="106">
        <v>2</v>
      </c>
      <c r="C18" s="107" t="s">
        <v>778</v>
      </c>
      <c r="D18" s="109">
        <v>0</v>
      </c>
      <c r="E18" s="110">
        <v>0</v>
      </c>
      <c r="F18" s="110">
        <v>0</v>
      </c>
      <c r="G18" s="110">
        <v>2.6245443499392467</v>
      </c>
      <c r="H18" s="110">
        <v>0</v>
      </c>
      <c r="I18" s="110">
        <v>0</v>
      </c>
      <c r="J18" s="110">
        <v>0</v>
      </c>
      <c r="K18" s="110">
        <v>6.770750988142292</v>
      </c>
      <c r="L18" s="111">
        <f t="shared" si="0"/>
        <v>2.6245443499392467</v>
      </c>
      <c r="M18" s="111">
        <f t="shared" si="1"/>
        <v>6.770750988142292</v>
      </c>
      <c r="N18" s="101">
        <f t="shared" si="2"/>
        <v>1.5797815107597715</v>
      </c>
    </row>
    <row r="19" spans="1:14">
      <c r="A19" s="105" t="s">
        <v>900</v>
      </c>
      <c r="B19" s="106">
        <v>2</v>
      </c>
      <c r="C19" s="107" t="s">
        <v>781</v>
      </c>
      <c r="D19" s="109">
        <v>0</v>
      </c>
      <c r="E19" s="110">
        <v>0</v>
      </c>
      <c r="F19" s="110">
        <v>0</v>
      </c>
      <c r="G19" s="110">
        <v>4.3572296476306196</v>
      </c>
      <c r="H19" s="110">
        <v>0</v>
      </c>
      <c r="I19" s="110">
        <v>0</v>
      </c>
      <c r="J19" s="110">
        <v>0</v>
      </c>
      <c r="K19" s="110">
        <v>11.256916996047432</v>
      </c>
      <c r="L19" s="111">
        <f t="shared" si="0"/>
        <v>4.3572296476306196</v>
      </c>
      <c r="M19" s="111">
        <f t="shared" si="1"/>
        <v>11.256916996047432</v>
      </c>
      <c r="N19" s="101">
        <f t="shared" si="2"/>
        <v>1.5835032592713429</v>
      </c>
    </row>
    <row r="20" spans="1:14">
      <c r="A20" s="105" t="s">
        <v>902</v>
      </c>
      <c r="B20" s="106">
        <v>2</v>
      </c>
      <c r="C20" s="107" t="s">
        <v>783</v>
      </c>
      <c r="D20" s="109">
        <v>0</v>
      </c>
      <c r="E20" s="110">
        <v>0</v>
      </c>
      <c r="F20" s="110">
        <v>0</v>
      </c>
      <c r="G20" s="110">
        <v>0.35965978128797083</v>
      </c>
      <c r="H20" s="110">
        <v>0</v>
      </c>
      <c r="I20" s="110">
        <v>0</v>
      </c>
      <c r="J20" s="110">
        <v>0</v>
      </c>
      <c r="K20" s="110">
        <v>4.4648221343873518</v>
      </c>
      <c r="L20" s="111">
        <f t="shared" si="0"/>
        <v>0.35965978128797083</v>
      </c>
      <c r="M20" s="111">
        <f t="shared" si="1"/>
        <v>4.4648221343873518</v>
      </c>
      <c r="N20" s="101">
        <f t="shared" si="2"/>
        <v>11.414015596624292</v>
      </c>
    </row>
    <row r="21" spans="1:14">
      <c r="A21" s="105" t="s">
        <v>911</v>
      </c>
      <c r="B21" s="106">
        <v>2</v>
      </c>
      <c r="C21" s="107" t="s">
        <v>792</v>
      </c>
      <c r="D21" s="109">
        <v>0</v>
      </c>
      <c r="E21" s="110">
        <v>0</v>
      </c>
      <c r="F21" s="110">
        <v>0</v>
      </c>
      <c r="G21" s="110">
        <v>8.427703523693804</v>
      </c>
      <c r="H21" s="110">
        <v>0</v>
      </c>
      <c r="I21" s="110">
        <v>0</v>
      </c>
      <c r="J21" s="110">
        <v>0</v>
      </c>
      <c r="K21" s="110">
        <v>13.543873517786562</v>
      </c>
      <c r="L21" s="111">
        <f t="shared" si="0"/>
        <v>8.427703523693804</v>
      </c>
      <c r="M21" s="111">
        <f t="shared" si="1"/>
        <v>13.543873517786562</v>
      </c>
      <c r="N21" s="101">
        <f t="shared" si="2"/>
        <v>0.60706573026792654</v>
      </c>
    </row>
    <row r="22" spans="1:14">
      <c r="A22" s="105" t="s">
        <v>912</v>
      </c>
      <c r="B22" s="106">
        <v>2</v>
      </c>
      <c r="C22" s="107" t="s">
        <v>793</v>
      </c>
      <c r="D22" s="109">
        <v>0</v>
      </c>
      <c r="E22" s="110">
        <v>0</v>
      </c>
      <c r="F22" s="110">
        <v>0</v>
      </c>
      <c r="G22" s="110">
        <v>9.1227217496962325</v>
      </c>
      <c r="H22" s="110">
        <v>0</v>
      </c>
      <c r="I22" s="110">
        <v>0</v>
      </c>
      <c r="J22" s="110">
        <v>0</v>
      </c>
      <c r="K22" s="110">
        <v>20.990513833992093</v>
      </c>
      <c r="L22" s="111">
        <f t="shared" si="0"/>
        <v>9.1227217496962325</v>
      </c>
      <c r="M22" s="111">
        <f t="shared" si="1"/>
        <v>20.990513833992093</v>
      </c>
      <c r="N22" s="101">
        <f t="shared" si="2"/>
        <v>1.3009047529802205</v>
      </c>
    </row>
    <row r="23" spans="1:14">
      <c r="A23" s="105" t="s">
        <v>920</v>
      </c>
      <c r="B23" s="106">
        <v>2</v>
      </c>
      <c r="C23" s="107" t="s">
        <v>801</v>
      </c>
      <c r="D23" s="109">
        <v>0</v>
      </c>
      <c r="E23" s="110">
        <v>0</v>
      </c>
      <c r="F23" s="110">
        <v>0</v>
      </c>
      <c r="G23" s="110">
        <v>32.563791008505468</v>
      </c>
      <c r="H23" s="110">
        <v>0</v>
      </c>
      <c r="I23" s="110">
        <v>0</v>
      </c>
      <c r="J23" s="110">
        <v>0</v>
      </c>
      <c r="K23" s="110">
        <v>313.63952569169965</v>
      </c>
      <c r="L23" s="111">
        <f t="shared" si="0"/>
        <v>32.563791008505468</v>
      </c>
      <c r="M23" s="111">
        <f t="shared" si="1"/>
        <v>313.63952569169965</v>
      </c>
      <c r="N23" s="101">
        <f t="shared" si="2"/>
        <v>8.6315421509055525</v>
      </c>
    </row>
    <row r="24" spans="1:14">
      <c r="A24" s="105" t="s">
        <v>928</v>
      </c>
      <c r="B24" s="106">
        <v>2</v>
      </c>
      <c r="C24" s="107" t="s">
        <v>809</v>
      </c>
      <c r="D24" s="109">
        <v>0</v>
      </c>
      <c r="E24" s="110">
        <v>0</v>
      </c>
      <c r="F24" s="110">
        <v>0</v>
      </c>
      <c r="G24" s="110">
        <v>4.2114216281895507</v>
      </c>
      <c r="H24" s="110">
        <v>0</v>
      </c>
      <c r="I24" s="110">
        <v>0</v>
      </c>
      <c r="J24" s="110">
        <v>0</v>
      </c>
      <c r="K24" s="110">
        <v>2.0158102766798418</v>
      </c>
      <c r="L24" s="111">
        <f t="shared" si="0"/>
        <v>4.2114216281895507</v>
      </c>
      <c r="M24" s="111">
        <f t="shared" si="1"/>
        <v>2.0158102766798418</v>
      </c>
      <c r="N24" s="101">
        <f t="shared" si="2"/>
        <v>-0.52134683851485586</v>
      </c>
    </row>
    <row r="25" spans="1:14">
      <c r="A25" s="105" t="s">
        <v>937</v>
      </c>
      <c r="B25" s="106">
        <v>2</v>
      </c>
      <c r="C25" s="107" t="s">
        <v>818</v>
      </c>
      <c r="D25" s="110">
        <v>0</v>
      </c>
      <c r="E25" s="110">
        <v>0</v>
      </c>
      <c r="F25" s="110">
        <v>0</v>
      </c>
      <c r="G25" s="110">
        <v>4.9744835965978131</v>
      </c>
      <c r="H25" s="110">
        <v>0</v>
      </c>
      <c r="I25" s="110">
        <v>0</v>
      </c>
      <c r="J25" s="110">
        <v>0</v>
      </c>
      <c r="K25" s="110">
        <v>4.7003952569169956</v>
      </c>
      <c r="L25" s="111">
        <f t="shared" si="0"/>
        <v>4.9744835965978131</v>
      </c>
      <c r="M25" s="111">
        <f t="shared" si="1"/>
        <v>4.7003952569169956</v>
      </c>
      <c r="N25" s="101">
        <f t="shared" si="2"/>
        <v>-5.5098852847414004E-2</v>
      </c>
    </row>
    <row r="26" spans="1:14">
      <c r="A26" s="105" t="s">
        <v>951</v>
      </c>
      <c r="B26" s="106">
        <v>2</v>
      </c>
      <c r="C26" s="107" t="s">
        <v>832</v>
      </c>
      <c r="D26" s="109">
        <v>0</v>
      </c>
      <c r="E26" s="110">
        <v>0</v>
      </c>
      <c r="F26" s="110">
        <v>0</v>
      </c>
      <c r="G26" s="110">
        <v>11.09356014580802</v>
      </c>
      <c r="H26" s="110">
        <v>0</v>
      </c>
      <c r="I26" s="110">
        <v>0</v>
      </c>
      <c r="J26" s="110">
        <v>0</v>
      </c>
      <c r="K26" s="110">
        <v>14.2901185770751</v>
      </c>
      <c r="L26" s="111">
        <f t="shared" si="0"/>
        <v>11.09356014580802</v>
      </c>
      <c r="M26" s="111">
        <f t="shared" si="1"/>
        <v>14.2901185770751</v>
      </c>
      <c r="N26" s="101">
        <f t="shared" si="2"/>
        <v>0.28814540952166556</v>
      </c>
    </row>
    <row r="27" spans="1:14">
      <c r="A27" s="105" t="s">
        <v>954</v>
      </c>
      <c r="B27" s="106">
        <v>2</v>
      </c>
      <c r="C27" s="107" t="s">
        <v>835</v>
      </c>
      <c r="D27" s="109">
        <v>0</v>
      </c>
      <c r="E27" s="110">
        <v>0</v>
      </c>
      <c r="F27" s="110">
        <v>0</v>
      </c>
      <c r="G27" s="110">
        <v>3.1421628189550423</v>
      </c>
      <c r="H27" s="110">
        <v>0</v>
      </c>
      <c r="I27" s="110">
        <v>0</v>
      </c>
      <c r="J27" s="110">
        <v>0</v>
      </c>
      <c r="K27" s="110">
        <v>16.981818181818181</v>
      </c>
      <c r="L27" s="111">
        <f t="shared" si="0"/>
        <v>3.1421628189550423</v>
      </c>
      <c r="M27" s="111">
        <f t="shared" si="1"/>
        <v>16.981818181818181</v>
      </c>
      <c r="N27" s="101">
        <f t="shared" si="2"/>
        <v>4.4044997539197075</v>
      </c>
    </row>
    <row r="28" spans="1:14">
      <c r="A28" s="105" t="s">
        <v>956</v>
      </c>
      <c r="B28" s="106">
        <v>2</v>
      </c>
      <c r="C28" s="107" t="s">
        <v>837</v>
      </c>
      <c r="D28" s="109">
        <v>0</v>
      </c>
      <c r="E28" s="110">
        <v>0</v>
      </c>
      <c r="F28" s="110">
        <v>0</v>
      </c>
      <c r="G28" s="110">
        <v>12.624544349939249</v>
      </c>
      <c r="H28" s="110">
        <v>0</v>
      </c>
      <c r="I28" s="110">
        <v>0</v>
      </c>
      <c r="J28" s="110">
        <v>0</v>
      </c>
      <c r="K28" s="110">
        <v>21.528853754940712</v>
      </c>
      <c r="L28" s="111">
        <f t="shared" si="0"/>
        <v>12.624544349939249</v>
      </c>
      <c r="M28" s="111">
        <f t="shared" si="1"/>
        <v>21.528853754940712</v>
      </c>
      <c r="N28" s="101">
        <f t="shared" si="2"/>
        <v>0.70531728973206964</v>
      </c>
    </row>
    <row r="29" spans="1:14">
      <c r="A29" s="105" t="s">
        <v>961</v>
      </c>
      <c r="B29" s="106">
        <v>2</v>
      </c>
      <c r="C29" s="107" t="s">
        <v>842</v>
      </c>
      <c r="D29" s="109">
        <v>0</v>
      </c>
      <c r="E29" s="110">
        <v>0</v>
      </c>
      <c r="F29" s="110">
        <v>0</v>
      </c>
      <c r="G29" s="110">
        <v>44.882138517618472</v>
      </c>
      <c r="H29" s="110">
        <v>0</v>
      </c>
      <c r="I29" s="110">
        <v>0</v>
      </c>
      <c r="J29" s="110">
        <v>0</v>
      </c>
      <c r="K29" s="110">
        <v>14.535177865612647</v>
      </c>
      <c r="L29" s="111">
        <f t="shared" si="0"/>
        <v>44.882138517618472</v>
      </c>
      <c r="M29" s="111">
        <f t="shared" si="1"/>
        <v>14.535177865612647</v>
      </c>
      <c r="N29" s="101">
        <f t="shared" si="2"/>
        <v>-0.67614783195085804</v>
      </c>
    </row>
    <row r="30" spans="1:14">
      <c r="A30" s="105" t="s">
        <v>962</v>
      </c>
      <c r="B30" s="106">
        <v>2</v>
      </c>
      <c r="C30" s="107" t="s">
        <v>843</v>
      </c>
      <c r="D30" s="109">
        <v>0</v>
      </c>
      <c r="E30" s="110">
        <v>0</v>
      </c>
      <c r="F30" s="110">
        <v>0</v>
      </c>
      <c r="G30" s="110">
        <v>6.4398541919805581</v>
      </c>
      <c r="H30" s="110">
        <v>0</v>
      </c>
      <c r="I30" s="110">
        <v>0</v>
      </c>
      <c r="J30" s="110">
        <v>0</v>
      </c>
      <c r="K30" s="110">
        <v>8.3375494071146257</v>
      </c>
      <c r="L30" s="111">
        <f t="shared" si="0"/>
        <v>6.4398541919805581</v>
      </c>
      <c r="M30" s="111">
        <f t="shared" si="1"/>
        <v>8.3375494071146257</v>
      </c>
      <c r="N30" s="101">
        <f t="shared" si="2"/>
        <v>0.29467984189723362</v>
      </c>
    </row>
    <row r="31" spans="1:14">
      <c r="A31" s="105" t="s">
        <v>966</v>
      </c>
      <c r="B31" s="106">
        <v>2</v>
      </c>
      <c r="C31" s="107" t="s">
        <v>847</v>
      </c>
      <c r="D31" s="109">
        <v>0</v>
      </c>
      <c r="E31" s="110">
        <v>0</v>
      </c>
      <c r="F31" s="110">
        <v>0</v>
      </c>
      <c r="G31" s="110">
        <v>1.761846901579587</v>
      </c>
      <c r="H31" s="110">
        <v>0</v>
      </c>
      <c r="I31" s="110">
        <v>0</v>
      </c>
      <c r="J31" s="110">
        <v>0</v>
      </c>
      <c r="K31" s="110">
        <v>6.9525691699604737</v>
      </c>
      <c r="L31" s="111">
        <f t="shared" si="0"/>
        <v>1.761846901579587</v>
      </c>
      <c r="M31" s="111">
        <f t="shared" si="1"/>
        <v>6.9525691699604737</v>
      </c>
      <c r="N31" s="101">
        <f t="shared" si="2"/>
        <v>2.9461823633637718</v>
      </c>
    </row>
    <row r="32" spans="1:14">
      <c r="A32" s="105" t="s">
        <v>895</v>
      </c>
      <c r="B32" s="106">
        <v>3</v>
      </c>
      <c r="C32" s="107" t="s">
        <v>776</v>
      </c>
      <c r="D32" s="109">
        <v>0</v>
      </c>
      <c r="E32" s="110">
        <v>0</v>
      </c>
      <c r="F32" s="110">
        <v>0</v>
      </c>
      <c r="G32" s="110">
        <v>2.8031591737545565</v>
      </c>
      <c r="H32" s="110">
        <v>0</v>
      </c>
      <c r="I32" s="110">
        <v>0</v>
      </c>
      <c r="J32" s="110">
        <v>0</v>
      </c>
      <c r="K32" s="110">
        <v>3.5233201581027669</v>
      </c>
      <c r="L32" s="111">
        <f t="shared" si="0"/>
        <v>2.8031591737545565</v>
      </c>
      <c r="M32" s="111">
        <f t="shared" si="1"/>
        <v>3.5233201581027669</v>
      </c>
      <c r="N32" s="101">
        <f t="shared" si="2"/>
        <v>0.25691048553037588</v>
      </c>
    </row>
    <row r="33" spans="1:14">
      <c r="A33" s="105" t="s">
        <v>896</v>
      </c>
      <c r="B33" s="106">
        <v>3</v>
      </c>
      <c r="C33" s="107" t="s">
        <v>777</v>
      </c>
      <c r="D33" s="109">
        <v>0</v>
      </c>
      <c r="E33" s="110">
        <v>0</v>
      </c>
      <c r="F33" s="110">
        <v>0</v>
      </c>
      <c r="G33" s="110">
        <v>32.695018226002432</v>
      </c>
      <c r="H33" s="110">
        <v>0</v>
      </c>
      <c r="I33" s="110">
        <v>0</v>
      </c>
      <c r="J33" s="110">
        <v>0</v>
      </c>
      <c r="K33" s="110">
        <v>31.026086956521738</v>
      </c>
      <c r="L33" s="111">
        <f t="shared" si="0"/>
        <v>32.695018226002432</v>
      </c>
      <c r="M33" s="111">
        <f t="shared" si="1"/>
        <v>31.026086956521738</v>
      </c>
      <c r="N33" s="101">
        <f t="shared" si="2"/>
        <v>-5.1045430161387406E-2</v>
      </c>
    </row>
    <row r="34" spans="1:14">
      <c r="A34" s="105" t="s">
        <v>898</v>
      </c>
      <c r="B34" s="106">
        <v>3</v>
      </c>
      <c r="C34" s="107" t="s">
        <v>779</v>
      </c>
      <c r="D34" s="109">
        <v>0</v>
      </c>
      <c r="E34" s="110">
        <v>0</v>
      </c>
      <c r="F34" s="110">
        <v>0</v>
      </c>
      <c r="G34" s="110">
        <v>8.4094775212636694</v>
      </c>
      <c r="H34" s="110">
        <v>0</v>
      </c>
      <c r="I34" s="110">
        <v>0</v>
      </c>
      <c r="J34" s="110">
        <v>0</v>
      </c>
      <c r="K34" s="110">
        <v>118.29407114624506</v>
      </c>
      <c r="L34" s="111">
        <f t="shared" ref="L34:L65" si="4">SUM(D34:G34)</f>
        <v>8.4094775212636694</v>
      </c>
      <c r="M34" s="111">
        <f t="shared" ref="M34:M65" si="5">SUM(H34:K34)</f>
        <v>118.29407114624506</v>
      </c>
      <c r="N34" s="101">
        <f t="shared" ref="N34:N65" si="6">M34/L34-1</f>
        <v>13.066756329050669</v>
      </c>
    </row>
    <row r="35" spans="1:14">
      <c r="A35" s="105" t="s">
        <v>901</v>
      </c>
      <c r="B35" s="106">
        <v>3</v>
      </c>
      <c r="C35" s="107" t="s">
        <v>782</v>
      </c>
      <c r="D35" s="109">
        <v>0</v>
      </c>
      <c r="E35" s="110">
        <v>0</v>
      </c>
      <c r="F35" s="110">
        <v>0</v>
      </c>
      <c r="G35" s="110">
        <v>3.6852976913730253</v>
      </c>
      <c r="H35" s="110">
        <v>0</v>
      </c>
      <c r="I35" s="110">
        <v>0</v>
      </c>
      <c r="J35" s="110">
        <v>0</v>
      </c>
      <c r="K35" s="110">
        <v>7.2316205533596838</v>
      </c>
      <c r="L35" s="111">
        <f t="shared" si="4"/>
        <v>3.6852976913730253</v>
      </c>
      <c r="M35" s="111">
        <f t="shared" si="5"/>
        <v>7.2316205533596838</v>
      </c>
      <c r="N35" s="101">
        <f t="shared" si="6"/>
        <v>0.96228938853116386</v>
      </c>
    </row>
    <row r="36" spans="1:14">
      <c r="A36" s="105" t="s">
        <v>903</v>
      </c>
      <c r="B36" s="106">
        <v>3</v>
      </c>
      <c r="C36" s="107" t="s">
        <v>784</v>
      </c>
      <c r="D36" s="109">
        <v>0</v>
      </c>
      <c r="E36" s="110">
        <v>0</v>
      </c>
      <c r="F36" s="110">
        <v>0</v>
      </c>
      <c r="G36" s="110">
        <v>11.616038882138518</v>
      </c>
      <c r="H36" s="110">
        <v>0</v>
      </c>
      <c r="I36" s="110">
        <v>0</v>
      </c>
      <c r="J36" s="110">
        <v>0</v>
      </c>
      <c r="K36" s="110">
        <v>14.319367588932808</v>
      </c>
      <c r="L36" s="111">
        <f t="shared" si="4"/>
        <v>11.616038882138518</v>
      </c>
      <c r="M36" s="111">
        <f t="shared" si="5"/>
        <v>14.319367588932808</v>
      </c>
      <c r="N36" s="101">
        <f t="shared" si="6"/>
        <v>0.23272379975854607</v>
      </c>
    </row>
    <row r="37" spans="1:14">
      <c r="A37" s="105" t="s">
        <v>926</v>
      </c>
      <c r="B37" s="106">
        <v>3</v>
      </c>
      <c r="C37" s="107" t="s">
        <v>806</v>
      </c>
      <c r="D37" s="109">
        <v>0</v>
      </c>
      <c r="E37" s="110">
        <v>0</v>
      </c>
      <c r="F37" s="110">
        <v>0</v>
      </c>
      <c r="G37" s="110">
        <v>12.995139732685299</v>
      </c>
      <c r="H37" s="110">
        <v>0</v>
      </c>
      <c r="I37" s="110">
        <v>0</v>
      </c>
      <c r="J37" s="110">
        <v>0</v>
      </c>
      <c r="K37" s="110">
        <v>23.267193675889327</v>
      </c>
      <c r="L37" s="111">
        <f t="shared" si="4"/>
        <v>12.995139732685299</v>
      </c>
      <c r="M37" s="111">
        <f t="shared" si="5"/>
        <v>23.267193675889327</v>
      </c>
      <c r="N37" s="101">
        <f t="shared" si="6"/>
        <v>0.79045351989311952</v>
      </c>
    </row>
    <row r="38" spans="1:14">
      <c r="A38" s="105" t="s">
        <v>933</v>
      </c>
      <c r="B38" s="106">
        <v>3</v>
      </c>
      <c r="C38" s="107" t="s">
        <v>813</v>
      </c>
      <c r="D38" s="109">
        <v>0</v>
      </c>
      <c r="E38" s="110">
        <v>0</v>
      </c>
      <c r="F38" s="110">
        <v>0</v>
      </c>
      <c r="G38" s="110">
        <v>17.460510328068043</v>
      </c>
      <c r="H38" s="110">
        <v>0</v>
      </c>
      <c r="I38" s="110">
        <v>0</v>
      </c>
      <c r="J38" s="110">
        <v>0</v>
      </c>
      <c r="K38" s="110">
        <v>30.007905138339925</v>
      </c>
      <c r="L38" s="111">
        <f t="shared" si="4"/>
        <v>17.460510328068043</v>
      </c>
      <c r="M38" s="111">
        <f t="shared" si="5"/>
        <v>30.007905138339925</v>
      </c>
      <c r="N38" s="101">
        <f t="shared" si="6"/>
        <v>0.7186155830795935</v>
      </c>
    </row>
    <row r="39" spans="1:14">
      <c r="A39" s="105" t="s">
        <v>936</v>
      </c>
      <c r="B39" s="106">
        <v>3</v>
      </c>
      <c r="C39" s="107" t="s">
        <v>816</v>
      </c>
      <c r="D39" s="109">
        <v>0</v>
      </c>
      <c r="E39" s="110">
        <v>0</v>
      </c>
      <c r="F39" s="110">
        <v>0</v>
      </c>
      <c r="G39" s="110">
        <v>62.414337788578365</v>
      </c>
      <c r="H39" s="110">
        <v>0</v>
      </c>
      <c r="I39" s="110">
        <v>0</v>
      </c>
      <c r="J39" s="110">
        <v>0</v>
      </c>
      <c r="K39" s="110">
        <v>3012.3810276679842</v>
      </c>
      <c r="L39" s="111">
        <f t="shared" si="4"/>
        <v>62.414337788578365</v>
      </c>
      <c r="M39" s="111">
        <f t="shared" si="5"/>
        <v>3012.3810276679842</v>
      </c>
      <c r="N39" s="101">
        <f t="shared" si="6"/>
        <v>47.264247197047737</v>
      </c>
    </row>
    <row r="40" spans="1:14">
      <c r="A40" s="105" t="s">
        <v>938</v>
      </c>
      <c r="B40" s="106">
        <v>3</v>
      </c>
      <c r="C40" s="107" t="s">
        <v>819</v>
      </c>
      <c r="D40" s="109">
        <v>0</v>
      </c>
      <c r="E40" s="110">
        <v>0</v>
      </c>
      <c r="F40" s="110">
        <v>0</v>
      </c>
      <c r="G40" s="110">
        <v>25.139732685297695</v>
      </c>
      <c r="H40" s="110">
        <v>0</v>
      </c>
      <c r="I40" s="110">
        <v>0</v>
      </c>
      <c r="J40" s="110">
        <v>0</v>
      </c>
      <c r="K40" s="110">
        <v>23.094071146245057</v>
      </c>
      <c r="L40" s="111">
        <f t="shared" si="4"/>
        <v>25.139732685297695</v>
      </c>
      <c r="M40" s="111">
        <f t="shared" si="5"/>
        <v>23.094071146245057</v>
      </c>
      <c r="N40" s="101">
        <f t="shared" si="6"/>
        <v>-8.1371650393442296E-2</v>
      </c>
    </row>
    <row r="41" spans="1:14">
      <c r="A41" s="105" t="s">
        <v>939</v>
      </c>
      <c r="B41" s="106">
        <v>3</v>
      </c>
      <c r="C41" s="107" t="s">
        <v>820</v>
      </c>
      <c r="D41" s="109">
        <v>0</v>
      </c>
      <c r="E41" s="110">
        <v>0</v>
      </c>
      <c r="F41" s="110">
        <v>0</v>
      </c>
      <c r="G41" s="110">
        <v>195.06804374240582</v>
      </c>
      <c r="H41" s="110">
        <v>0</v>
      </c>
      <c r="I41" s="110">
        <v>0</v>
      </c>
      <c r="J41" s="110">
        <v>0</v>
      </c>
      <c r="K41" s="110">
        <v>161.65296442687747</v>
      </c>
      <c r="L41" s="111">
        <f t="shared" si="4"/>
        <v>195.06804374240582</v>
      </c>
      <c r="M41" s="111">
        <f t="shared" si="5"/>
        <v>161.65296442687747</v>
      </c>
      <c r="N41" s="101">
        <f t="shared" si="6"/>
        <v>-0.17129960743162076</v>
      </c>
    </row>
    <row r="42" spans="1:14">
      <c r="A42" s="105" t="s">
        <v>947</v>
      </c>
      <c r="B42" s="106">
        <v>3</v>
      </c>
      <c r="C42" s="107" t="s">
        <v>828</v>
      </c>
      <c r="D42" s="109">
        <v>115.13244228432565</v>
      </c>
      <c r="E42" s="110">
        <v>0</v>
      </c>
      <c r="F42" s="110">
        <v>522.56136087484811</v>
      </c>
      <c r="G42" s="110">
        <v>1324.6330498177399</v>
      </c>
      <c r="H42" s="110">
        <v>0</v>
      </c>
      <c r="I42" s="110">
        <v>0</v>
      </c>
      <c r="J42" s="110">
        <v>154.42292490118575</v>
      </c>
      <c r="K42" s="110">
        <v>3185.711462450593</v>
      </c>
      <c r="L42" s="111">
        <f t="shared" si="4"/>
        <v>1962.3268529769136</v>
      </c>
      <c r="M42" s="111">
        <f t="shared" si="5"/>
        <v>3340.134387351779</v>
      </c>
      <c r="N42" s="101">
        <f t="shared" si="6"/>
        <v>0.70212948076651283</v>
      </c>
    </row>
    <row r="43" spans="1:14">
      <c r="A43" s="105" t="s">
        <v>949</v>
      </c>
      <c r="B43" s="106">
        <v>3</v>
      </c>
      <c r="C43" s="107" t="s">
        <v>830</v>
      </c>
      <c r="D43" s="109">
        <v>0</v>
      </c>
      <c r="E43" s="110">
        <v>0</v>
      </c>
      <c r="F43" s="110">
        <v>0</v>
      </c>
      <c r="G43" s="110">
        <v>3.1008505467800731</v>
      </c>
      <c r="H43" s="110">
        <v>0</v>
      </c>
      <c r="I43" s="110">
        <v>0</v>
      </c>
      <c r="J43" s="110">
        <v>0</v>
      </c>
      <c r="K43" s="110">
        <v>6.3620553359683791</v>
      </c>
      <c r="L43" s="111">
        <f t="shared" si="4"/>
        <v>3.1008505467800731</v>
      </c>
      <c r="M43" s="111">
        <f t="shared" si="5"/>
        <v>6.3620553359683791</v>
      </c>
      <c r="N43" s="101">
        <f t="shared" si="6"/>
        <v>1.0517129864819652</v>
      </c>
    </row>
    <row r="44" spans="1:14">
      <c r="A44" s="105" t="s">
        <v>958</v>
      </c>
      <c r="B44" s="106">
        <v>3</v>
      </c>
      <c r="C44" s="107" t="s">
        <v>839</v>
      </c>
      <c r="D44" s="109">
        <v>0</v>
      </c>
      <c r="E44" s="110">
        <v>0</v>
      </c>
      <c r="F44" s="110">
        <v>0</v>
      </c>
      <c r="G44" s="110">
        <v>0.34264884568651277</v>
      </c>
      <c r="H44" s="110">
        <v>0</v>
      </c>
      <c r="I44" s="110">
        <v>0</v>
      </c>
      <c r="J44" s="110">
        <v>0</v>
      </c>
      <c r="K44" s="110">
        <v>4.7478260869565219</v>
      </c>
      <c r="L44" s="111">
        <f t="shared" si="4"/>
        <v>0.34264884568651277</v>
      </c>
      <c r="M44" s="111">
        <f t="shared" si="5"/>
        <v>4.7478260869565219</v>
      </c>
      <c r="N44" s="101">
        <f t="shared" si="6"/>
        <v>12.856244218316373</v>
      </c>
    </row>
    <row r="45" spans="1:14">
      <c r="A45" s="105" t="s">
        <v>964</v>
      </c>
      <c r="B45" s="106">
        <v>3</v>
      </c>
      <c r="C45" s="107" t="s">
        <v>845</v>
      </c>
      <c r="D45" s="109">
        <v>0</v>
      </c>
      <c r="E45" s="110">
        <v>0</v>
      </c>
      <c r="F45" s="110">
        <v>0</v>
      </c>
      <c r="G45" s="110">
        <v>7.0279465370595391</v>
      </c>
      <c r="H45" s="110">
        <v>0</v>
      </c>
      <c r="I45" s="110">
        <v>0</v>
      </c>
      <c r="J45" s="110">
        <v>0</v>
      </c>
      <c r="K45" s="110">
        <v>8.7043478260869556</v>
      </c>
      <c r="L45" s="111">
        <f t="shared" si="4"/>
        <v>7.0279465370595391</v>
      </c>
      <c r="M45" s="111">
        <f t="shared" si="5"/>
        <v>8.7043478260869556</v>
      </c>
      <c r="N45" s="101">
        <f t="shared" si="6"/>
        <v>0.23853358590414309</v>
      </c>
    </row>
    <row r="46" spans="1:14">
      <c r="A46" s="105" t="s">
        <v>862</v>
      </c>
      <c r="B46" s="98">
        <v>4</v>
      </c>
      <c r="C46" s="99" t="s">
        <v>746</v>
      </c>
      <c r="D46" s="109">
        <v>0</v>
      </c>
      <c r="E46" s="110">
        <v>0</v>
      </c>
      <c r="F46" s="110">
        <v>0</v>
      </c>
      <c r="G46" s="110">
        <v>2.2697448359659784</v>
      </c>
      <c r="H46" s="110">
        <v>0</v>
      </c>
      <c r="I46" s="110">
        <v>0</v>
      </c>
      <c r="J46" s="110">
        <v>0</v>
      </c>
      <c r="K46" s="110">
        <v>2.3162055335968383</v>
      </c>
      <c r="L46" s="111">
        <f t="shared" si="4"/>
        <v>2.2697448359659784</v>
      </c>
      <c r="M46" s="111">
        <f t="shared" si="5"/>
        <v>2.3162055335968383</v>
      </c>
      <c r="N46" s="101">
        <f t="shared" si="6"/>
        <v>2.046956860288951E-2</v>
      </c>
    </row>
    <row r="47" spans="1:14">
      <c r="A47" s="105" t="s">
        <v>866</v>
      </c>
      <c r="B47" s="98">
        <v>4</v>
      </c>
      <c r="C47" s="99" t="s">
        <v>748</v>
      </c>
      <c r="D47" s="109">
        <v>0</v>
      </c>
      <c r="E47" s="110">
        <v>0</v>
      </c>
      <c r="F47" s="110">
        <v>0</v>
      </c>
      <c r="G47" s="110">
        <v>7.7703523693803147</v>
      </c>
      <c r="H47" s="110">
        <v>0</v>
      </c>
      <c r="I47" s="110">
        <v>0</v>
      </c>
      <c r="J47" s="110">
        <v>0</v>
      </c>
      <c r="K47" s="110">
        <v>19.66798418972332</v>
      </c>
      <c r="L47" s="111">
        <f t="shared" si="4"/>
        <v>7.7703523693803147</v>
      </c>
      <c r="M47" s="111">
        <f t="shared" si="5"/>
        <v>19.66798418972332</v>
      </c>
      <c r="N47" s="101">
        <f t="shared" si="6"/>
        <v>1.5311573085445342</v>
      </c>
    </row>
    <row r="48" spans="1:14">
      <c r="A48" s="105" t="s">
        <v>870</v>
      </c>
      <c r="B48" s="98">
        <v>4</v>
      </c>
      <c r="C48" s="99" t="s">
        <v>750</v>
      </c>
      <c r="D48" s="109">
        <v>0</v>
      </c>
      <c r="E48" s="110">
        <v>0</v>
      </c>
      <c r="F48" s="110">
        <v>0</v>
      </c>
      <c r="G48" s="110">
        <v>7.5808019441069252</v>
      </c>
      <c r="H48" s="110">
        <v>0</v>
      </c>
      <c r="I48" s="110">
        <v>0</v>
      </c>
      <c r="J48" s="110">
        <v>0</v>
      </c>
      <c r="K48" s="110">
        <v>13.572332015810277</v>
      </c>
      <c r="L48" s="111">
        <f t="shared" si="4"/>
        <v>7.5808019441069252</v>
      </c>
      <c r="M48" s="111">
        <f t="shared" si="5"/>
        <v>13.572332015810277</v>
      </c>
      <c r="N48" s="101">
        <f t="shared" si="6"/>
        <v>0.79035570588425363</v>
      </c>
    </row>
    <row r="49" spans="1:14">
      <c r="A49" s="105" t="s">
        <v>887</v>
      </c>
      <c r="B49" s="106">
        <v>4</v>
      </c>
      <c r="C49" s="107" t="s">
        <v>768</v>
      </c>
      <c r="D49" s="109">
        <v>0</v>
      </c>
      <c r="E49" s="110">
        <v>0</v>
      </c>
      <c r="F49" s="110">
        <v>0</v>
      </c>
      <c r="G49" s="110">
        <v>75.916160388821382</v>
      </c>
      <c r="H49" s="110">
        <v>0</v>
      </c>
      <c r="I49" s="110">
        <v>0</v>
      </c>
      <c r="J49" s="110">
        <v>0</v>
      </c>
      <c r="K49" s="110">
        <v>58.608695652173914</v>
      </c>
      <c r="L49" s="111">
        <f t="shared" si="4"/>
        <v>75.916160388821382</v>
      </c>
      <c r="M49" s="111">
        <f t="shared" si="5"/>
        <v>58.608695652173914</v>
      </c>
      <c r="N49" s="101">
        <f t="shared" si="6"/>
        <v>-0.22798129736808959</v>
      </c>
    </row>
    <row r="50" spans="1:14">
      <c r="A50" s="105" t="s">
        <v>888</v>
      </c>
      <c r="B50" s="106">
        <v>4</v>
      </c>
      <c r="C50" s="107" t="s">
        <v>769</v>
      </c>
      <c r="D50" s="109">
        <v>0</v>
      </c>
      <c r="E50" s="110">
        <v>0</v>
      </c>
      <c r="F50" s="110">
        <v>0</v>
      </c>
      <c r="G50" s="110">
        <v>5.173754556500608</v>
      </c>
      <c r="H50" s="110">
        <v>0</v>
      </c>
      <c r="I50" s="110">
        <v>0</v>
      </c>
      <c r="J50" s="110">
        <v>0</v>
      </c>
      <c r="K50" s="110">
        <v>15.644268774703557</v>
      </c>
      <c r="L50" s="111">
        <f t="shared" si="4"/>
        <v>5.173754556500608</v>
      </c>
      <c r="M50" s="111">
        <f t="shared" si="5"/>
        <v>15.644268774703557</v>
      </c>
      <c r="N50" s="101">
        <f t="shared" si="6"/>
        <v>2.0237748242322748</v>
      </c>
    </row>
    <row r="51" spans="1:14">
      <c r="A51" s="105" t="s">
        <v>889</v>
      </c>
      <c r="B51" s="106">
        <v>4</v>
      </c>
      <c r="C51" s="107" t="s">
        <v>770</v>
      </c>
      <c r="D51" s="109">
        <v>71.487241798298911</v>
      </c>
      <c r="E51" s="110">
        <v>9640.5504252733899</v>
      </c>
      <c r="F51" s="110">
        <v>11254.619684082623</v>
      </c>
      <c r="G51" s="110">
        <v>26865.867557715676</v>
      </c>
      <c r="H51" s="110">
        <v>0</v>
      </c>
      <c r="I51" s="110">
        <v>0</v>
      </c>
      <c r="J51" s="110">
        <v>11109.321739130435</v>
      </c>
      <c r="K51" s="110">
        <v>31298.245849802373</v>
      </c>
      <c r="L51" s="111">
        <f t="shared" si="4"/>
        <v>47832.524908869986</v>
      </c>
      <c r="M51" s="111">
        <f t="shared" si="5"/>
        <v>42407.567588932812</v>
      </c>
      <c r="N51" s="101">
        <f t="shared" si="6"/>
        <v>-0.11341565870237347</v>
      </c>
    </row>
    <row r="52" spans="1:14">
      <c r="A52" s="105" t="s">
        <v>890</v>
      </c>
      <c r="B52" s="106">
        <v>4</v>
      </c>
      <c r="C52" s="107" t="s">
        <v>771</v>
      </c>
      <c r="D52" s="109">
        <v>0</v>
      </c>
      <c r="E52" s="110">
        <v>0</v>
      </c>
      <c r="F52" s="110">
        <v>0</v>
      </c>
      <c r="G52" s="110">
        <v>1.0850546780072905</v>
      </c>
      <c r="H52" s="110">
        <v>0</v>
      </c>
      <c r="I52" s="110">
        <v>0</v>
      </c>
      <c r="J52" s="110">
        <v>0</v>
      </c>
      <c r="K52" s="110">
        <v>1.1707509881422926</v>
      </c>
      <c r="L52" s="111">
        <f t="shared" si="4"/>
        <v>1.0850546780072905</v>
      </c>
      <c r="M52" s="111">
        <f t="shared" si="5"/>
        <v>1.1707509881422926</v>
      </c>
      <c r="N52" s="101">
        <f t="shared" si="6"/>
        <v>7.8978794222963833E-2</v>
      </c>
    </row>
    <row r="53" spans="1:14">
      <c r="A53" s="105" t="s">
        <v>892</v>
      </c>
      <c r="B53" s="106">
        <v>4</v>
      </c>
      <c r="C53" s="107" t="s">
        <v>773</v>
      </c>
      <c r="D53" s="109">
        <v>0</v>
      </c>
      <c r="E53" s="110">
        <v>0</v>
      </c>
      <c r="F53" s="240">
        <v>4.7594167679222359</v>
      </c>
      <c r="G53" s="110">
        <v>486.43134872417988</v>
      </c>
      <c r="H53" s="110">
        <v>0</v>
      </c>
      <c r="I53" s="110">
        <v>0</v>
      </c>
      <c r="J53" s="110">
        <v>4.1027667984189726</v>
      </c>
      <c r="K53" s="110">
        <v>312.300395256917</v>
      </c>
      <c r="L53" s="111">
        <f t="shared" si="4"/>
        <v>491.19076549210212</v>
      </c>
      <c r="M53" s="111">
        <f t="shared" si="5"/>
        <v>316.403162055336</v>
      </c>
      <c r="N53" s="101">
        <f t="shared" si="6"/>
        <v>-0.35584464472098576</v>
      </c>
    </row>
    <row r="54" spans="1:14">
      <c r="A54" s="105" t="s">
        <v>913</v>
      </c>
      <c r="B54" s="106">
        <v>4</v>
      </c>
      <c r="C54" s="107" t="s">
        <v>794</v>
      </c>
      <c r="D54" s="109">
        <v>0</v>
      </c>
      <c r="E54" s="110">
        <v>0</v>
      </c>
      <c r="F54" s="110">
        <v>0</v>
      </c>
      <c r="G54" s="110">
        <v>17.784933171324425</v>
      </c>
      <c r="H54" s="110">
        <v>0</v>
      </c>
      <c r="I54" s="110">
        <v>0</v>
      </c>
      <c r="J54" s="110">
        <v>0</v>
      </c>
      <c r="K54" s="110">
        <v>311.70592885375493</v>
      </c>
      <c r="L54" s="111">
        <f t="shared" si="4"/>
        <v>17.784933171324425</v>
      </c>
      <c r="M54" s="111">
        <f t="shared" si="5"/>
        <v>311.70592885375493</v>
      </c>
      <c r="N54" s="101">
        <f t="shared" si="6"/>
        <v>16.526404280019147</v>
      </c>
    </row>
    <row r="55" spans="1:14">
      <c r="A55" s="105" t="s">
        <v>915</v>
      </c>
      <c r="B55" s="106">
        <v>4</v>
      </c>
      <c r="C55" s="107" t="s">
        <v>796</v>
      </c>
      <c r="D55" s="109">
        <v>0</v>
      </c>
      <c r="E55" s="110">
        <v>0</v>
      </c>
      <c r="F55" s="110">
        <v>0</v>
      </c>
      <c r="G55" s="110">
        <v>2.4155528554070478</v>
      </c>
      <c r="H55" s="110">
        <v>0</v>
      </c>
      <c r="I55" s="110">
        <v>0</v>
      </c>
      <c r="J55" s="110">
        <v>0</v>
      </c>
      <c r="K55" s="110">
        <v>2.9557312252964425</v>
      </c>
      <c r="L55" s="111">
        <f t="shared" si="4"/>
        <v>2.4155528554070478</v>
      </c>
      <c r="M55" s="111">
        <f t="shared" si="5"/>
        <v>2.9557312252964425</v>
      </c>
      <c r="N55" s="101">
        <f t="shared" si="6"/>
        <v>0.22362515011014672</v>
      </c>
    </row>
    <row r="56" spans="1:14">
      <c r="A56" s="105" t="s">
        <v>929</v>
      </c>
      <c r="B56" s="106">
        <v>4</v>
      </c>
      <c r="C56" s="107" t="s">
        <v>810</v>
      </c>
      <c r="D56" s="109">
        <v>0</v>
      </c>
      <c r="E56" s="110">
        <v>0</v>
      </c>
      <c r="F56" s="110">
        <v>0</v>
      </c>
      <c r="G56" s="110">
        <v>2.8602673147023085</v>
      </c>
      <c r="H56" s="110">
        <v>0</v>
      </c>
      <c r="I56" s="110">
        <v>0</v>
      </c>
      <c r="J56" s="110">
        <v>0</v>
      </c>
      <c r="K56" s="110">
        <v>19.13122529644269</v>
      </c>
      <c r="L56" s="111">
        <f t="shared" si="4"/>
        <v>2.8602673147023085</v>
      </c>
      <c r="M56" s="111">
        <f t="shared" si="5"/>
        <v>19.13122529644269</v>
      </c>
      <c r="N56" s="101">
        <f t="shared" si="6"/>
        <v>5.6886144515600403</v>
      </c>
    </row>
    <row r="57" spans="1:14">
      <c r="A57" s="105" t="s">
        <v>934</v>
      </c>
      <c r="B57" s="106">
        <v>4</v>
      </c>
      <c r="C57" s="107" t="s">
        <v>814</v>
      </c>
      <c r="D57" s="109">
        <v>0</v>
      </c>
      <c r="E57" s="110">
        <v>0</v>
      </c>
      <c r="F57" s="110">
        <v>0</v>
      </c>
      <c r="G57" s="110">
        <v>44.549210206561362</v>
      </c>
      <c r="H57" s="110">
        <v>0</v>
      </c>
      <c r="I57" s="110">
        <v>0</v>
      </c>
      <c r="J57" s="110">
        <v>0</v>
      </c>
      <c r="K57" s="110">
        <v>50.026086956521745</v>
      </c>
      <c r="L57" s="111">
        <f t="shared" si="4"/>
        <v>44.549210206561362</v>
      </c>
      <c r="M57" s="111">
        <f t="shared" si="5"/>
        <v>50.026086956521745</v>
      </c>
      <c r="N57" s="101">
        <f t="shared" si="6"/>
        <v>0.12293992922805463</v>
      </c>
    </row>
    <row r="58" spans="1:14">
      <c r="A58" s="105" t="s">
        <v>943</v>
      </c>
      <c r="B58" s="106">
        <v>4</v>
      </c>
      <c r="C58" s="107" t="s">
        <v>824</v>
      </c>
      <c r="D58" s="109">
        <v>0</v>
      </c>
      <c r="E58" s="110">
        <v>0</v>
      </c>
      <c r="F58" s="110">
        <v>0</v>
      </c>
      <c r="G58" s="110">
        <v>9.3390036452004868</v>
      </c>
      <c r="H58" s="110">
        <v>0</v>
      </c>
      <c r="I58" s="110">
        <v>0</v>
      </c>
      <c r="J58" s="110">
        <v>0</v>
      </c>
      <c r="K58" s="110">
        <v>11.677470355731225</v>
      </c>
      <c r="L58" s="111">
        <f t="shared" si="4"/>
        <v>9.3390036452004868</v>
      </c>
      <c r="M58" s="111">
        <f t="shared" si="5"/>
        <v>11.677470355731225</v>
      </c>
      <c r="N58" s="101">
        <f t="shared" si="6"/>
        <v>0.25039787962097293</v>
      </c>
    </row>
    <row r="59" spans="1:14">
      <c r="A59" s="105" t="s">
        <v>944</v>
      </c>
      <c r="B59" s="106">
        <v>4</v>
      </c>
      <c r="C59" s="107" t="s">
        <v>825</v>
      </c>
      <c r="D59" s="109">
        <v>0</v>
      </c>
      <c r="E59" s="110">
        <v>0</v>
      </c>
      <c r="F59" s="110">
        <v>0</v>
      </c>
      <c r="G59" s="110">
        <v>24.223572296476306</v>
      </c>
      <c r="H59" s="110">
        <v>0</v>
      </c>
      <c r="I59" s="110">
        <v>0</v>
      </c>
      <c r="J59" s="110">
        <v>0</v>
      </c>
      <c r="K59" s="110">
        <v>49.420553359683794</v>
      </c>
      <c r="L59" s="111">
        <f t="shared" si="4"/>
        <v>24.223572296476306</v>
      </c>
      <c r="M59" s="111">
        <f t="shared" si="5"/>
        <v>49.420553359683794</v>
      </c>
      <c r="N59" s="101">
        <f t="shared" si="6"/>
        <v>1.0401843607052448</v>
      </c>
    </row>
    <row r="60" spans="1:14">
      <c r="A60" s="105" t="s">
        <v>945</v>
      </c>
      <c r="B60" s="106">
        <v>4</v>
      </c>
      <c r="C60" s="107" t="s">
        <v>826</v>
      </c>
      <c r="D60" s="109">
        <v>0</v>
      </c>
      <c r="E60" s="110">
        <v>0</v>
      </c>
      <c r="F60" s="240">
        <v>19.980558930741189</v>
      </c>
      <c r="G60" s="110">
        <v>257.29161603888213</v>
      </c>
      <c r="H60" s="110">
        <v>0</v>
      </c>
      <c r="I60" s="110">
        <v>0</v>
      </c>
      <c r="J60" s="110">
        <v>153.81581027667983</v>
      </c>
      <c r="K60" s="110">
        <v>715.20079051383402</v>
      </c>
      <c r="L60" s="111">
        <f t="shared" si="4"/>
        <v>277.27217496962334</v>
      </c>
      <c r="M60" s="111">
        <f t="shared" si="5"/>
        <v>869.01660079051385</v>
      </c>
      <c r="N60" s="101">
        <f t="shared" si="6"/>
        <v>2.134164475341672</v>
      </c>
    </row>
    <row r="61" spans="1:14">
      <c r="A61" s="105" t="s">
        <v>967</v>
      </c>
      <c r="B61" s="106">
        <v>4</v>
      </c>
      <c r="C61" s="107" t="s">
        <v>848</v>
      </c>
      <c r="D61" s="109">
        <v>0</v>
      </c>
      <c r="E61" s="110">
        <v>0</v>
      </c>
      <c r="F61" s="110">
        <v>0</v>
      </c>
      <c r="G61" s="110">
        <v>0</v>
      </c>
      <c r="H61" s="110">
        <v>0</v>
      </c>
      <c r="I61" s="110">
        <v>0</v>
      </c>
      <c r="J61" s="110">
        <v>0</v>
      </c>
      <c r="K61" s="110">
        <v>1.7359683794466403</v>
      </c>
      <c r="L61" s="111">
        <f t="shared" si="4"/>
        <v>0</v>
      </c>
      <c r="M61" s="111">
        <f t="shared" si="5"/>
        <v>1.7359683794466403</v>
      </c>
      <c r="N61" s="101" t="e">
        <f t="shared" si="6"/>
        <v>#DIV/0!</v>
      </c>
    </row>
    <row r="62" spans="1:14">
      <c r="A62" s="105" t="s">
        <v>864</v>
      </c>
      <c r="B62" s="98">
        <v>5</v>
      </c>
      <c r="C62" s="99" t="s">
        <v>747</v>
      </c>
      <c r="D62" s="109">
        <v>0</v>
      </c>
      <c r="E62" s="110">
        <v>0</v>
      </c>
      <c r="F62" s="110">
        <v>0</v>
      </c>
      <c r="G62" s="110">
        <v>291.98177399756986</v>
      </c>
      <c r="H62" s="110">
        <v>0</v>
      </c>
      <c r="I62" s="110">
        <v>0</v>
      </c>
      <c r="J62" s="110">
        <v>0</v>
      </c>
      <c r="K62" s="110">
        <v>204.0695652173913</v>
      </c>
      <c r="L62" s="111">
        <f t="shared" si="4"/>
        <v>291.98177399756986</v>
      </c>
      <c r="M62" s="111">
        <f t="shared" si="5"/>
        <v>204.0695652173913</v>
      </c>
      <c r="N62" s="101">
        <f t="shared" si="6"/>
        <v>-0.30108800140693115</v>
      </c>
    </row>
    <row r="63" spans="1:14">
      <c r="A63" s="105" t="s">
        <v>868</v>
      </c>
      <c r="B63" s="98">
        <v>5</v>
      </c>
      <c r="C63" s="99" t="s">
        <v>749</v>
      </c>
      <c r="D63" s="109">
        <v>0</v>
      </c>
      <c r="E63" s="110">
        <v>0</v>
      </c>
      <c r="F63" s="110">
        <v>0</v>
      </c>
      <c r="G63" s="110">
        <v>3.147023086269745</v>
      </c>
      <c r="H63" s="110">
        <v>0</v>
      </c>
      <c r="I63" s="110">
        <v>0</v>
      </c>
      <c r="J63" s="110">
        <v>0</v>
      </c>
      <c r="K63" s="110">
        <v>6.9802371541501973</v>
      </c>
      <c r="L63" s="111">
        <f t="shared" si="4"/>
        <v>3.147023086269745</v>
      </c>
      <c r="M63" s="111">
        <f t="shared" si="5"/>
        <v>6.9802371541501973</v>
      </c>
      <c r="N63" s="101">
        <f t="shared" si="6"/>
        <v>1.2180444702183828</v>
      </c>
    </row>
    <row r="64" spans="1:14">
      <c r="A64" s="97" t="s">
        <v>873</v>
      </c>
      <c r="B64" s="98">
        <v>5</v>
      </c>
      <c r="C64" s="99" t="s">
        <v>753</v>
      </c>
      <c r="D64" s="109">
        <v>0</v>
      </c>
      <c r="E64" s="110">
        <v>0</v>
      </c>
      <c r="F64" s="110">
        <v>0</v>
      </c>
      <c r="G64" s="110">
        <v>2.4386391251518837</v>
      </c>
      <c r="H64" s="110">
        <v>0</v>
      </c>
      <c r="I64" s="110">
        <v>0</v>
      </c>
      <c r="J64" s="110">
        <v>0</v>
      </c>
      <c r="K64" s="110">
        <v>8.8031620553359691</v>
      </c>
      <c r="L64" s="111">
        <f t="shared" si="4"/>
        <v>2.4386391251518837</v>
      </c>
      <c r="M64" s="111">
        <f t="shared" si="5"/>
        <v>8.8031620553359691</v>
      </c>
      <c r="N64" s="101">
        <f t="shared" si="6"/>
        <v>2.609866652487046</v>
      </c>
    </row>
    <row r="65" spans="1:14">
      <c r="A65" s="105" t="s">
        <v>893</v>
      </c>
      <c r="B65" s="106">
        <v>5</v>
      </c>
      <c r="C65" s="107" t="s">
        <v>774</v>
      </c>
      <c r="D65" s="109">
        <v>0</v>
      </c>
      <c r="E65" s="110">
        <v>0</v>
      </c>
      <c r="F65" s="110">
        <v>0</v>
      </c>
      <c r="G65" s="110">
        <v>0.8651275820170109</v>
      </c>
      <c r="H65" s="110">
        <v>0</v>
      </c>
      <c r="I65" s="110">
        <v>0</v>
      </c>
      <c r="J65" s="110">
        <v>0</v>
      </c>
      <c r="K65" s="110">
        <v>2.8608695652173917</v>
      </c>
      <c r="L65" s="111">
        <f t="shared" si="4"/>
        <v>0.8651275820170109</v>
      </c>
      <c r="M65" s="111">
        <f t="shared" si="5"/>
        <v>2.8608695652173917</v>
      </c>
      <c r="N65" s="101">
        <f t="shared" si="6"/>
        <v>2.3068759159745977</v>
      </c>
    </row>
    <row r="66" spans="1:14">
      <c r="A66" s="105" t="s">
        <v>918</v>
      </c>
      <c r="B66" s="106">
        <v>5</v>
      </c>
      <c r="C66" s="107" t="s">
        <v>799</v>
      </c>
      <c r="D66" s="109">
        <v>0</v>
      </c>
      <c r="E66" s="110">
        <v>0</v>
      </c>
      <c r="F66" s="110">
        <v>0</v>
      </c>
      <c r="G66" s="110">
        <v>1.1676792223572297</v>
      </c>
      <c r="H66" s="110">
        <v>0</v>
      </c>
      <c r="I66" s="110">
        <v>0</v>
      </c>
      <c r="J66" s="110">
        <v>0</v>
      </c>
      <c r="K66" s="110">
        <v>3.3928853754940711</v>
      </c>
      <c r="L66" s="111">
        <f t="shared" ref="L66:L97" si="7">SUM(D66:G66)</f>
        <v>1.1676792223572297</v>
      </c>
      <c r="M66" s="111">
        <f t="shared" ref="M66:M97" si="8">SUM(H66:K66)</f>
        <v>3.3928853754940711</v>
      </c>
      <c r="N66" s="101">
        <f t="shared" ref="N66:N97" si="9">M66/L66-1</f>
        <v>1.9056656233419567</v>
      </c>
    </row>
    <row r="67" spans="1:14">
      <c r="A67" s="97" t="s">
        <v>922</v>
      </c>
      <c r="B67" s="106">
        <v>5</v>
      </c>
      <c r="C67" s="107" t="s">
        <v>803</v>
      </c>
      <c r="D67" s="109">
        <v>0</v>
      </c>
      <c r="E67" s="110">
        <v>0</v>
      </c>
      <c r="F67" s="110">
        <v>0</v>
      </c>
      <c r="G67" s="110">
        <v>1.9538274605103281</v>
      </c>
      <c r="H67" s="110">
        <v>0</v>
      </c>
      <c r="I67" s="110">
        <v>0</v>
      </c>
      <c r="J67" s="110">
        <v>0</v>
      </c>
      <c r="K67" s="110">
        <v>3.2387351778656126</v>
      </c>
      <c r="L67" s="111">
        <f t="shared" si="7"/>
        <v>1.9538274605103281</v>
      </c>
      <c r="M67" s="111">
        <f t="shared" si="8"/>
        <v>3.2387351778656126</v>
      </c>
      <c r="N67" s="101">
        <f t="shared" si="9"/>
        <v>0.65763622598470106</v>
      </c>
    </row>
    <row r="68" spans="1:14">
      <c r="A68" s="105" t="s">
        <v>925</v>
      </c>
      <c r="B68" s="106">
        <v>5</v>
      </c>
      <c r="C68" s="107" t="s">
        <v>807</v>
      </c>
      <c r="D68" s="109">
        <v>0</v>
      </c>
      <c r="E68" s="110">
        <v>0</v>
      </c>
      <c r="F68" s="110">
        <v>0</v>
      </c>
      <c r="G68" s="110">
        <v>28.650060753341432</v>
      </c>
      <c r="H68" s="110">
        <v>0</v>
      </c>
      <c r="I68" s="110">
        <v>0</v>
      </c>
      <c r="J68" s="110">
        <v>0</v>
      </c>
      <c r="K68" s="110">
        <v>26.527272727272727</v>
      </c>
      <c r="L68" s="111">
        <f t="shared" si="7"/>
        <v>28.650060753341432</v>
      </c>
      <c r="M68" s="111">
        <f t="shared" si="8"/>
        <v>26.527272727272727</v>
      </c>
      <c r="N68" s="101">
        <f t="shared" si="9"/>
        <v>-7.4093665781184259E-2</v>
      </c>
    </row>
    <row r="69" spans="1:14">
      <c r="A69" s="97" t="s">
        <v>931</v>
      </c>
      <c r="B69" s="106">
        <v>5</v>
      </c>
      <c r="C69" s="107" t="s">
        <v>812</v>
      </c>
      <c r="D69" s="109">
        <v>0</v>
      </c>
      <c r="E69" s="110">
        <v>0</v>
      </c>
      <c r="F69" s="110">
        <v>0</v>
      </c>
      <c r="G69" s="110">
        <v>4.7083839611178613</v>
      </c>
      <c r="H69" s="110">
        <v>0</v>
      </c>
      <c r="I69" s="110">
        <v>0</v>
      </c>
      <c r="J69" s="110">
        <v>0</v>
      </c>
      <c r="K69" s="110">
        <v>2.651383399209486</v>
      </c>
      <c r="L69" s="111">
        <f t="shared" si="7"/>
        <v>4.7083839611178613</v>
      </c>
      <c r="M69" s="111">
        <f t="shared" si="8"/>
        <v>2.651383399209486</v>
      </c>
      <c r="N69" s="101">
        <f t="shared" si="9"/>
        <v>-0.43688037740660468</v>
      </c>
    </row>
    <row r="70" spans="1:14">
      <c r="A70" s="105" t="s">
        <v>957</v>
      </c>
      <c r="B70" s="106">
        <v>5</v>
      </c>
      <c r="C70" s="107" t="s">
        <v>838</v>
      </c>
      <c r="D70" s="109">
        <v>0</v>
      </c>
      <c r="E70" s="110">
        <v>0</v>
      </c>
      <c r="F70" s="110">
        <v>0</v>
      </c>
      <c r="G70" s="110">
        <v>2.7958687727825033</v>
      </c>
      <c r="H70" s="110">
        <v>0</v>
      </c>
      <c r="I70" s="110">
        <v>0</v>
      </c>
      <c r="J70" s="110">
        <v>0</v>
      </c>
      <c r="K70" s="110">
        <v>9.4458498023715425</v>
      </c>
      <c r="L70" s="111">
        <f t="shared" si="7"/>
        <v>2.7958687727825033</v>
      </c>
      <c r="M70" s="111">
        <f t="shared" si="8"/>
        <v>9.4458498023715425</v>
      </c>
      <c r="N70" s="101">
        <f t="shared" si="9"/>
        <v>2.3785025586057271</v>
      </c>
    </row>
    <row r="71" spans="1:14">
      <c r="A71" s="105" t="s">
        <v>871</v>
      </c>
      <c r="B71" s="98">
        <v>6</v>
      </c>
      <c r="C71" s="99" t="s">
        <v>751</v>
      </c>
      <c r="D71" s="109">
        <v>0</v>
      </c>
      <c r="E71" s="110">
        <v>0</v>
      </c>
      <c r="F71" s="110">
        <v>0</v>
      </c>
      <c r="G71" s="110">
        <v>5.2223572296476313</v>
      </c>
      <c r="H71" s="110">
        <v>0</v>
      </c>
      <c r="I71" s="110">
        <v>0</v>
      </c>
      <c r="J71" s="110">
        <v>0</v>
      </c>
      <c r="K71" s="110">
        <v>12.240316205533597</v>
      </c>
      <c r="L71" s="111">
        <f t="shared" si="7"/>
        <v>5.2223572296476313</v>
      </c>
      <c r="M71" s="111">
        <f t="shared" si="8"/>
        <v>12.240316205533597</v>
      </c>
      <c r="N71" s="101">
        <f t="shared" si="9"/>
        <v>1.343829743404874</v>
      </c>
    </row>
    <row r="72" spans="1:14">
      <c r="A72" s="105" t="s">
        <v>877</v>
      </c>
      <c r="B72" s="106">
        <v>6</v>
      </c>
      <c r="C72" s="107" t="s">
        <v>759</v>
      </c>
      <c r="D72" s="109">
        <v>0</v>
      </c>
      <c r="E72" s="110">
        <v>0</v>
      </c>
      <c r="F72" s="110">
        <v>0</v>
      </c>
      <c r="G72" s="110">
        <v>2.8602673147023085</v>
      </c>
      <c r="H72" s="110">
        <v>0</v>
      </c>
      <c r="I72" s="110">
        <v>0</v>
      </c>
      <c r="J72" s="110">
        <v>0</v>
      </c>
      <c r="K72" s="110">
        <v>2.5691699604743086</v>
      </c>
      <c r="L72" s="111">
        <f t="shared" si="7"/>
        <v>2.8602673147023085</v>
      </c>
      <c r="M72" s="111">
        <f t="shared" si="8"/>
        <v>2.5691699604743086</v>
      </c>
      <c r="N72" s="101">
        <f t="shared" si="9"/>
        <v>-0.10177277932440276</v>
      </c>
    </row>
    <row r="73" spans="1:14">
      <c r="A73" s="105" t="s">
        <v>876</v>
      </c>
      <c r="B73" s="106">
        <v>6</v>
      </c>
      <c r="C73" s="107" t="s">
        <v>761</v>
      </c>
      <c r="D73" s="109">
        <v>0</v>
      </c>
      <c r="E73" s="110">
        <v>0</v>
      </c>
      <c r="F73" s="110">
        <v>0</v>
      </c>
      <c r="G73" s="110">
        <v>4.487241798298907</v>
      </c>
      <c r="H73" s="110">
        <v>0</v>
      </c>
      <c r="I73" s="110">
        <v>0</v>
      </c>
      <c r="J73" s="110">
        <v>0</v>
      </c>
      <c r="K73" s="110">
        <v>16.425296442687745</v>
      </c>
      <c r="L73" s="111">
        <f t="shared" si="7"/>
        <v>4.487241798298907</v>
      </c>
      <c r="M73" s="111">
        <f t="shared" si="8"/>
        <v>16.425296442687745</v>
      </c>
      <c r="N73" s="101">
        <f t="shared" si="9"/>
        <v>2.6604438051264587</v>
      </c>
    </row>
    <row r="74" spans="1:14">
      <c r="A74" s="105" t="s">
        <v>878</v>
      </c>
      <c r="B74" s="106">
        <v>6</v>
      </c>
      <c r="C74" s="107" t="s">
        <v>763</v>
      </c>
      <c r="D74" s="109">
        <v>0</v>
      </c>
      <c r="E74" s="110">
        <v>0</v>
      </c>
      <c r="F74" s="110">
        <v>0</v>
      </c>
      <c r="G74" s="110">
        <v>5.3620899149453223</v>
      </c>
      <c r="H74" s="110">
        <v>0</v>
      </c>
      <c r="I74" s="110">
        <v>0</v>
      </c>
      <c r="J74" s="110">
        <v>0</v>
      </c>
      <c r="K74" s="110">
        <v>5.360474308300395</v>
      </c>
      <c r="L74" s="111">
        <f t="shared" si="7"/>
        <v>5.3620899149453223</v>
      </c>
      <c r="M74" s="111">
        <f t="shared" si="8"/>
        <v>5.360474308300395</v>
      </c>
      <c r="N74" s="101">
        <f t="shared" si="9"/>
        <v>-3.0130166978814543E-4</v>
      </c>
    </row>
    <row r="75" spans="1:14">
      <c r="A75" s="105" t="s">
        <v>880</v>
      </c>
      <c r="B75" s="106">
        <v>6</v>
      </c>
      <c r="C75" s="107" t="s">
        <v>764</v>
      </c>
      <c r="D75" s="109">
        <v>0</v>
      </c>
      <c r="E75" s="110">
        <v>0</v>
      </c>
      <c r="F75" s="110">
        <v>0</v>
      </c>
      <c r="G75" s="110">
        <v>12.263669501822601</v>
      </c>
      <c r="H75" s="110">
        <v>0</v>
      </c>
      <c r="I75" s="110">
        <v>0</v>
      </c>
      <c r="J75" s="110">
        <v>0</v>
      </c>
      <c r="K75" s="110">
        <v>25.730434782608697</v>
      </c>
      <c r="L75" s="111">
        <f t="shared" si="7"/>
        <v>12.263669501822601</v>
      </c>
      <c r="M75" s="111">
        <f t="shared" si="8"/>
        <v>25.730434782608697</v>
      </c>
      <c r="N75" s="101">
        <f t="shared" si="9"/>
        <v>1.0981024300096061</v>
      </c>
    </row>
    <row r="76" spans="1:14">
      <c r="A76" s="105" t="s">
        <v>884</v>
      </c>
      <c r="B76" s="106">
        <v>6</v>
      </c>
      <c r="C76" s="107" t="s">
        <v>756</v>
      </c>
      <c r="D76" s="109">
        <v>0</v>
      </c>
      <c r="E76" s="110">
        <v>0</v>
      </c>
      <c r="F76" s="110">
        <v>0</v>
      </c>
      <c r="G76" s="110">
        <v>0.89550425273390044</v>
      </c>
      <c r="H76" s="110">
        <v>0</v>
      </c>
      <c r="I76" s="110">
        <v>0</v>
      </c>
      <c r="J76" s="110">
        <v>0</v>
      </c>
      <c r="K76" s="110">
        <v>1.3003952569169961</v>
      </c>
      <c r="L76" s="111">
        <f t="shared" si="7"/>
        <v>0.89550425273390044</v>
      </c>
      <c r="M76" s="111">
        <f t="shared" si="8"/>
        <v>1.3003952569169961</v>
      </c>
      <c r="N76" s="101">
        <f t="shared" si="9"/>
        <v>0.45213744429129954</v>
      </c>
    </row>
    <row r="77" spans="1:14">
      <c r="A77" s="105" t="s">
        <v>891</v>
      </c>
      <c r="B77" s="106">
        <v>6</v>
      </c>
      <c r="C77" s="107" t="s">
        <v>772</v>
      </c>
      <c r="D77" s="109">
        <v>0</v>
      </c>
      <c r="E77" s="110">
        <v>0</v>
      </c>
      <c r="F77" s="110">
        <v>0</v>
      </c>
      <c r="G77" s="110">
        <v>69.021871202916159</v>
      </c>
      <c r="H77" s="110">
        <v>0</v>
      </c>
      <c r="I77" s="110">
        <v>0</v>
      </c>
      <c r="J77" s="110">
        <v>0</v>
      </c>
      <c r="K77" s="110">
        <v>96.307509881422916</v>
      </c>
      <c r="L77" s="111">
        <f t="shared" si="7"/>
        <v>69.021871202916159</v>
      </c>
      <c r="M77" s="111">
        <f t="shared" si="8"/>
        <v>96.307509881422916</v>
      </c>
      <c r="N77" s="101">
        <f t="shared" si="9"/>
        <v>0.39531873307650844</v>
      </c>
    </row>
    <row r="78" spans="1:14">
      <c r="A78" s="105" t="s">
        <v>904</v>
      </c>
      <c r="B78" s="106">
        <v>6</v>
      </c>
      <c r="C78" s="107" t="s">
        <v>785</v>
      </c>
      <c r="D78" s="109">
        <v>0</v>
      </c>
      <c r="E78" s="110">
        <v>0</v>
      </c>
      <c r="F78" s="110">
        <v>0</v>
      </c>
      <c r="G78" s="110">
        <v>2.1360874848116649</v>
      </c>
      <c r="H78" s="110">
        <v>0</v>
      </c>
      <c r="I78" s="110">
        <v>0</v>
      </c>
      <c r="J78" s="110">
        <v>0</v>
      </c>
      <c r="K78" s="110">
        <v>4.5541501976284584</v>
      </c>
      <c r="L78" s="111">
        <f t="shared" si="7"/>
        <v>2.1360874848116649</v>
      </c>
      <c r="M78" s="111">
        <f t="shared" si="8"/>
        <v>4.5541501976284584</v>
      </c>
      <c r="N78" s="101">
        <f t="shared" si="9"/>
        <v>1.1320054679455183</v>
      </c>
    </row>
    <row r="79" spans="1:14">
      <c r="A79" s="105" t="s">
        <v>921</v>
      </c>
      <c r="B79" s="106">
        <v>6</v>
      </c>
      <c r="C79" s="107" t="s">
        <v>802</v>
      </c>
      <c r="D79" s="109">
        <v>0</v>
      </c>
      <c r="E79" s="110">
        <v>0</v>
      </c>
      <c r="F79" s="110">
        <v>0</v>
      </c>
      <c r="G79" s="110">
        <v>6.679222357229647</v>
      </c>
      <c r="H79" s="110">
        <v>0</v>
      </c>
      <c r="I79" s="110">
        <v>0</v>
      </c>
      <c r="J79" s="110">
        <v>0</v>
      </c>
      <c r="K79" s="110">
        <v>8.8561264822134387</v>
      </c>
      <c r="L79" s="111">
        <f t="shared" si="7"/>
        <v>6.679222357229647</v>
      </c>
      <c r="M79" s="111">
        <f t="shared" si="8"/>
        <v>8.8561264822134387</v>
      </c>
      <c r="N79" s="101">
        <f t="shared" si="9"/>
        <v>0.32592179277090416</v>
      </c>
    </row>
    <row r="80" spans="1:14">
      <c r="A80" s="105" t="s">
        <v>930</v>
      </c>
      <c r="B80" s="106">
        <v>6</v>
      </c>
      <c r="C80" s="107" t="s">
        <v>811</v>
      </c>
      <c r="D80" s="109">
        <v>0</v>
      </c>
      <c r="E80" s="110">
        <v>0</v>
      </c>
      <c r="F80" s="110">
        <v>0</v>
      </c>
      <c r="G80" s="110">
        <v>207.41312272174969</v>
      </c>
      <c r="H80" s="110">
        <v>0</v>
      </c>
      <c r="I80" s="110">
        <v>0</v>
      </c>
      <c r="J80" s="110">
        <v>0</v>
      </c>
      <c r="K80" s="110">
        <v>177.51067193675888</v>
      </c>
      <c r="L80" s="111">
        <f t="shared" si="7"/>
        <v>207.41312272174969</v>
      </c>
      <c r="M80" s="111">
        <f t="shared" si="8"/>
        <v>177.51067193675888</v>
      </c>
      <c r="N80" s="101">
        <f t="shared" si="9"/>
        <v>-0.1441685578646138</v>
      </c>
    </row>
    <row r="81" spans="1:16">
      <c r="A81" s="105" t="s">
        <v>942</v>
      </c>
      <c r="B81" s="106">
        <v>6</v>
      </c>
      <c r="C81" s="107" t="s">
        <v>823</v>
      </c>
      <c r="D81" s="109">
        <v>0</v>
      </c>
      <c r="E81" s="110">
        <v>0</v>
      </c>
      <c r="F81" s="110">
        <v>0</v>
      </c>
      <c r="G81" s="110">
        <v>92.308626974483602</v>
      </c>
      <c r="H81" s="110">
        <v>0</v>
      </c>
      <c r="I81" s="110">
        <v>0</v>
      </c>
      <c r="J81" s="110">
        <v>0</v>
      </c>
      <c r="K81" s="110">
        <v>196.53913043478261</v>
      </c>
      <c r="L81" s="111">
        <f t="shared" si="7"/>
        <v>92.308626974483602</v>
      </c>
      <c r="M81" s="111">
        <f t="shared" si="8"/>
        <v>196.53913043478261</v>
      </c>
      <c r="N81" s="101">
        <f t="shared" si="9"/>
        <v>1.1291523541901549</v>
      </c>
    </row>
    <row r="82" spans="1:16">
      <c r="A82" s="105" t="s">
        <v>946</v>
      </c>
      <c r="B82" s="106">
        <v>6</v>
      </c>
      <c r="C82" s="107" t="s">
        <v>827</v>
      </c>
      <c r="D82" s="109">
        <v>0</v>
      </c>
      <c r="E82" s="110">
        <v>0</v>
      </c>
      <c r="F82" s="110">
        <v>0</v>
      </c>
      <c r="G82" s="110">
        <v>5.8675577156743621</v>
      </c>
      <c r="H82" s="110">
        <v>0</v>
      </c>
      <c r="I82" s="110">
        <v>0</v>
      </c>
      <c r="J82" s="110">
        <v>0</v>
      </c>
      <c r="K82" s="110">
        <v>8.9984189723320149</v>
      </c>
      <c r="L82" s="111">
        <f t="shared" si="7"/>
        <v>5.8675577156743621</v>
      </c>
      <c r="M82" s="111">
        <f t="shared" si="8"/>
        <v>8.9984189723320149</v>
      </c>
      <c r="N82" s="101">
        <f t="shared" si="9"/>
        <v>0.53358848917565704</v>
      </c>
    </row>
    <row r="83" spans="1:16" ht="15.75">
      <c r="A83" s="105" t="s">
        <v>952</v>
      </c>
      <c r="B83" s="106">
        <v>6</v>
      </c>
      <c r="C83" s="107" t="s">
        <v>833</v>
      </c>
      <c r="D83" s="109">
        <v>0</v>
      </c>
      <c r="E83" s="110">
        <v>0</v>
      </c>
      <c r="F83" s="110">
        <v>0</v>
      </c>
      <c r="G83" s="110">
        <v>9.64034021871203</v>
      </c>
      <c r="H83" s="110">
        <v>0</v>
      </c>
      <c r="I83" s="110">
        <v>0</v>
      </c>
      <c r="J83" s="110">
        <v>0</v>
      </c>
      <c r="K83" s="110">
        <v>5.6632411067193678</v>
      </c>
      <c r="L83" s="111">
        <f t="shared" si="7"/>
        <v>9.64034021871203</v>
      </c>
      <c r="M83" s="111">
        <f t="shared" si="8"/>
        <v>5.6632411067193678</v>
      </c>
      <c r="N83" s="101">
        <f t="shared" si="9"/>
        <v>-0.41254758875346109</v>
      </c>
      <c r="P83" s="114"/>
    </row>
    <row r="84" spans="1:16">
      <c r="A84" s="105" t="s">
        <v>953</v>
      </c>
      <c r="B84" s="106">
        <v>6</v>
      </c>
      <c r="C84" s="107" t="s">
        <v>834</v>
      </c>
      <c r="D84" s="109">
        <v>0</v>
      </c>
      <c r="E84" s="110">
        <v>0</v>
      </c>
      <c r="F84" s="110">
        <v>0</v>
      </c>
      <c r="G84" s="110">
        <v>1.8493317132442284</v>
      </c>
      <c r="H84" s="110">
        <v>0</v>
      </c>
      <c r="I84" s="110">
        <v>0</v>
      </c>
      <c r="J84" s="110">
        <v>0</v>
      </c>
      <c r="K84" s="110">
        <v>3.3296442687747034</v>
      </c>
      <c r="L84" s="111">
        <f t="shared" si="7"/>
        <v>1.8493317132442284</v>
      </c>
      <c r="M84" s="111">
        <f t="shared" si="8"/>
        <v>3.3296442687747034</v>
      </c>
      <c r="N84" s="101">
        <f t="shared" si="9"/>
        <v>0.80045810328618994</v>
      </c>
    </row>
    <row r="85" spans="1:16">
      <c r="A85" s="105" t="s">
        <v>960</v>
      </c>
      <c r="B85" s="106">
        <v>6</v>
      </c>
      <c r="C85" s="107" t="s">
        <v>841</v>
      </c>
      <c r="D85" s="109">
        <v>0</v>
      </c>
      <c r="E85" s="110">
        <v>0</v>
      </c>
      <c r="F85" s="110">
        <v>0</v>
      </c>
      <c r="G85" s="110">
        <v>18.109356014580801</v>
      </c>
      <c r="H85" s="110">
        <v>0</v>
      </c>
      <c r="I85" s="110">
        <v>0</v>
      </c>
      <c r="J85" s="110">
        <v>0</v>
      </c>
      <c r="K85" s="110">
        <v>42.475889328063246</v>
      </c>
      <c r="L85" s="111">
        <f t="shared" si="7"/>
        <v>18.109356014580801</v>
      </c>
      <c r="M85" s="111">
        <f t="shared" si="8"/>
        <v>42.475889328063246</v>
      </c>
      <c r="N85" s="101">
        <f t="shared" si="9"/>
        <v>1.3455218006572767</v>
      </c>
    </row>
    <row r="86" spans="1:16">
      <c r="A86" s="105" t="s">
        <v>963</v>
      </c>
      <c r="B86" s="106">
        <v>6</v>
      </c>
      <c r="C86" s="107" t="s">
        <v>844</v>
      </c>
      <c r="D86" s="109">
        <v>0</v>
      </c>
      <c r="E86" s="110">
        <v>0</v>
      </c>
      <c r="F86" s="110">
        <v>0</v>
      </c>
      <c r="G86" s="110">
        <v>104.19076549210206</v>
      </c>
      <c r="H86" s="110">
        <v>0</v>
      </c>
      <c r="I86" s="110">
        <v>0</v>
      </c>
      <c r="J86" s="110">
        <v>0</v>
      </c>
      <c r="K86" s="110">
        <v>62.598418972332013</v>
      </c>
      <c r="L86" s="111">
        <f t="shared" si="7"/>
        <v>104.19076549210206</v>
      </c>
      <c r="M86" s="111">
        <f t="shared" si="8"/>
        <v>62.598418972332013</v>
      </c>
      <c r="N86" s="101">
        <f t="shared" si="9"/>
        <v>-0.399194173527047</v>
      </c>
    </row>
    <row r="87" spans="1:16" ht="15.75">
      <c r="A87" s="105" t="s">
        <v>965</v>
      </c>
      <c r="B87" s="106">
        <v>6</v>
      </c>
      <c r="C87" s="107" t="s">
        <v>846</v>
      </c>
      <c r="D87" s="109">
        <v>0</v>
      </c>
      <c r="E87" s="110">
        <v>0</v>
      </c>
      <c r="F87" s="110">
        <v>0</v>
      </c>
      <c r="G87" s="110">
        <v>1.3876063183475091</v>
      </c>
      <c r="H87" s="110">
        <v>0</v>
      </c>
      <c r="I87" s="110">
        <v>0</v>
      </c>
      <c r="J87" s="110">
        <v>0</v>
      </c>
      <c r="K87" s="110">
        <v>6.3075098814229253</v>
      </c>
      <c r="L87" s="111">
        <f t="shared" si="7"/>
        <v>1.3876063183475091</v>
      </c>
      <c r="M87" s="111">
        <f t="shared" si="8"/>
        <v>6.3075098814229253</v>
      </c>
      <c r="N87" s="101">
        <f t="shared" si="9"/>
        <v>3.5456047569273794</v>
      </c>
      <c r="P87" s="114"/>
    </row>
    <row r="88" spans="1:16">
      <c r="A88" s="105" t="s">
        <v>858</v>
      </c>
      <c r="B88" s="98">
        <v>7</v>
      </c>
      <c r="C88" s="99" t="s">
        <v>744</v>
      </c>
      <c r="D88" s="109">
        <v>0</v>
      </c>
      <c r="E88" s="110">
        <v>0</v>
      </c>
      <c r="F88" s="110">
        <v>0</v>
      </c>
      <c r="G88" s="110">
        <v>8.6682867557715682</v>
      </c>
      <c r="H88" s="110">
        <v>0</v>
      </c>
      <c r="I88" s="110">
        <v>0</v>
      </c>
      <c r="J88" s="110">
        <v>0</v>
      </c>
      <c r="K88" s="110">
        <v>5.6363636363636367</v>
      </c>
      <c r="L88" s="111">
        <f t="shared" si="7"/>
        <v>8.6682867557715682</v>
      </c>
      <c r="M88" s="111">
        <f t="shared" si="8"/>
        <v>5.6363636363636367</v>
      </c>
      <c r="N88" s="101">
        <f t="shared" si="9"/>
        <v>-0.34977189897290828</v>
      </c>
    </row>
    <row r="89" spans="1:16">
      <c r="A89" s="97" t="s">
        <v>874</v>
      </c>
      <c r="B89" s="106">
        <v>7</v>
      </c>
      <c r="C89" s="107" t="s">
        <v>758</v>
      </c>
      <c r="D89" s="109">
        <v>0</v>
      </c>
      <c r="E89" s="110">
        <v>0</v>
      </c>
      <c r="F89" s="110">
        <v>0</v>
      </c>
      <c r="G89" s="110">
        <v>1.0838396111786148</v>
      </c>
      <c r="H89" s="110">
        <v>0</v>
      </c>
      <c r="I89" s="110">
        <v>0</v>
      </c>
      <c r="J89" s="110">
        <v>0</v>
      </c>
      <c r="K89" s="110">
        <v>2.9154150197628459</v>
      </c>
      <c r="L89" s="111">
        <f t="shared" si="7"/>
        <v>1.0838396111786148</v>
      </c>
      <c r="M89" s="111">
        <f t="shared" si="8"/>
        <v>2.9154150197628459</v>
      </c>
      <c r="N89" s="101">
        <f t="shared" si="9"/>
        <v>1.6898952480547336</v>
      </c>
    </row>
    <row r="90" spans="1:16">
      <c r="A90" s="97" t="s">
        <v>875</v>
      </c>
      <c r="B90" s="106">
        <v>7</v>
      </c>
      <c r="C90" s="107" t="s">
        <v>760</v>
      </c>
      <c r="D90" s="109">
        <v>0</v>
      </c>
      <c r="E90" s="110">
        <v>0</v>
      </c>
      <c r="F90" s="110">
        <v>0</v>
      </c>
      <c r="G90" s="110">
        <v>236.32077764277034</v>
      </c>
      <c r="H90" s="110">
        <v>0</v>
      </c>
      <c r="I90" s="110">
        <v>0</v>
      </c>
      <c r="J90" s="110">
        <v>0</v>
      </c>
      <c r="K90" s="110">
        <v>242.9818181818182</v>
      </c>
      <c r="L90" s="111">
        <f t="shared" si="7"/>
        <v>236.32077764277034</v>
      </c>
      <c r="M90" s="111">
        <f t="shared" si="8"/>
        <v>242.9818181818182</v>
      </c>
      <c r="N90" s="101">
        <f t="shared" si="9"/>
        <v>2.8186436273144322E-2</v>
      </c>
    </row>
    <row r="91" spans="1:16">
      <c r="A91" s="105" t="s">
        <v>882</v>
      </c>
      <c r="B91" s="106">
        <v>7</v>
      </c>
      <c r="C91" s="107" t="s">
        <v>766</v>
      </c>
      <c r="D91" s="109">
        <v>0</v>
      </c>
      <c r="E91" s="110">
        <v>0</v>
      </c>
      <c r="F91" s="110">
        <v>0</v>
      </c>
      <c r="G91" s="110">
        <v>2.2320777642770353</v>
      </c>
      <c r="H91" s="110">
        <v>0</v>
      </c>
      <c r="I91" s="110">
        <v>0</v>
      </c>
      <c r="J91" s="110">
        <v>0</v>
      </c>
      <c r="K91" s="110">
        <v>4.6245059288537549</v>
      </c>
      <c r="L91" s="111">
        <f t="shared" si="7"/>
        <v>2.2320777642770353</v>
      </c>
      <c r="M91" s="111">
        <f t="shared" si="8"/>
        <v>4.6245059288537549</v>
      </c>
      <c r="N91" s="101">
        <f t="shared" si="9"/>
        <v>1.0718390742768862</v>
      </c>
    </row>
    <row r="92" spans="1:16">
      <c r="A92" s="105" t="s">
        <v>886</v>
      </c>
      <c r="B92" s="106">
        <v>7</v>
      </c>
      <c r="C92" s="107" t="s">
        <v>767</v>
      </c>
      <c r="D92" s="109">
        <v>0</v>
      </c>
      <c r="E92" s="110">
        <v>0</v>
      </c>
      <c r="F92" s="110">
        <v>0</v>
      </c>
      <c r="G92" s="110">
        <v>15.61603888213852</v>
      </c>
      <c r="H92" s="110">
        <v>0</v>
      </c>
      <c r="I92" s="110">
        <v>0</v>
      </c>
      <c r="J92" s="110">
        <v>0</v>
      </c>
      <c r="K92" s="110">
        <v>33.788142292490114</v>
      </c>
      <c r="L92" s="111">
        <f t="shared" si="7"/>
        <v>15.61603888213852</v>
      </c>
      <c r="M92" s="111">
        <f t="shared" si="8"/>
        <v>33.788142292490114</v>
      </c>
      <c r="N92" s="101">
        <f t="shared" si="9"/>
        <v>1.1636820033239466</v>
      </c>
    </row>
    <row r="93" spans="1:16">
      <c r="A93" s="97" t="s">
        <v>907</v>
      </c>
      <c r="B93" s="106">
        <v>7</v>
      </c>
      <c r="C93" s="107" t="s">
        <v>788</v>
      </c>
      <c r="D93" s="109">
        <v>0</v>
      </c>
      <c r="E93" s="110">
        <v>0</v>
      </c>
      <c r="F93" s="110">
        <v>0</v>
      </c>
      <c r="G93" s="110">
        <v>0.73633049817739971</v>
      </c>
      <c r="H93" s="110">
        <v>0</v>
      </c>
      <c r="I93" s="110">
        <v>0</v>
      </c>
      <c r="J93" s="110">
        <v>0</v>
      </c>
      <c r="K93" s="110">
        <v>6.4126482213438738</v>
      </c>
      <c r="L93" s="111">
        <f t="shared" si="7"/>
        <v>0.73633049817739971</v>
      </c>
      <c r="M93" s="111">
        <f t="shared" si="8"/>
        <v>6.4126482213438738</v>
      </c>
      <c r="N93" s="101">
        <f t="shared" si="9"/>
        <v>7.7089265448283975</v>
      </c>
    </row>
    <row r="94" spans="1:16">
      <c r="A94" s="97" t="s">
        <v>908</v>
      </c>
      <c r="B94" s="106">
        <v>7</v>
      </c>
      <c r="C94" s="107" t="s">
        <v>789</v>
      </c>
      <c r="D94" s="109">
        <v>0</v>
      </c>
      <c r="E94" s="110">
        <v>0</v>
      </c>
      <c r="F94" s="110">
        <v>0</v>
      </c>
      <c r="G94" s="110">
        <v>265.35601458080197</v>
      </c>
      <c r="H94" s="110">
        <v>0</v>
      </c>
      <c r="I94" s="110">
        <v>0</v>
      </c>
      <c r="J94" s="110">
        <v>0</v>
      </c>
      <c r="K94" s="110">
        <v>958.37549407114636</v>
      </c>
      <c r="L94" s="111">
        <f t="shared" si="7"/>
        <v>265.35601458080197</v>
      </c>
      <c r="M94" s="111">
        <f t="shared" si="8"/>
        <v>958.37549407114636</v>
      </c>
      <c r="N94" s="101">
        <f t="shared" si="9"/>
        <v>2.6116592103071294</v>
      </c>
    </row>
    <row r="95" spans="1:16">
      <c r="A95" s="105" t="s">
        <v>910</v>
      </c>
      <c r="B95" s="106">
        <v>7</v>
      </c>
      <c r="C95" s="107" t="s">
        <v>791</v>
      </c>
      <c r="D95" s="109">
        <v>0</v>
      </c>
      <c r="E95" s="110">
        <v>0</v>
      </c>
      <c r="F95" s="110">
        <v>0</v>
      </c>
      <c r="G95" s="110">
        <v>2.1859052247873634</v>
      </c>
      <c r="H95" s="110">
        <v>0</v>
      </c>
      <c r="I95" s="110">
        <v>0</v>
      </c>
      <c r="J95" s="110">
        <v>0</v>
      </c>
      <c r="K95" s="110">
        <v>10.844268774703556</v>
      </c>
      <c r="L95" s="111">
        <f t="shared" si="7"/>
        <v>2.1859052247873634</v>
      </c>
      <c r="M95" s="111">
        <f t="shared" si="8"/>
        <v>10.844268774703556</v>
      </c>
      <c r="N95" s="101">
        <f t="shared" si="9"/>
        <v>3.9609967768654952</v>
      </c>
    </row>
    <row r="96" spans="1:16">
      <c r="A96" s="105" t="s">
        <v>914</v>
      </c>
      <c r="B96" s="106">
        <v>7</v>
      </c>
      <c r="C96" s="107" t="s">
        <v>795</v>
      </c>
      <c r="D96" s="109">
        <v>0</v>
      </c>
      <c r="E96" s="110">
        <v>0</v>
      </c>
      <c r="F96" s="110">
        <v>0</v>
      </c>
      <c r="G96" s="110">
        <v>33.679222357229648</v>
      </c>
      <c r="H96" s="110">
        <v>0</v>
      </c>
      <c r="I96" s="110">
        <v>0</v>
      </c>
      <c r="J96" s="110">
        <v>0</v>
      </c>
      <c r="K96" s="110">
        <v>76.083794466403148</v>
      </c>
      <c r="L96" s="111">
        <f t="shared" si="7"/>
        <v>33.679222357229648</v>
      </c>
      <c r="M96" s="111">
        <f t="shared" si="8"/>
        <v>76.083794466403148</v>
      </c>
      <c r="N96" s="101">
        <f t="shared" si="9"/>
        <v>1.2590721857944223</v>
      </c>
    </row>
    <row r="97" spans="1:14">
      <c r="A97" s="105" t="s">
        <v>917</v>
      </c>
      <c r="B97" s="106">
        <v>7</v>
      </c>
      <c r="C97" s="107" t="s">
        <v>798</v>
      </c>
      <c r="D97" s="109">
        <v>0</v>
      </c>
      <c r="E97" s="110">
        <v>0</v>
      </c>
      <c r="F97" s="110">
        <v>0</v>
      </c>
      <c r="G97" s="110">
        <v>673.58930741190773</v>
      </c>
      <c r="H97" s="110">
        <v>0</v>
      </c>
      <c r="I97" s="110">
        <v>0</v>
      </c>
      <c r="J97" s="110">
        <v>13.731225296442689</v>
      </c>
      <c r="K97" s="110">
        <v>360.89644268774703</v>
      </c>
      <c r="L97" s="111">
        <f t="shared" si="7"/>
        <v>673.58930741190773</v>
      </c>
      <c r="M97" s="111">
        <f t="shared" si="8"/>
        <v>374.62766798418971</v>
      </c>
      <c r="N97" s="101">
        <f t="shared" si="9"/>
        <v>-0.44383370718338833</v>
      </c>
    </row>
    <row r="98" spans="1:14">
      <c r="A98" s="105" t="s">
        <v>919</v>
      </c>
      <c r="B98" s="106">
        <v>7</v>
      </c>
      <c r="C98" s="107" t="s">
        <v>800</v>
      </c>
      <c r="D98" s="109">
        <v>0</v>
      </c>
      <c r="E98" s="110">
        <v>0</v>
      </c>
      <c r="F98" s="110">
        <v>0</v>
      </c>
      <c r="G98" s="110">
        <v>4.6342648845686512</v>
      </c>
      <c r="H98" s="110">
        <v>0</v>
      </c>
      <c r="I98" s="110">
        <v>0</v>
      </c>
      <c r="J98" s="110">
        <v>0</v>
      </c>
      <c r="K98" s="110">
        <v>4.4197628458498031</v>
      </c>
      <c r="L98" s="111">
        <f t="shared" ref="L98:L107" si="10">SUM(D98:G98)</f>
        <v>4.6342648845686512</v>
      </c>
      <c r="M98" s="111">
        <f t="shared" ref="M98:M107" si="11">SUM(H98:K98)</f>
        <v>4.4197628458498031</v>
      </c>
      <c r="N98" s="101">
        <f t="shared" ref="N98:N107" si="12">M98/L98-1</f>
        <v>-4.6286098024544309E-2</v>
      </c>
    </row>
    <row r="99" spans="1:14">
      <c r="A99" s="97" t="s">
        <v>923</v>
      </c>
      <c r="B99" s="106">
        <v>7</v>
      </c>
      <c r="C99" s="107" t="s">
        <v>804</v>
      </c>
      <c r="D99" s="109">
        <v>0</v>
      </c>
      <c r="E99" s="110">
        <v>0</v>
      </c>
      <c r="F99" s="110">
        <v>0</v>
      </c>
      <c r="G99" s="110">
        <v>12.167679222357229</v>
      </c>
      <c r="H99" s="110">
        <v>0</v>
      </c>
      <c r="I99" s="110">
        <v>0</v>
      </c>
      <c r="J99" s="110">
        <v>0</v>
      </c>
      <c r="K99" s="110">
        <v>30.873517786561266</v>
      </c>
      <c r="L99" s="111">
        <f t="shared" si="10"/>
        <v>12.167679222357229</v>
      </c>
      <c r="M99" s="111">
        <f t="shared" si="11"/>
        <v>30.873517786561266</v>
      </c>
      <c r="N99" s="101">
        <f t="shared" si="12"/>
        <v>1.5373382402975757</v>
      </c>
    </row>
    <row r="100" spans="1:14">
      <c r="A100" s="105" t="s">
        <v>927</v>
      </c>
      <c r="B100" s="106">
        <v>7</v>
      </c>
      <c r="C100" s="107" t="s">
        <v>808</v>
      </c>
      <c r="D100" s="109">
        <v>0</v>
      </c>
      <c r="E100" s="110">
        <v>0</v>
      </c>
      <c r="F100" s="110">
        <v>0</v>
      </c>
      <c r="G100" s="110">
        <v>2.2818955042527338</v>
      </c>
      <c r="H100" s="110">
        <v>0</v>
      </c>
      <c r="I100" s="110">
        <v>0</v>
      </c>
      <c r="J100" s="110">
        <v>0</v>
      </c>
      <c r="K100" s="110">
        <v>7.9573122529644271</v>
      </c>
      <c r="L100" s="111">
        <f t="shared" si="10"/>
        <v>2.2818955042527338</v>
      </c>
      <c r="M100" s="111">
        <f t="shared" si="11"/>
        <v>7.9573122529644271</v>
      </c>
      <c r="N100" s="101">
        <f t="shared" si="12"/>
        <v>2.4871501513257317</v>
      </c>
    </row>
    <row r="101" spans="1:14">
      <c r="A101" s="105" t="s">
        <v>935</v>
      </c>
      <c r="B101" s="106">
        <v>7</v>
      </c>
      <c r="C101" s="107" t="s">
        <v>815</v>
      </c>
      <c r="D101" s="109">
        <v>0</v>
      </c>
      <c r="E101" s="110">
        <v>0</v>
      </c>
      <c r="F101" s="110">
        <v>0</v>
      </c>
      <c r="G101" s="110">
        <v>13.204131227217497</v>
      </c>
      <c r="H101" s="110">
        <v>0</v>
      </c>
      <c r="I101" s="110">
        <v>0</v>
      </c>
      <c r="J101" s="110">
        <v>0</v>
      </c>
      <c r="K101" s="110">
        <v>6.6292490118577074</v>
      </c>
      <c r="L101" s="111">
        <f t="shared" si="10"/>
        <v>13.204131227217497</v>
      </c>
      <c r="M101" s="111">
        <f t="shared" si="11"/>
        <v>6.6292490118577074</v>
      </c>
      <c r="N101" s="101">
        <f t="shared" si="12"/>
        <v>-0.49794129596402936</v>
      </c>
    </row>
    <row r="102" spans="1:14">
      <c r="A102" s="105" t="s">
        <v>932</v>
      </c>
      <c r="B102" s="106">
        <v>7</v>
      </c>
      <c r="C102" s="107" t="s">
        <v>817</v>
      </c>
      <c r="D102" s="109">
        <v>0</v>
      </c>
      <c r="E102" s="110">
        <v>0</v>
      </c>
      <c r="F102" s="110">
        <v>25.277035236938033</v>
      </c>
      <c r="G102" s="110">
        <v>10151.613608748483</v>
      </c>
      <c r="H102" s="110">
        <v>98.339920948616609</v>
      </c>
      <c r="I102" s="110">
        <v>0</v>
      </c>
      <c r="J102" s="110">
        <v>0</v>
      </c>
      <c r="K102" s="110">
        <v>17861.157312252966</v>
      </c>
      <c r="L102" s="111">
        <f t="shared" si="10"/>
        <v>10176.890643985422</v>
      </c>
      <c r="M102" s="111">
        <f t="shared" si="11"/>
        <v>17959.497233201582</v>
      </c>
      <c r="N102" s="101">
        <f t="shared" si="12"/>
        <v>0.76473324333259973</v>
      </c>
    </row>
    <row r="103" spans="1:14">
      <c r="A103" s="105" t="s">
        <v>940</v>
      </c>
      <c r="B103" s="106">
        <v>7</v>
      </c>
      <c r="C103" s="107" t="s">
        <v>821</v>
      </c>
      <c r="D103" s="109">
        <v>2.8845686512758202</v>
      </c>
      <c r="E103" s="110">
        <v>0</v>
      </c>
      <c r="F103" s="110">
        <v>28.61482381530984</v>
      </c>
      <c r="G103" s="110">
        <v>188.18590522478738</v>
      </c>
      <c r="H103" s="110">
        <v>86.500395256916988</v>
      </c>
      <c r="I103" s="110">
        <v>3373.865612648221</v>
      </c>
      <c r="J103" s="110">
        <v>41.445849802371541</v>
      </c>
      <c r="K103" s="110">
        <v>478.84426877470361</v>
      </c>
      <c r="L103" s="111">
        <f t="shared" si="10"/>
        <v>219.68529769137302</v>
      </c>
      <c r="M103" s="111">
        <f t="shared" si="11"/>
        <v>3980.656126482213</v>
      </c>
      <c r="N103" s="101">
        <f t="shared" si="12"/>
        <v>17.119811240506753</v>
      </c>
    </row>
    <row r="104" spans="1:14">
      <c r="A104" s="105" t="s">
        <v>941</v>
      </c>
      <c r="B104" s="106">
        <v>7</v>
      </c>
      <c r="C104" s="107" t="s">
        <v>822</v>
      </c>
      <c r="D104" s="109">
        <v>0</v>
      </c>
      <c r="E104" s="110">
        <v>0</v>
      </c>
      <c r="F104" s="110">
        <v>0</v>
      </c>
      <c r="G104" s="110">
        <v>2.0376670716889431</v>
      </c>
      <c r="H104" s="110">
        <v>0</v>
      </c>
      <c r="I104" s="110">
        <v>0</v>
      </c>
      <c r="J104" s="110">
        <v>0</v>
      </c>
      <c r="K104" s="110">
        <v>3.8608695652173917</v>
      </c>
      <c r="L104" s="111">
        <f t="shared" si="10"/>
        <v>2.0376670716889431</v>
      </c>
      <c r="M104" s="111">
        <f t="shared" si="11"/>
        <v>3.8608695652173917</v>
      </c>
      <c r="N104" s="101">
        <f t="shared" si="12"/>
        <v>0.89474994166601851</v>
      </c>
    </row>
    <row r="105" spans="1:14">
      <c r="A105" s="105" t="s">
        <v>950</v>
      </c>
      <c r="B105" s="106">
        <v>7</v>
      </c>
      <c r="C105" s="107" t="s">
        <v>831</v>
      </c>
      <c r="D105" s="109">
        <v>0</v>
      </c>
      <c r="E105" s="110">
        <v>0</v>
      </c>
      <c r="F105" s="110">
        <v>0</v>
      </c>
      <c r="G105" s="110">
        <v>1.7958687727825031</v>
      </c>
      <c r="H105" s="110">
        <v>0</v>
      </c>
      <c r="I105" s="110">
        <v>0</v>
      </c>
      <c r="J105" s="110">
        <v>0</v>
      </c>
      <c r="K105" s="110">
        <v>4.7810276679841897</v>
      </c>
      <c r="L105" s="111">
        <f t="shared" si="10"/>
        <v>1.7958687727825031</v>
      </c>
      <c r="M105" s="111">
        <f t="shared" si="11"/>
        <v>4.7810276679841897</v>
      </c>
      <c r="N105" s="101">
        <f t="shared" si="12"/>
        <v>1.6622366513876781</v>
      </c>
    </row>
    <row r="106" spans="1:14">
      <c r="A106" s="105" t="s">
        <v>955</v>
      </c>
      <c r="B106" s="106">
        <v>7</v>
      </c>
      <c r="C106" s="107" t="s">
        <v>836</v>
      </c>
      <c r="D106" s="109">
        <v>0</v>
      </c>
      <c r="E106" s="110">
        <v>0</v>
      </c>
      <c r="F106" s="110">
        <v>0</v>
      </c>
      <c r="G106" s="110">
        <v>5.6609963547995141</v>
      </c>
      <c r="H106" s="110">
        <v>0</v>
      </c>
      <c r="I106" s="110">
        <v>0</v>
      </c>
      <c r="J106" s="110">
        <v>0</v>
      </c>
      <c r="K106" s="110">
        <v>9.2458498023715414</v>
      </c>
      <c r="L106" s="111">
        <f t="shared" si="10"/>
        <v>5.6609963547995141</v>
      </c>
      <c r="M106" s="111">
        <f t="shared" si="11"/>
        <v>9.2458498023715414</v>
      </c>
      <c r="N106" s="101">
        <f t="shared" si="12"/>
        <v>0.63325485884348098</v>
      </c>
    </row>
    <row r="107" spans="1:14">
      <c r="A107" s="105" t="s">
        <v>959</v>
      </c>
      <c r="B107" s="106">
        <v>7</v>
      </c>
      <c r="C107" s="107" t="s">
        <v>840</v>
      </c>
      <c r="D107" s="109">
        <v>0</v>
      </c>
      <c r="E107" s="110">
        <v>0</v>
      </c>
      <c r="F107" s="110">
        <v>0</v>
      </c>
      <c r="G107" s="110">
        <v>2.6962332928311055</v>
      </c>
      <c r="H107" s="110">
        <v>0</v>
      </c>
      <c r="I107" s="110">
        <v>0</v>
      </c>
      <c r="J107" s="110">
        <v>0</v>
      </c>
      <c r="K107" s="110">
        <v>2.7090909090909094</v>
      </c>
      <c r="L107" s="111">
        <f t="shared" si="10"/>
        <v>2.6962332928311055</v>
      </c>
      <c r="M107" s="111">
        <f t="shared" si="11"/>
        <v>2.7090909090909094</v>
      </c>
      <c r="N107" s="101">
        <f t="shared" si="12"/>
        <v>4.7687328444427912E-3</v>
      </c>
    </row>
  </sheetData>
  <sortState xmlns:xlrd2="http://schemas.microsoft.com/office/spreadsheetml/2017/richdata2" ref="A2:N107">
    <sortCondition ref="B2:B107"/>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D10DC-1FB4-714B-A818-ED2980DF88C5}">
  <dimension ref="A1:I107"/>
  <sheetViews>
    <sheetView workbookViewId="0"/>
  </sheetViews>
  <sheetFormatPr defaultColWidth="11.42578125" defaultRowHeight="15"/>
  <cols>
    <col min="1" max="1" width="7.28515625" bestFit="1" customWidth="1"/>
    <col min="2" max="2" width="16.7109375" bestFit="1" customWidth="1"/>
    <col min="3" max="4" width="12.140625" bestFit="1" customWidth="1"/>
    <col min="6" max="6" width="7.28515625" bestFit="1" customWidth="1"/>
    <col min="7" max="7" width="10.140625" bestFit="1" customWidth="1"/>
    <col min="8" max="8" width="12.140625" bestFit="1" customWidth="1"/>
    <col min="9" max="9" width="19.7109375" bestFit="1" customWidth="1"/>
  </cols>
  <sheetData>
    <row r="1" spans="1:9" s="116" customFormat="1" ht="14.25">
      <c r="A1" s="92" t="s">
        <v>620</v>
      </c>
      <c r="B1" s="115" t="s">
        <v>621</v>
      </c>
      <c r="C1" s="115" t="s">
        <v>983</v>
      </c>
      <c r="D1" s="115" t="s">
        <v>984</v>
      </c>
      <c r="F1" s="117" t="s">
        <v>620</v>
      </c>
      <c r="G1" s="117">
        <v>2008</v>
      </c>
      <c r="H1" s="117">
        <v>2019</v>
      </c>
      <c r="I1" s="117" t="s">
        <v>976</v>
      </c>
    </row>
    <row r="2" spans="1:9" ht="18.75">
      <c r="A2" s="118">
        <v>1</v>
      </c>
      <c r="B2" s="119" t="s">
        <v>752</v>
      </c>
      <c r="C2" s="120">
        <v>271394.37600000005</v>
      </c>
      <c r="D2" s="120">
        <v>3235658.7210000004</v>
      </c>
      <c r="F2" s="121" t="s">
        <v>855</v>
      </c>
      <c r="G2" s="121">
        <f>SUM(C2:C11)</f>
        <v>1376063.4532077764</v>
      </c>
      <c r="H2" s="121">
        <f>SUM(D2:D11)</f>
        <v>4643282.0530000003</v>
      </c>
      <c r="I2" s="104">
        <f t="shared" ref="I2:I8" si="0">((H2/G2)-1)/100</f>
        <v>2.3743226318349839E-2</v>
      </c>
    </row>
    <row r="3" spans="1:9" ht="18.75">
      <c r="A3" s="122">
        <v>1</v>
      </c>
      <c r="B3" s="119" t="s">
        <v>765</v>
      </c>
      <c r="C3" s="120">
        <v>934679.00820777647</v>
      </c>
      <c r="D3" s="120">
        <v>975401.70699999994</v>
      </c>
      <c r="F3" s="121" t="s">
        <v>857</v>
      </c>
      <c r="G3" s="121">
        <f>SUM(C12:C31)</f>
        <v>1355225.8148274608</v>
      </c>
      <c r="H3" s="121">
        <f>SUM(D12:D31)</f>
        <v>3894214.2900000005</v>
      </c>
      <c r="I3" s="104">
        <f t="shared" si="0"/>
        <v>1.8734800115180722E-2</v>
      </c>
    </row>
    <row r="4" spans="1:9" ht="18.75">
      <c r="A4" s="122">
        <v>1</v>
      </c>
      <c r="B4" s="119" t="s">
        <v>775</v>
      </c>
      <c r="C4" s="120">
        <v>14868.733</v>
      </c>
      <c r="D4" s="120">
        <v>11019.393</v>
      </c>
      <c r="F4" s="121" t="s">
        <v>859</v>
      </c>
      <c r="G4" s="121">
        <f>SUM(C32:C45)</f>
        <v>333932.27999999997</v>
      </c>
      <c r="H4" s="121">
        <f>SUM(D32:D45)</f>
        <v>819887.48900000006</v>
      </c>
      <c r="I4" s="104">
        <f t="shared" si="0"/>
        <v>1.455250774198889E-2</v>
      </c>
    </row>
    <row r="5" spans="1:9" ht="18.75">
      <c r="A5" s="122">
        <v>1</v>
      </c>
      <c r="B5" s="119" t="s">
        <v>780</v>
      </c>
      <c r="C5" s="120">
        <v>50760.999000000011</v>
      </c>
      <c r="D5" s="120">
        <v>21987.431</v>
      </c>
      <c r="F5" s="121" t="s">
        <v>861</v>
      </c>
      <c r="G5">
        <f>SUM(C46:C61)</f>
        <v>1843152.9703560146</v>
      </c>
      <c r="H5">
        <f>SUM(D46:D61)</f>
        <v>5929148.4000000004</v>
      </c>
      <c r="I5" s="104">
        <f t="shared" si="0"/>
        <v>2.2168509588516433E-2</v>
      </c>
    </row>
    <row r="6" spans="1:9" ht="18.75">
      <c r="A6" s="122">
        <v>1</v>
      </c>
      <c r="B6" s="119" t="s">
        <v>786</v>
      </c>
      <c r="C6" s="120">
        <v>23820.058000000001</v>
      </c>
      <c r="D6" s="120">
        <v>22901.147000000001</v>
      </c>
      <c r="F6" s="121" t="s">
        <v>863</v>
      </c>
      <c r="G6" s="121">
        <f>SUM(C62:C70)</f>
        <v>1601994.6610000003</v>
      </c>
      <c r="H6" s="121">
        <f>SUM(D62:D70)</f>
        <v>3166849.6779999998</v>
      </c>
      <c r="I6" s="104">
        <f t="shared" si="0"/>
        <v>9.768166243595236E-3</v>
      </c>
    </row>
    <row r="7" spans="1:9" ht="18.75">
      <c r="A7" s="122">
        <v>1</v>
      </c>
      <c r="B7" s="119" t="s">
        <v>787</v>
      </c>
      <c r="C7" s="120">
        <v>9343.2849999999999</v>
      </c>
      <c r="D7" s="120">
        <v>12623.232999999998</v>
      </c>
      <c r="F7" s="121" t="s">
        <v>865</v>
      </c>
      <c r="G7" s="121">
        <f>SUM(C71:C87)</f>
        <v>2436961.5379999997</v>
      </c>
      <c r="H7" s="121">
        <f>SUM(D71:D87)</f>
        <v>7026019.5649999985</v>
      </c>
      <c r="I7" s="104">
        <f t="shared" si="0"/>
        <v>1.8831064649326441E-2</v>
      </c>
    </row>
    <row r="8" spans="1:9" ht="18.75">
      <c r="A8" s="122">
        <v>1</v>
      </c>
      <c r="B8" s="119" t="s">
        <v>790</v>
      </c>
      <c r="C8" s="120">
        <v>16409.227999999999</v>
      </c>
      <c r="D8" s="120">
        <v>34789.457999999999</v>
      </c>
      <c r="F8" s="121" t="s">
        <v>867</v>
      </c>
      <c r="G8" s="121">
        <f>SUM(C88:C107)</f>
        <v>1864259.2537071686</v>
      </c>
      <c r="H8" s="121">
        <f>SUM(D88:D107)</f>
        <v>5176120.2240000004</v>
      </c>
      <c r="I8" s="104">
        <f t="shared" si="0"/>
        <v>1.7765023634492026E-2</v>
      </c>
    </row>
    <row r="9" spans="1:9" ht="18.75">
      <c r="A9" s="122">
        <v>1</v>
      </c>
      <c r="B9" s="119" t="s">
        <v>797</v>
      </c>
      <c r="C9" s="120">
        <v>6329.6069999999991</v>
      </c>
      <c r="D9" s="120">
        <v>114206.61399999999</v>
      </c>
    </row>
    <row r="10" spans="1:9" ht="18.75">
      <c r="A10" s="122">
        <v>1</v>
      </c>
      <c r="B10" s="119" t="s">
        <v>805</v>
      </c>
      <c r="C10" s="120">
        <v>31976.143999999997</v>
      </c>
      <c r="D10" s="120">
        <v>185162.72700000001</v>
      </c>
    </row>
    <row r="11" spans="1:9" ht="18.75">
      <c r="A11" s="122">
        <v>1</v>
      </c>
      <c r="B11" s="119" t="s">
        <v>829</v>
      </c>
      <c r="C11" s="120">
        <v>16482.015000000003</v>
      </c>
      <c r="D11" s="120">
        <v>29531.621999999999</v>
      </c>
    </row>
    <row r="12" spans="1:9" ht="18.75">
      <c r="A12" s="118">
        <v>2</v>
      </c>
      <c r="B12" s="119" t="s">
        <v>739</v>
      </c>
      <c r="C12" s="120">
        <v>2995.683</v>
      </c>
      <c r="D12" s="120">
        <v>5340.371000000001</v>
      </c>
    </row>
    <row r="13" spans="1:9" ht="18.75">
      <c r="A13" s="118">
        <v>2</v>
      </c>
      <c r="B13" s="119" t="s">
        <v>743</v>
      </c>
      <c r="C13" s="120">
        <v>162403.8208274605</v>
      </c>
      <c r="D13" s="120">
        <v>857504.65700000012</v>
      </c>
    </row>
    <row r="14" spans="1:9" ht="18.75">
      <c r="A14" s="118">
        <v>2</v>
      </c>
      <c r="B14" s="119" t="s">
        <v>745</v>
      </c>
      <c r="C14" s="120">
        <v>442101.18499999994</v>
      </c>
      <c r="D14" s="120">
        <v>1179912.3460000001</v>
      </c>
    </row>
    <row r="15" spans="1:9" ht="18.75">
      <c r="A15" s="122">
        <v>2</v>
      </c>
      <c r="B15" s="119" t="s">
        <v>762</v>
      </c>
      <c r="C15" s="120">
        <v>6234.0479999999998</v>
      </c>
      <c r="D15" s="120">
        <v>20074.698999999997</v>
      </c>
    </row>
    <row r="16" spans="1:9" ht="18.75">
      <c r="A16" s="122">
        <v>2</v>
      </c>
      <c r="B16" s="119" t="s">
        <v>755</v>
      </c>
      <c r="C16" s="120">
        <v>168548.182</v>
      </c>
      <c r="D16" s="120">
        <v>164073.87199999997</v>
      </c>
    </row>
    <row r="17" spans="1:4" ht="18.75">
      <c r="A17" s="122">
        <v>2</v>
      </c>
      <c r="B17" s="119" t="s">
        <v>757</v>
      </c>
      <c r="C17" s="120">
        <v>131248.64499999999</v>
      </c>
      <c r="D17" s="120">
        <v>551151.74600000004</v>
      </c>
    </row>
    <row r="18" spans="1:4" ht="18.75">
      <c r="A18" s="122">
        <v>2</v>
      </c>
      <c r="B18" s="119" t="s">
        <v>778</v>
      </c>
      <c r="C18" s="120">
        <v>12051.973</v>
      </c>
      <c r="D18" s="120">
        <v>4625.7430000000004</v>
      </c>
    </row>
    <row r="19" spans="1:4" ht="18.75">
      <c r="A19" s="122">
        <v>2</v>
      </c>
      <c r="B19" s="119" t="s">
        <v>781</v>
      </c>
      <c r="C19" s="120">
        <v>41851.542999999998</v>
      </c>
      <c r="D19" s="120">
        <v>49336.917999999998</v>
      </c>
    </row>
    <row r="20" spans="1:4" ht="18.75">
      <c r="A20" s="122">
        <v>2</v>
      </c>
      <c r="B20" s="119" t="s">
        <v>783</v>
      </c>
      <c r="C20" s="120">
        <v>44108.741999999991</v>
      </c>
      <c r="D20" s="120">
        <v>19580.897999999997</v>
      </c>
    </row>
    <row r="21" spans="1:4" ht="18.75">
      <c r="A21" s="122">
        <v>2</v>
      </c>
      <c r="B21" s="119" t="s">
        <v>792</v>
      </c>
      <c r="C21" s="120">
        <v>22848.277999999998</v>
      </c>
      <c r="D21" s="120">
        <v>25596.846000000005</v>
      </c>
    </row>
    <row r="22" spans="1:4" ht="18.75">
      <c r="A22" s="122">
        <v>2</v>
      </c>
      <c r="B22" s="119" t="s">
        <v>793</v>
      </c>
      <c r="C22" s="120">
        <v>64424.517000000007</v>
      </c>
      <c r="D22" s="120">
        <v>104363.133</v>
      </c>
    </row>
    <row r="23" spans="1:4" ht="18.75">
      <c r="A23" s="122">
        <v>2</v>
      </c>
      <c r="B23" s="119" t="s">
        <v>801</v>
      </c>
      <c r="C23" s="120">
        <v>18200.261999999999</v>
      </c>
      <c r="D23" s="120">
        <v>16843.665000000001</v>
      </c>
    </row>
    <row r="24" spans="1:4" ht="18.75">
      <c r="A24" s="122">
        <v>2</v>
      </c>
      <c r="B24" s="119" t="s">
        <v>809</v>
      </c>
      <c r="C24" s="120">
        <v>14214.512999999997</v>
      </c>
      <c r="D24" s="120">
        <v>139579.60399999999</v>
      </c>
    </row>
    <row r="25" spans="1:4" ht="18.75">
      <c r="A25" s="122">
        <v>2</v>
      </c>
      <c r="B25" s="119" t="s">
        <v>818</v>
      </c>
      <c r="C25" s="120">
        <v>3717.9209999999998</v>
      </c>
      <c r="D25" s="120">
        <v>5733.5550000000003</v>
      </c>
    </row>
    <row r="26" spans="1:4" ht="18.75">
      <c r="A26" s="122">
        <v>2</v>
      </c>
      <c r="B26" s="119" t="s">
        <v>832</v>
      </c>
      <c r="C26" s="120">
        <v>10721.443000000001</v>
      </c>
      <c r="D26" s="120">
        <v>158613.84699999998</v>
      </c>
    </row>
    <row r="27" spans="1:4" ht="18.75">
      <c r="A27" s="122">
        <v>2</v>
      </c>
      <c r="B27" s="119" t="s">
        <v>835</v>
      </c>
      <c r="C27" s="120">
        <v>11817.582</v>
      </c>
      <c r="D27" s="120">
        <v>29765.149000000001</v>
      </c>
    </row>
    <row r="28" spans="1:4" ht="18.75">
      <c r="A28" s="122">
        <v>2</v>
      </c>
      <c r="B28" s="119" t="s">
        <v>837</v>
      </c>
      <c r="C28" s="120">
        <v>179025.77600000001</v>
      </c>
      <c r="D28" s="120">
        <v>513947.22000000003</v>
      </c>
    </row>
    <row r="29" spans="1:4" ht="18.75">
      <c r="A29" s="122">
        <v>2</v>
      </c>
      <c r="B29" s="119" t="s">
        <v>842</v>
      </c>
      <c r="C29" s="120">
        <v>3942.5839999999998</v>
      </c>
      <c r="D29" s="120">
        <v>11253.975999999999</v>
      </c>
    </row>
    <row r="30" spans="1:4" ht="18.75">
      <c r="A30" s="122">
        <v>2</v>
      </c>
      <c r="B30" s="119" t="s">
        <v>843</v>
      </c>
      <c r="C30" s="120">
        <v>8891.9089999999997</v>
      </c>
      <c r="D30" s="120">
        <v>22622.206999999999</v>
      </c>
    </row>
    <row r="31" spans="1:4" ht="18.75">
      <c r="A31" s="122">
        <v>2</v>
      </c>
      <c r="B31" s="119" t="s">
        <v>847</v>
      </c>
      <c r="C31" s="120">
        <v>5877.2079999999996</v>
      </c>
      <c r="D31" s="120">
        <v>14293.837999999998</v>
      </c>
    </row>
    <row r="32" spans="1:4" ht="18.75">
      <c r="A32" s="122">
        <v>3</v>
      </c>
      <c r="B32" s="119" t="s">
        <v>776</v>
      </c>
      <c r="C32" s="120">
        <v>43650.621999999996</v>
      </c>
      <c r="D32" s="120">
        <v>88648.334000000003</v>
      </c>
    </row>
    <row r="33" spans="1:4" ht="18.75">
      <c r="A33" s="122">
        <v>3</v>
      </c>
      <c r="B33" s="119" t="s">
        <v>777</v>
      </c>
      <c r="C33" s="120">
        <v>19358.200999999997</v>
      </c>
      <c r="D33" s="120">
        <v>22641.850999999999</v>
      </c>
    </row>
    <row r="34" spans="1:4" ht="18.75">
      <c r="A34" s="122">
        <v>3</v>
      </c>
      <c r="B34" s="119" t="s">
        <v>779</v>
      </c>
      <c r="C34" s="120">
        <v>15801.814000000002</v>
      </c>
      <c r="D34" s="120">
        <v>26466.907999999999</v>
      </c>
    </row>
    <row r="35" spans="1:4" ht="18.75">
      <c r="A35" s="122">
        <v>3</v>
      </c>
      <c r="B35" s="119" t="s">
        <v>782</v>
      </c>
      <c r="C35" s="120">
        <v>75258.511000000013</v>
      </c>
      <c r="D35" s="120">
        <v>21345.656999999996</v>
      </c>
    </row>
    <row r="36" spans="1:4" ht="18.75">
      <c r="A36" s="122">
        <v>3</v>
      </c>
      <c r="B36" s="119" t="s">
        <v>784</v>
      </c>
      <c r="C36" s="120">
        <v>5097.0660000000007</v>
      </c>
      <c r="D36" s="120">
        <v>11440.260999999997</v>
      </c>
    </row>
    <row r="37" spans="1:4" ht="18.75">
      <c r="A37" s="122">
        <v>3</v>
      </c>
      <c r="B37" s="119" t="s">
        <v>806</v>
      </c>
      <c r="C37" s="120">
        <v>66601.384000000005</v>
      </c>
      <c r="D37" s="120">
        <v>457770.16600000003</v>
      </c>
    </row>
    <row r="38" spans="1:4" ht="18.75">
      <c r="A38" s="122">
        <v>3</v>
      </c>
      <c r="B38" s="119" t="s">
        <v>813</v>
      </c>
      <c r="C38" s="120">
        <v>6513.0190000000011</v>
      </c>
      <c r="D38" s="120">
        <v>7875.4770000000008</v>
      </c>
    </row>
    <row r="39" spans="1:4" ht="18.75">
      <c r="A39" s="122">
        <v>3</v>
      </c>
      <c r="B39" s="119" t="s">
        <v>816</v>
      </c>
      <c r="C39" s="120">
        <v>5940.085</v>
      </c>
      <c r="D39" s="120">
        <v>9875.9830000000002</v>
      </c>
    </row>
    <row r="40" spans="1:4" ht="18.75">
      <c r="A40" s="122">
        <v>3</v>
      </c>
      <c r="B40" s="119" t="s">
        <v>819</v>
      </c>
      <c r="C40" s="120">
        <v>7233.22</v>
      </c>
      <c r="D40" s="120">
        <v>4346.1310000000003</v>
      </c>
    </row>
    <row r="41" spans="1:4" ht="18.75">
      <c r="A41" s="122">
        <v>3</v>
      </c>
      <c r="B41" s="119" t="s">
        <v>820</v>
      </c>
      <c r="C41" s="120">
        <v>1700.5569999999998</v>
      </c>
      <c r="D41" s="120">
        <v>5680.4629999999997</v>
      </c>
    </row>
    <row r="42" spans="1:4" ht="18.75">
      <c r="A42" s="122">
        <v>3</v>
      </c>
      <c r="B42" s="119" t="s">
        <v>828</v>
      </c>
      <c r="C42" s="120">
        <v>23293.121999999999</v>
      </c>
      <c r="D42" s="120">
        <v>41621.158000000003</v>
      </c>
    </row>
    <row r="43" spans="1:4" ht="18.75">
      <c r="A43" s="122">
        <v>3</v>
      </c>
      <c r="B43" s="119" t="s">
        <v>830</v>
      </c>
      <c r="C43" s="120">
        <v>5335.8710000000001</v>
      </c>
      <c r="D43" s="120">
        <v>12547.031999999999</v>
      </c>
    </row>
    <row r="44" spans="1:4" ht="18.75">
      <c r="A44" s="122">
        <v>3</v>
      </c>
      <c r="B44" s="119" t="s">
        <v>839</v>
      </c>
      <c r="C44" s="120">
        <v>24306.989000000001</v>
      </c>
      <c r="D44" s="120">
        <v>68530.972999999998</v>
      </c>
    </row>
    <row r="45" spans="1:4" ht="18.75">
      <c r="A45" s="122">
        <v>3</v>
      </c>
      <c r="B45" s="119" t="s">
        <v>845</v>
      </c>
      <c r="C45" s="120">
        <v>33841.818999999996</v>
      </c>
      <c r="D45" s="120">
        <v>41097.095000000001</v>
      </c>
    </row>
    <row r="46" spans="1:4" ht="18.75">
      <c r="A46" s="118">
        <v>4</v>
      </c>
      <c r="B46" s="119" t="s">
        <v>746</v>
      </c>
      <c r="C46" s="120">
        <v>109701.14499999999</v>
      </c>
      <c r="D46" s="120">
        <v>1557772.8669999999</v>
      </c>
    </row>
    <row r="47" spans="1:4" ht="18.75">
      <c r="A47" s="118">
        <v>4</v>
      </c>
      <c r="B47" s="119" t="s">
        <v>748</v>
      </c>
      <c r="C47" s="120">
        <v>190152.61800000002</v>
      </c>
      <c r="D47" s="120">
        <v>498513.76700000005</v>
      </c>
    </row>
    <row r="48" spans="1:4" ht="18.75">
      <c r="A48" s="118">
        <v>4</v>
      </c>
      <c r="B48" s="119" t="s">
        <v>750</v>
      </c>
      <c r="C48" s="120">
        <v>304506.73299999995</v>
      </c>
      <c r="D48" s="120">
        <v>1121977.9870000002</v>
      </c>
    </row>
    <row r="49" spans="1:4" ht="18.75">
      <c r="A49" s="122">
        <v>4</v>
      </c>
      <c r="B49" s="119" t="s">
        <v>768</v>
      </c>
      <c r="C49" s="120">
        <v>253142.291</v>
      </c>
      <c r="D49" s="120">
        <v>592227.21700000006</v>
      </c>
    </row>
    <row r="50" spans="1:4" ht="18.75">
      <c r="A50" s="122">
        <v>4</v>
      </c>
      <c r="B50" s="119" t="s">
        <v>769</v>
      </c>
      <c r="C50" s="120">
        <v>101721.84099999999</v>
      </c>
      <c r="D50" s="120">
        <v>80161.27300000003</v>
      </c>
    </row>
    <row r="51" spans="1:4" ht="18.75">
      <c r="A51" s="122">
        <v>4</v>
      </c>
      <c r="B51" s="119" t="s">
        <v>770</v>
      </c>
      <c r="C51" s="120">
        <v>78469.703999999998</v>
      </c>
      <c r="D51" s="120">
        <v>305060.11</v>
      </c>
    </row>
    <row r="52" spans="1:4" ht="18.75">
      <c r="A52" s="122">
        <v>4</v>
      </c>
      <c r="B52" s="119" t="s">
        <v>771</v>
      </c>
      <c r="C52" s="120">
        <v>399273.39335601468</v>
      </c>
      <c r="D52" s="120">
        <v>1117175.3559999999</v>
      </c>
    </row>
    <row r="53" spans="1:4" ht="18.75">
      <c r="A53" s="122">
        <v>4</v>
      </c>
      <c r="B53" s="119" t="s">
        <v>773</v>
      </c>
      <c r="C53" s="120">
        <v>84311.776999999987</v>
      </c>
      <c r="D53" s="120">
        <v>79724.842000000004</v>
      </c>
    </row>
    <row r="54" spans="1:4" ht="18.75">
      <c r="A54" s="122">
        <v>4</v>
      </c>
      <c r="B54" s="119" t="s">
        <v>794</v>
      </c>
      <c r="C54" s="120">
        <v>15808.961000000001</v>
      </c>
      <c r="D54" s="120">
        <v>24352.080000000002</v>
      </c>
    </row>
    <row r="55" spans="1:4" ht="18.75">
      <c r="A55" s="122">
        <v>4</v>
      </c>
      <c r="B55" s="119" t="s">
        <v>796</v>
      </c>
      <c r="C55" s="120">
        <v>130175.63100000002</v>
      </c>
      <c r="D55" s="120">
        <v>168299.74400000001</v>
      </c>
    </row>
    <row r="56" spans="1:4" ht="18.75">
      <c r="A56" s="122">
        <v>4</v>
      </c>
      <c r="B56" s="119" t="s">
        <v>810</v>
      </c>
      <c r="C56" s="120">
        <v>64658.264000000003</v>
      </c>
      <c r="D56" s="120">
        <v>243381.65700000004</v>
      </c>
    </row>
    <row r="57" spans="1:4" ht="18.75">
      <c r="A57" s="122">
        <v>4</v>
      </c>
      <c r="B57" s="119" t="s">
        <v>814</v>
      </c>
      <c r="C57" s="120">
        <v>44225.830999999998</v>
      </c>
      <c r="D57" s="120">
        <v>32417.862999999998</v>
      </c>
    </row>
    <row r="58" spans="1:4" ht="18.75">
      <c r="A58" s="122">
        <v>4</v>
      </c>
      <c r="B58" s="119" t="s">
        <v>824</v>
      </c>
      <c r="C58" s="120">
        <v>16664.344000000001</v>
      </c>
      <c r="D58" s="120">
        <v>8352.1790000000001</v>
      </c>
    </row>
    <row r="59" spans="1:4" ht="18.75">
      <c r="A59" s="122">
        <v>4</v>
      </c>
      <c r="B59" s="119" t="s">
        <v>825</v>
      </c>
      <c r="C59" s="120">
        <v>14240.135</v>
      </c>
      <c r="D59" s="120">
        <v>9401.5590000000011</v>
      </c>
    </row>
    <row r="60" spans="1:4" ht="18.75">
      <c r="A60" s="122">
        <v>4</v>
      </c>
      <c r="B60" s="119" t="s">
        <v>826</v>
      </c>
      <c r="C60" s="120">
        <v>7140.0340000000006</v>
      </c>
      <c r="D60" s="120">
        <v>2588.1310000000003</v>
      </c>
    </row>
    <row r="61" spans="1:4" ht="18.75">
      <c r="A61" s="122">
        <v>4</v>
      </c>
      <c r="B61" s="119" t="s">
        <v>848</v>
      </c>
      <c r="C61" s="120">
        <v>28960.268000000004</v>
      </c>
      <c r="D61" s="120">
        <v>87741.767999999996</v>
      </c>
    </row>
    <row r="62" spans="1:4" ht="18.75">
      <c r="A62" s="118">
        <v>5</v>
      </c>
      <c r="B62" s="119" t="s">
        <v>747</v>
      </c>
      <c r="C62" s="120">
        <v>346340.92299999995</v>
      </c>
      <c r="D62" s="120">
        <v>8450.6909999999989</v>
      </c>
    </row>
    <row r="63" spans="1:4" ht="18.75">
      <c r="A63" s="118">
        <v>5</v>
      </c>
      <c r="B63" s="119" t="s">
        <v>749</v>
      </c>
      <c r="C63" s="120">
        <v>305070.70800000004</v>
      </c>
      <c r="D63" s="120">
        <v>4894.8300000000008</v>
      </c>
    </row>
    <row r="64" spans="1:4" ht="18.75">
      <c r="A64" s="118">
        <v>5</v>
      </c>
      <c r="B64" s="119" t="s">
        <v>753</v>
      </c>
      <c r="C64" s="120">
        <v>413775.62700000004</v>
      </c>
      <c r="D64" s="120">
        <v>1640758.0110000002</v>
      </c>
    </row>
    <row r="65" spans="1:4" ht="18.75">
      <c r="A65" s="122">
        <v>5</v>
      </c>
      <c r="B65" s="119" t="s">
        <v>774</v>
      </c>
      <c r="C65" s="120">
        <v>80626.100000000006</v>
      </c>
      <c r="D65" s="120">
        <v>74970.156000000017</v>
      </c>
    </row>
    <row r="66" spans="1:4" ht="18.75">
      <c r="A66" s="122">
        <v>5</v>
      </c>
      <c r="B66" s="119" t="s">
        <v>799</v>
      </c>
      <c r="C66" s="120">
        <v>29612.192999999996</v>
      </c>
      <c r="D66" s="120">
        <v>30279.842000000001</v>
      </c>
    </row>
    <row r="67" spans="1:4" ht="18.75">
      <c r="A67" s="122">
        <v>5</v>
      </c>
      <c r="B67" s="119" t="s">
        <v>803</v>
      </c>
      <c r="C67" s="120">
        <v>122276.44100000001</v>
      </c>
      <c r="D67" s="120">
        <v>315887.61200000002</v>
      </c>
    </row>
    <row r="68" spans="1:4" ht="18.75">
      <c r="A68" s="122">
        <v>5</v>
      </c>
      <c r="B68" s="119" t="s">
        <v>807</v>
      </c>
      <c r="C68" s="120">
        <v>23143.346000000001</v>
      </c>
      <c r="D68" s="120">
        <v>88511.471000000005</v>
      </c>
    </row>
    <row r="69" spans="1:4" ht="18.75">
      <c r="A69" s="122">
        <v>5</v>
      </c>
      <c r="B69" s="119" t="s">
        <v>812</v>
      </c>
      <c r="C69" s="120">
        <v>243177.698</v>
      </c>
      <c r="D69" s="120">
        <v>959203.24999999988</v>
      </c>
    </row>
    <row r="70" spans="1:4" ht="18.75">
      <c r="A70" s="122">
        <v>5</v>
      </c>
      <c r="B70" s="119" t="s">
        <v>838</v>
      </c>
      <c r="C70" s="120">
        <v>37971.625000000007</v>
      </c>
      <c r="D70" s="120">
        <v>43893.815000000002</v>
      </c>
    </row>
    <row r="71" spans="1:4" ht="18.75">
      <c r="A71" s="118">
        <v>6</v>
      </c>
      <c r="B71" s="119" t="s">
        <v>751</v>
      </c>
      <c r="C71" s="120">
        <v>159107.76699999999</v>
      </c>
      <c r="D71" s="120">
        <v>418290.49800000002</v>
      </c>
    </row>
    <row r="72" spans="1:4" ht="18.75">
      <c r="A72" s="122">
        <v>6</v>
      </c>
      <c r="B72" s="119" t="s">
        <v>759</v>
      </c>
      <c r="C72" s="120">
        <v>325357.15999999997</v>
      </c>
      <c r="D72" s="120">
        <v>1601017.777</v>
      </c>
    </row>
    <row r="73" spans="1:4" ht="18.75">
      <c r="A73" s="122">
        <v>6</v>
      </c>
      <c r="B73" s="119" t="s">
        <v>761</v>
      </c>
      <c r="C73" s="120">
        <v>14701.039999999999</v>
      </c>
      <c r="D73" s="120">
        <v>64503.850000000013</v>
      </c>
    </row>
    <row r="74" spans="1:4" ht="18.75">
      <c r="A74" s="122">
        <v>6</v>
      </c>
      <c r="B74" s="119" t="s">
        <v>763</v>
      </c>
      <c r="C74" s="120">
        <v>25195.833000000002</v>
      </c>
      <c r="D74" s="120">
        <v>13551.821</v>
      </c>
    </row>
    <row r="75" spans="1:4" ht="18.75">
      <c r="A75" s="122">
        <v>6</v>
      </c>
      <c r="B75" s="119" t="s">
        <v>764</v>
      </c>
      <c r="C75" s="120">
        <v>483514.03400000004</v>
      </c>
      <c r="D75" s="120">
        <v>1385634.1049999997</v>
      </c>
    </row>
    <row r="76" spans="1:4" ht="18.75">
      <c r="A76" s="122">
        <v>6</v>
      </c>
      <c r="B76" s="119" t="s">
        <v>756</v>
      </c>
      <c r="C76" s="120">
        <v>34404.336999999992</v>
      </c>
      <c r="D76" s="120">
        <v>488874.36</v>
      </c>
    </row>
    <row r="77" spans="1:4" ht="18.75">
      <c r="A77" s="122">
        <v>6</v>
      </c>
      <c r="B77" s="119" t="s">
        <v>772</v>
      </c>
      <c r="C77" s="120">
        <v>6479.4670000000006</v>
      </c>
      <c r="D77" s="120">
        <v>7994.0309999999999</v>
      </c>
    </row>
    <row r="78" spans="1:4" ht="18.75">
      <c r="A78" s="122">
        <v>6</v>
      </c>
      <c r="B78" s="119" t="s">
        <v>785</v>
      </c>
      <c r="C78" s="120">
        <v>7655.75</v>
      </c>
      <c r="D78" s="120">
        <v>61512.936999999998</v>
      </c>
    </row>
    <row r="79" spans="1:4" ht="18.75">
      <c r="A79" s="122">
        <v>6</v>
      </c>
      <c r="B79" s="119" t="s">
        <v>802</v>
      </c>
      <c r="C79" s="120">
        <v>10665.563</v>
      </c>
      <c r="D79" s="120">
        <v>11749.252999999999</v>
      </c>
    </row>
    <row r="80" spans="1:4" ht="18.75">
      <c r="A80" s="122">
        <v>6</v>
      </c>
      <c r="B80" s="119" t="s">
        <v>811</v>
      </c>
      <c r="C80" s="120">
        <v>919912.95799999998</v>
      </c>
      <c r="D80" s="120">
        <v>2100191.8279999997</v>
      </c>
    </row>
    <row r="81" spans="1:4" ht="18.75">
      <c r="A81" s="122">
        <v>6</v>
      </c>
      <c r="B81" s="119" t="s">
        <v>823</v>
      </c>
      <c r="C81" s="120">
        <v>15318.466</v>
      </c>
      <c r="D81" s="120">
        <v>151519.60300000003</v>
      </c>
    </row>
    <row r="82" spans="1:4" ht="18.75">
      <c r="A82" s="122">
        <v>6</v>
      </c>
      <c r="B82" s="119" t="s">
        <v>827</v>
      </c>
      <c r="C82" s="120">
        <v>141338.63399999999</v>
      </c>
      <c r="D82" s="120">
        <v>127929.30600000003</v>
      </c>
    </row>
    <row r="83" spans="1:4" ht="18.75">
      <c r="A83" s="122">
        <v>6</v>
      </c>
      <c r="B83" s="119" t="s">
        <v>833</v>
      </c>
      <c r="C83" s="120">
        <v>21620.576000000001</v>
      </c>
      <c r="D83" s="120">
        <v>32326.425999999996</v>
      </c>
    </row>
    <row r="84" spans="1:4" ht="18.75">
      <c r="A84" s="122">
        <v>6</v>
      </c>
      <c r="B84" s="119" t="s">
        <v>834</v>
      </c>
      <c r="C84" s="120">
        <v>23202.449000000001</v>
      </c>
      <c r="D84" s="120">
        <v>25882.589</v>
      </c>
    </row>
    <row r="85" spans="1:4" ht="18.75">
      <c r="A85" s="122">
        <v>6</v>
      </c>
      <c r="B85" s="119" t="s">
        <v>841</v>
      </c>
      <c r="C85" s="120">
        <v>99269.153999999995</v>
      </c>
      <c r="D85" s="120">
        <v>236932.891</v>
      </c>
    </row>
    <row r="86" spans="1:4" ht="18.75">
      <c r="A86" s="122">
        <v>6</v>
      </c>
      <c r="B86" s="119" t="s">
        <v>844</v>
      </c>
      <c r="C86" s="120">
        <v>90788.884999999995</v>
      </c>
      <c r="D86" s="120">
        <v>205798.64199999996</v>
      </c>
    </row>
    <row r="87" spans="1:4" ht="18.75">
      <c r="A87" s="122">
        <v>6</v>
      </c>
      <c r="B87" s="119" t="s">
        <v>846</v>
      </c>
      <c r="C87" s="120">
        <v>58429.465000000004</v>
      </c>
      <c r="D87" s="120">
        <v>92309.648000000001</v>
      </c>
    </row>
    <row r="88" spans="1:4" ht="18.75">
      <c r="A88" s="118">
        <v>7</v>
      </c>
      <c r="B88" s="119" t="s">
        <v>744</v>
      </c>
      <c r="C88" s="120">
        <v>88343.217999999993</v>
      </c>
      <c r="D88" s="120">
        <v>19803.050000000003</v>
      </c>
    </row>
    <row r="89" spans="1:4" ht="18.75">
      <c r="A89" s="118">
        <v>7</v>
      </c>
      <c r="B89" s="119" t="s">
        <v>758</v>
      </c>
      <c r="C89" s="120">
        <v>426184.52999999991</v>
      </c>
      <c r="D89" s="120">
        <v>877014.62800000003</v>
      </c>
    </row>
    <row r="90" spans="1:4" ht="18.75">
      <c r="A90" s="122">
        <v>7</v>
      </c>
      <c r="B90" s="119" t="s">
        <v>760</v>
      </c>
      <c r="C90" s="120">
        <v>166262.28900000002</v>
      </c>
      <c r="D90" s="120">
        <v>262314.02599999995</v>
      </c>
    </row>
    <row r="91" spans="1:4" ht="18.75">
      <c r="A91" s="122">
        <v>7</v>
      </c>
      <c r="B91" s="119" t="s">
        <v>766</v>
      </c>
      <c r="C91" s="120">
        <v>311242.60000000003</v>
      </c>
      <c r="D91" s="120">
        <v>837396.30400000012</v>
      </c>
    </row>
    <row r="92" spans="1:4" ht="18.75">
      <c r="A92" s="122">
        <v>7</v>
      </c>
      <c r="B92" s="119" t="s">
        <v>767</v>
      </c>
      <c r="C92" s="120">
        <v>15961.268999999998</v>
      </c>
      <c r="D92" s="120">
        <v>69134.010000000009</v>
      </c>
    </row>
    <row r="93" spans="1:4" ht="18.75">
      <c r="A93" s="122">
        <v>7</v>
      </c>
      <c r="B93" s="119" t="s">
        <v>788</v>
      </c>
      <c r="C93" s="120">
        <v>84336.160999999993</v>
      </c>
      <c r="D93" s="120">
        <v>172933.614</v>
      </c>
    </row>
    <row r="94" spans="1:4" ht="18.75">
      <c r="A94" s="122">
        <v>7</v>
      </c>
      <c r="B94" s="119" t="s">
        <v>789</v>
      </c>
      <c r="C94" s="120">
        <v>10850.954</v>
      </c>
      <c r="D94" s="120">
        <v>11188.953</v>
      </c>
    </row>
    <row r="95" spans="1:4" ht="18.75">
      <c r="A95" s="122">
        <v>7</v>
      </c>
      <c r="B95" s="119" t="s">
        <v>791</v>
      </c>
      <c r="C95" s="120">
        <v>19812.935000000001</v>
      </c>
      <c r="D95" s="120">
        <v>24861.475999999999</v>
      </c>
    </row>
    <row r="96" spans="1:4" ht="18.75">
      <c r="A96" s="122">
        <v>7</v>
      </c>
      <c r="B96" s="119" t="s">
        <v>795</v>
      </c>
      <c r="C96" s="120">
        <v>139137.93470716884</v>
      </c>
      <c r="D96" s="120">
        <v>554100.245</v>
      </c>
    </row>
    <row r="97" spans="1:4" ht="18.75">
      <c r="A97" s="122">
        <v>7</v>
      </c>
      <c r="B97" s="119" t="s">
        <v>798</v>
      </c>
      <c r="C97" s="120">
        <v>6022.451</v>
      </c>
      <c r="D97" s="120">
        <v>8623.6079999999984</v>
      </c>
    </row>
    <row r="98" spans="1:4" ht="18.75">
      <c r="A98" s="122">
        <v>7</v>
      </c>
      <c r="B98" s="119" t="s">
        <v>800</v>
      </c>
      <c r="C98" s="120">
        <v>1264.096</v>
      </c>
      <c r="D98" s="120">
        <v>5049.7759999999998</v>
      </c>
    </row>
    <row r="99" spans="1:4" ht="18.75">
      <c r="A99" s="122">
        <v>7</v>
      </c>
      <c r="B99" s="119" t="s">
        <v>804</v>
      </c>
      <c r="C99" s="120">
        <v>9158.9600000000009</v>
      </c>
      <c r="D99" s="120">
        <v>107951.906</v>
      </c>
    </row>
    <row r="100" spans="1:4" ht="18.75">
      <c r="A100" s="122">
        <v>7</v>
      </c>
      <c r="B100" s="119" t="s">
        <v>808</v>
      </c>
      <c r="C100" s="120">
        <v>4784.8739999999998</v>
      </c>
      <c r="D100" s="120">
        <v>66744.348999999987</v>
      </c>
    </row>
    <row r="101" spans="1:4" ht="18.75">
      <c r="A101" s="122">
        <v>7</v>
      </c>
      <c r="B101" s="119" t="s">
        <v>815</v>
      </c>
      <c r="C101" s="120">
        <v>9452.9399999999987</v>
      </c>
      <c r="D101" s="120">
        <v>7700.7849999999999</v>
      </c>
    </row>
    <row r="102" spans="1:4" ht="18.75">
      <c r="A102" s="122">
        <v>7</v>
      </c>
      <c r="B102" s="119" t="s">
        <v>817</v>
      </c>
      <c r="C102" s="120">
        <v>2703.5940000000001</v>
      </c>
      <c r="D102" s="120">
        <v>2745.3960000000002</v>
      </c>
    </row>
    <row r="103" spans="1:4" ht="18.75">
      <c r="A103" s="122">
        <v>7</v>
      </c>
      <c r="B103" s="119" t="s">
        <v>821</v>
      </c>
      <c r="C103" s="120">
        <v>512319.80599999998</v>
      </c>
      <c r="D103" s="120">
        <v>2025318.652</v>
      </c>
    </row>
    <row r="104" spans="1:4" ht="18.75">
      <c r="A104" s="122">
        <v>7</v>
      </c>
      <c r="B104" s="119" t="s">
        <v>822</v>
      </c>
      <c r="C104" s="120">
        <v>3253.7510000000007</v>
      </c>
      <c r="D104" s="120">
        <v>3895.069</v>
      </c>
    </row>
    <row r="105" spans="1:4" ht="18.75">
      <c r="A105" s="122">
        <v>7</v>
      </c>
      <c r="B105" s="119" t="s">
        <v>831</v>
      </c>
      <c r="C105" s="120">
        <v>11548.908000000001</v>
      </c>
      <c r="D105" s="120">
        <v>23640.639000000003</v>
      </c>
    </row>
    <row r="106" spans="1:4" ht="18.75">
      <c r="A106" s="122">
        <v>7</v>
      </c>
      <c r="B106" s="119" t="s">
        <v>836</v>
      </c>
      <c r="C106" s="120">
        <v>4266.3689999999997</v>
      </c>
      <c r="D106" s="120">
        <v>4914.2080000000005</v>
      </c>
    </row>
    <row r="107" spans="1:4" ht="18.75">
      <c r="A107" s="122">
        <v>7</v>
      </c>
      <c r="B107" s="119" t="s">
        <v>840</v>
      </c>
      <c r="C107" s="120">
        <v>37351.614000000009</v>
      </c>
      <c r="D107" s="120">
        <v>90789.53</v>
      </c>
    </row>
  </sheetData>
  <sortState xmlns:xlrd2="http://schemas.microsoft.com/office/spreadsheetml/2017/richdata2" ref="A2:D107">
    <sortCondition ref="A2:A107"/>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E8EFC-03DE-364B-ADF2-BB7508E8690B}">
  <dimension ref="A1:K109"/>
  <sheetViews>
    <sheetView workbookViewId="0"/>
  </sheetViews>
  <sheetFormatPr defaultColWidth="11" defaultRowHeight="15"/>
  <cols>
    <col min="1" max="1" width="15.140625" style="33" customWidth="1"/>
    <col min="2" max="2" width="6.85546875" style="33" customWidth="1"/>
    <col min="3" max="5" width="11.28515625" style="33" customWidth="1"/>
    <col min="6" max="7" width="10.140625" style="33" bestFit="1" customWidth="1"/>
    <col min="8" max="8" width="11" style="33"/>
    <col min="9" max="9" width="6" style="33" bestFit="1" customWidth="1"/>
    <col min="10" max="16384" width="11" style="33"/>
  </cols>
  <sheetData>
    <row r="1" spans="1:11" ht="30">
      <c r="A1" s="123" t="s">
        <v>971</v>
      </c>
      <c r="B1" s="124" t="s">
        <v>620</v>
      </c>
      <c r="C1" s="125" t="s">
        <v>735</v>
      </c>
      <c r="D1" s="125" t="s">
        <v>986</v>
      </c>
      <c r="E1" s="126" t="s">
        <v>987</v>
      </c>
      <c r="F1" s="126" t="s">
        <v>988</v>
      </c>
      <c r="H1" s="59" t="s">
        <v>989</v>
      </c>
    </row>
    <row r="2" spans="1:11" ht="18">
      <c r="A2" s="127" t="s">
        <v>854</v>
      </c>
      <c r="B2" s="89">
        <v>1</v>
      </c>
      <c r="C2" s="128" t="s">
        <v>752</v>
      </c>
      <c r="D2" s="33">
        <v>20</v>
      </c>
      <c r="E2" s="129">
        <v>10</v>
      </c>
      <c r="F2" s="129">
        <f t="shared" ref="F2:F33" si="0">SUM(D2:E2)</f>
        <v>30</v>
      </c>
      <c r="H2" s="59"/>
    </row>
    <row r="3" spans="1:11" ht="18">
      <c r="A3" s="130" t="s">
        <v>856</v>
      </c>
      <c r="B3" s="89">
        <v>1</v>
      </c>
      <c r="C3" s="128" t="s">
        <v>765</v>
      </c>
      <c r="D3" s="33">
        <v>11</v>
      </c>
      <c r="E3" s="129">
        <v>15</v>
      </c>
      <c r="F3" s="129">
        <f t="shared" si="0"/>
        <v>26</v>
      </c>
      <c r="H3" s="59" t="s">
        <v>990</v>
      </c>
    </row>
    <row r="4" spans="1:11" ht="18">
      <c r="A4" s="130" t="s">
        <v>858</v>
      </c>
      <c r="B4" s="89">
        <v>1</v>
      </c>
      <c r="C4" s="128" t="s">
        <v>775</v>
      </c>
      <c r="D4" s="33">
        <v>20</v>
      </c>
      <c r="E4" s="129">
        <v>18</v>
      </c>
      <c r="F4" s="129">
        <f t="shared" si="0"/>
        <v>38</v>
      </c>
      <c r="H4" s="60" t="s">
        <v>620</v>
      </c>
      <c r="I4" s="61">
        <v>2017</v>
      </c>
      <c r="J4" s="61">
        <v>2020</v>
      </c>
      <c r="K4" s="57" t="s">
        <v>991</v>
      </c>
    </row>
    <row r="5" spans="1:11" ht="18">
      <c r="A5" s="130" t="s">
        <v>860</v>
      </c>
      <c r="B5" s="89">
        <v>1</v>
      </c>
      <c r="C5" s="128" t="s">
        <v>780</v>
      </c>
      <c r="D5" s="33">
        <v>103</v>
      </c>
      <c r="E5" s="129">
        <v>2</v>
      </c>
      <c r="F5" s="129">
        <f t="shared" si="0"/>
        <v>105</v>
      </c>
      <c r="H5" s="59">
        <v>1</v>
      </c>
      <c r="I5" s="33">
        <f>SUM(D2:D11)</f>
        <v>217</v>
      </c>
      <c r="J5" s="33">
        <f>SUM(E2:E11)</f>
        <v>112</v>
      </c>
      <c r="K5" s="131">
        <f>(J5-I5)/I5</f>
        <v>-0.4838709677419355</v>
      </c>
    </row>
    <row r="6" spans="1:11" ht="18">
      <c r="A6" s="130" t="s">
        <v>862</v>
      </c>
      <c r="B6" s="89">
        <v>1</v>
      </c>
      <c r="C6" s="128" t="s">
        <v>786</v>
      </c>
      <c r="D6" s="33">
        <v>15</v>
      </c>
      <c r="E6" s="129">
        <v>11</v>
      </c>
      <c r="F6" s="129">
        <f t="shared" si="0"/>
        <v>26</v>
      </c>
      <c r="H6" s="59">
        <v>2</v>
      </c>
      <c r="I6" s="33">
        <f>SUM(D12:D31)</f>
        <v>16482</v>
      </c>
      <c r="J6" s="33">
        <f>SUM(E12:E31)</f>
        <v>17226</v>
      </c>
      <c r="K6" s="131">
        <f t="shared" ref="K6:K11" si="1">(J6-I6)/I6</f>
        <v>4.5140152894066254E-2</v>
      </c>
    </row>
    <row r="7" spans="1:11" ht="18">
      <c r="A7" s="130" t="s">
        <v>864</v>
      </c>
      <c r="B7" s="89">
        <v>1</v>
      </c>
      <c r="C7" s="128" t="s">
        <v>787</v>
      </c>
      <c r="D7" s="33">
        <v>7</v>
      </c>
      <c r="E7" s="129">
        <v>5</v>
      </c>
      <c r="F7" s="129">
        <f t="shared" si="0"/>
        <v>12</v>
      </c>
      <c r="H7" s="59">
        <v>3</v>
      </c>
      <c r="I7" s="33">
        <f>SUM(D32:D45)</f>
        <v>114</v>
      </c>
      <c r="J7" s="33">
        <f>SUM(E32:E45)</f>
        <v>234</v>
      </c>
      <c r="K7" s="131">
        <f t="shared" si="1"/>
        <v>1.0526315789473684</v>
      </c>
    </row>
    <row r="8" spans="1:11" ht="18">
      <c r="A8" s="130" t="s">
        <v>866</v>
      </c>
      <c r="B8" s="89">
        <v>1</v>
      </c>
      <c r="C8" s="128" t="s">
        <v>790</v>
      </c>
      <c r="D8" s="33">
        <v>30</v>
      </c>
      <c r="E8" s="129">
        <v>38</v>
      </c>
      <c r="F8" s="129">
        <f t="shared" si="0"/>
        <v>68</v>
      </c>
      <c r="H8" s="59">
        <v>4</v>
      </c>
      <c r="I8" s="33">
        <f>SUM(D46:D61)</f>
        <v>415</v>
      </c>
      <c r="J8" s="33">
        <f>SUM(E46:E61)</f>
        <v>422</v>
      </c>
      <c r="K8" s="131">
        <f t="shared" si="1"/>
        <v>1.6867469879518072E-2</v>
      </c>
    </row>
    <row r="9" spans="1:11" ht="18">
      <c r="A9" s="130" t="s">
        <v>868</v>
      </c>
      <c r="B9" s="89">
        <v>1</v>
      </c>
      <c r="C9" s="128" t="s">
        <v>797</v>
      </c>
      <c r="D9" s="33">
        <v>2</v>
      </c>
      <c r="E9" s="129">
        <v>1</v>
      </c>
      <c r="F9" s="129">
        <f t="shared" si="0"/>
        <v>3</v>
      </c>
      <c r="H9" s="59">
        <v>5</v>
      </c>
      <c r="I9" s="33">
        <f>SUM(D62:D70)</f>
        <v>477</v>
      </c>
      <c r="J9" s="33">
        <f>SUM(E62:E70)</f>
        <v>512</v>
      </c>
      <c r="K9" s="131">
        <f t="shared" si="1"/>
        <v>7.337526205450734E-2</v>
      </c>
    </row>
    <row r="10" spans="1:11" ht="18">
      <c r="A10" s="130" t="s">
        <v>870</v>
      </c>
      <c r="B10" s="89">
        <v>1</v>
      </c>
      <c r="C10" s="128" t="s">
        <v>805</v>
      </c>
      <c r="D10" s="33">
        <v>4</v>
      </c>
      <c r="E10" s="129">
        <v>5</v>
      </c>
      <c r="F10" s="129">
        <f t="shared" si="0"/>
        <v>9</v>
      </c>
      <c r="H10" s="59">
        <v>6</v>
      </c>
      <c r="I10" s="33">
        <f>SUM(D71:D87)</f>
        <v>486</v>
      </c>
      <c r="J10" s="33">
        <f>SUM(E71:E87)</f>
        <v>488</v>
      </c>
      <c r="K10" s="131">
        <f t="shared" si="1"/>
        <v>4.11522633744856E-3</v>
      </c>
    </row>
    <row r="11" spans="1:11" ht="18">
      <c r="A11" s="130" t="s">
        <v>871</v>
      </c>
      <c r="B11" s="89">
        <v>1</v>
      </c>
      <c r="C11" s="128" t="s">
        <v>829</v>
      </c>
      <c r="D11" s="33">
        <v>5</v>
      </c>
      <c r="E11" s="129">
        <v>7</v>
      </c>
      <c r="F11" s="129">
        <f t="shared" si="0"/>
        <v>12</v>
      </c>
      <c r="H11" s="59">
        <v>7</v>
      </c>
      <c r="I11" s="33">
        <f>SUM(D88:D107)</f>
        <v>379</v>
      </c>
      <c r="J11" s="33">
        <f>SUM(E88:E107)</f>
        <v>419</v>
      </c>
      <c r="K11" s="131">
        <f t="shared" si="1"/>
        <v>0.10554089709762533</v>
      </c>
    </row>
    <row r="12" spans="1:11" ht="18">
      <c r="A12" s="127" t="s">
        <v>872</v>
      </c>
      <c r="B12" s="89">
        <v>2</v>
      </c>
      <c r="C12" s="128" t="s">
        <v>739</v>
      </c>
      <c r="D12" s="33">
        <v>1</v>
      </c>
      <c r="E12" s="129">
        <v>2</v>
      </c>
      <c r="F12" s="129">
        <f t="shared" si="0"/>
        <v>3</v>
      </c>
      <c r="H12" s="59" t="s">
        <v>985</v>
      </c>
      <c r="I12" s="33">
        <v>18570</v>
      </c>
      <c r="J12" s="33">
        <v>19413</v>
      </c>
      <c r="K12" s="131">
        <f>(J12-I12)/I12</f>
        <v>4.5395799676898226E-2</v>
      </c>
    </row>
    <row r="13" spans="1:11" ht="18">
      <c r="A13" s="127" t="s">
        <v>873</v>
      </c>
      <c r="B13" s="89">
        <v>2</v>
      </c>
      <c r="C13" s="128" t="s">
        <v>743</v>
      </c>
      <c r="D13" s="33">
        <v>23</v>
      </c>
      <c r="E13" s="129">
        <v>32</v>
      </c>
      <c r="F13" s="129">
        <f t="shared" si="0"/>
        <v>55</v>
      </c>
    </row>
    <row r="14" spans="1:11" ht="18">
      <c r="A14" s="127" t="s">
        <v>874</v>
      </c>
      <c r="B14" s="89">
        <v>2</v>
      </c>
      <c r="C14" s="128" t="s">
        <v>745</v>
      </c>
      <c r="D14" s="33">
        <v>26</v>
      </c>
      <c r="E14" s="129">
        <v>27</v>
      </c>
      <c r="F14" s="129">
        <f t="shared" si="0"/>
        <v>53</v>
      </c>
    </row>
    <row r="15" spans="1:11" ht="18">
      <c r="A15" s="130" t="s">
        <v>877</v>
      </c>
      <c r="B15" s="89">
        <v>2</v>
      </c>
      <c r="C15" s="128" t="s">
        <v>762</v>
      </c>
      <c r="D15" s="33">
        <v>9</v>
      </c>
      <c r="E15" s="129">
        <v>14</v>
      </c>
      <c r="F15" s="129">
        <f t="shared" si="0"/>
        <v>23</v>
      </c>
    </row>
    <row r="16" spans="1:11" ht="18">
      <c r="A16" s="127" t="s">
        <v>875</v>
      </c>
      <c r="B16" s="89">
        <v>2</v>
      </c>
      <c r="C16" s="128" t="s">
        <v>755</v>
      </c>
      <c r="D16" s="33">
        <v>72</v>
      </c>
      <c r="E16" s="129">
        <v>140</v>
      </c>
      <c r="F16" s="129">
        <f t="shared" si="0"/>
        <v>212</v>
      </c>
    </row>
    <row r="17" spans="1:6" ht="18">
      <c r="A17" s="130" t="s">
        <v>876</v>
      </c>
      <c r="B17" s="89">
        <v>2</v>
      </c>
      <c r="C17" s="128" t="s">
        <v>757</v>
      </c>
      <c r="D17" s="33">
        <v>2</v>
      </c>
      <c r="E17" s="129">
        <v>3</v>
      </c>
      <c r="F17" s="129">
        <f t="shared" si="0"/>
        <v>5</v>
      </c>
    </row>
    <row r="18" spans="1:6" ht="18">
      <c r="A18" s="130" t="s">
        <v>878</v>
      </c>
      <c r="B18" s="89">
        <v>2</v>
      </c>
      <c r="C18" s="128" t="s">
        <v>778</v>
      </c>
      <c r="D18" s="33">
        <v>7</v>
      </c>
      <c r="E18" s="129">
        <v>12</v>
      </c>
      <c r="F18" s="129">
        <f t="shared" si="0"/>
        <v>19</v>
      </c>
    </row>
    <row r="19" spans="1:6" ht="18">
      <c r="A19" s="130" t="s">
        <v>879</v>
      </c>
      <c r="B19" s="89">
        <v>2</v>
      </c>
      <c r="C19" s="128" t="s">
        <v>781</v>
      </c>
      <c r="D19" s="33">
        <v>5</v>
      </c>
      <c r="E19" s="129">
        <v>6</v>
      </c>
      <c r="F19" s="129">
        <f t="shared" si="0"/>
        <v>11</v>
      </c>
    </row>
    <row r="20" spans="1:6" ht="18">
      <c r="A20" s="130" t="s">
        <v>880</v>
      </c>
      <c r="B20" s="89">
        <v>2</v>
      </c>
      <c r="C20" s="128" t="s">
        <v>783</v>
      </c>
      <c r="D20" s="33">
        <v>360</v>
      </c>
      <c r="E20" s="129">
        <v>423</v>
      </c>
      <c r="F20" s="129">
        <f t="shared" si="0"/>
        <v>783</v>
      </c>
    </row>
    <row r="21" spans="1:6" ht="18">
      <c r="A21" s="130" t="s">
        <v>881</v>
      </c>
      <c r="B21" s="89">
        <v>2</v>
      </c>
      <c r="C21" s="128" t="s">
        <v>792</v>
      </c>
      <c r="D21" s="33">
        <v>14886</v>
      </c>
      <c r="E21" s="129">
        <v>15353</v>
      </c>
      <c r="F21" s="129">
        <f t="shared" si="0"/>
        <v>30239</v>
      </c>
    </row>
    <row r="22" spans="1:6" ht="18">
      <c r="A22" s="130" t="s">
        <v>882</v>
      </c>
      <c r="B22" s="89">
        <v>2</v>
      </c>
      <c r="C22" s="128" t="s">
        <v>793</v>
      </c>
      <c r="D22" s="33">
        <v>9</v>
      </c>
      <c r="E22" s="129">
        <v>9</v>
      </c>
      <c r="F22" s="129">
        <f t="shared" si="0"/>
        <v>18</v>
      </c>
    </row>
    <row r="23" spans="1:6" ht="18">
      <c r="A23" s="130" t="s">
        <v>883</v>
      </c>
      <c r="B23" s="89">
        <v>2</v>
      </c>
      <c r="C23" s="128" t="s">
        <v>801</v>
      </c>
      <c r="D23" s="33">
        <v>598</v>
      </c>
      <c r="E23" s="129">
        <v>638</v>
      </c>
      <c r="F23" s="129">
        <f t="shared" si="0"/>
        <v>1236</v>
      </c>
    </row>
    <row r="24" spans="1:6" ht="18">
      <c r="A24" s="130" t="s">
        <v>884</v>
      </c>
      <c r="B24" s="89">
        <v>2</v>
      </c>
      <c r="C24" s="128" t="s">
        <v>809</v>
      </c>
      <c r="D24" s="33">
        <v>11</v>
      </c>
      <c r="E24" s="129">
        <v>17</v>
      </c>
      <c r="F24" s="129">
        <f t="shared" si="0"/>
        <v>28</v>
      </c>
    </row>
    <row r="25" spans="1:6" ht="18">
      <c r="A25" s="130" t="s">
        <v>885</v>
      </c>
      <c r="B25" s="89">
        <v>2</v>
      </c>
      <c r="C25" s="128" t="s">
        <v>818</v>
      </c>
      <c r="D25" s="33">
        <v>19</v>
      </c>
      <c r="E25" s="129">
        <v>20</v>
      </c>
      <c r="F25" s="129">
        <f t="shared" si="0"/>
        <v>39</v>
      </c>
    </row>
    <row r="26" spans="1:6" ht="18">
      <c r="A26" s="130" t="s">
        <v>886</v>
      </c>
      <c r="B26" s="89">
        <v>2</v>
      </c>
      <c r="C26" s="128" t="s">
        <v>832</v>
      </c>
      <c r="D26" s="33">
        <v>6</v>
      </c>
      <c r="E26" s="129">
        <v>4</v>
      </c>
      <c r="F26" s="129">
        <f t="shared" si="0"/>
        <v>10</v>
      </c>
    </row>
    <row r="27" spans="1:6" ht="18">
      <c r="A27" s="130" t="s">
        <v>887</v>
      </c>
      <c r="B27" s="89">
        <v>2</v>
      </c>
      <c r="C27" s="128" t="s">
        <v>835</v>
      </c>
      <c r="D27" s="33">
        <v>76</v>
      </c>
      <c r="E27" s="129">
        <v>76</v>
      </c>
      <c r="F27" s="129">
        <f t="shared" si="0"/>
        <v>152</v>
      </c>
    </row>
    <row r="28" spans="1:6" ht="18">
      <c r="A28" s="130" t="s">
        <v>888</v>
      </c>
      <c r="B28" s="89">
        <v>2</v>
      </c>
      <c r="C28" s="128" t="s">
        <v>837</v>
      </c>
      <c r="D28" s="33">
        <v>15</v>
      </c>
      <c r="E28" s="129">
        <v>20</v>
      </c>
      <c r="F28" s="129">
        <f t="shared" si="0"/>
        <v>35</v>
      </c>
    </row>
    <row r="29" spans="1:6" ht="18">
      <c r="A29" s="130" t="s">
        <v>889</v>
      </c>
      <c r="B29" s="89">
        <v>2</v>
      </c>
      <c r="C29" s="128" t="s">
        <v>842</v>
      </c>
      <c r="D29" s="33">
        <v>5</v>
      </c>
      <c r="E29" s="129">
        <v>30</v>
      </c>
      <c r="F29" s="129">
        <f t="shared" si="0"/>
        <v>35</v>
      </c>
    </row>
    <row r="30" spans="1:6" ht="18">
      <c r="A30" s="130" t="s">
        <v>890</v>
      </c>
      <c r="B30" s="89">
        <v>2</v>
      </c>
      <c r="C30" s="128" t="s">
        <v>843</v>
      </c>
      <c r="D30" s="33">
        <v>345</v>
      </c>
      <c r="E30" s="129">
        <v>395</v>
      </c>
      <c r="F30" s="129">
        <f t="shared" si="0"/>
        <v>740</v>
      </c>
    </row>
    <row r="31" spans="1:6" ht="18">
      <c r="A31" s="130" t="s">
        <v>891</v>
      </c>
      <c r="B31" s="89">
        <v>2</v>
      </c>
      <c r="C31" s="128" t="s">
        <v>847</v>
      </c>
      <c r="D31" s="33">
        <v>7</v>
      </c>
      <c r="E31" s="129">
        <v>5</v>
      </c>
      <c r="F31" s="129">
        <f t="shared" si="0"/>
        <v>12</v>
      </c>
    </row>
    <row r="32" spans="1:6" ht="18">
      <c r="A32" s="130" t="s">
        <v>892</v>
      </c>
      <c r="B32" s="89">
        <v>3</v>
      </c>
      <c r="C32" s="128" t="s">
        <v>776</v>
      </c>
      <c r="D32" s="33">
        <v>3</v>
      </c>
      <c r="E32" s="129">
        <v>4</v>
      </c>
      <c r="F32" s="129">
        <f t="shared" si="0"/>
        <v>7</v>
      </c>
    </row>
    <row r="33" spans="1:6" ht="18">
      <c r="A33" s="130" t="s">
        <v>893</v>
      </c>
      <c r="B33" s="89">
        <v>3</v>
      </c>
      <c r="C33" s="128" t="s">
        <v>777</v>
      </c>
      <c r="D33" s="33">
        <v>7</v>
      </c>
      <c r="E33" s="129">
        <v>7</v>
      </c>
      <c r="F33" s="129">
        <f t="shared" si="0"/>
        <v>14</v>
      </c>
    </row>
    <row r="34" spans="1:6" ht="18">
      <c r="A34" s="130" t="s">
        <v>894</v>
      </c>
      <c r="B34" s="89">
        <v>3</v>
      </c>
      <c r="C34" s="128" t="s">
        <v>779</v>
      </c>
      <c r="D34" s="33">
        <v>6</v>
      </c>
      <c r="E34" s="129">
        <v>6</v>
      </c>
      <c r="F34" s="129">
        <f t="shared" ref="F34:F65" si="2">SUM(D34:E34)</f>
        <v>12</v>
      </c>
    </row>
    <row r="35" spans="1:6" ht="18">
      <c r="A35" s="130" t="s">
        <v>895</v>
      </c>
      <c r="B35" s="89">
        <v>3</v>
      </c>
      <c r="C35" s="128" t="s">
        <v>782</v>
      </c>
      <c r="D35" s="33">
        <v>86</v>
      </c>
      <c r="E35" s="129">
        <v>194</v>
      </c>
      <c r="F35" s="129">
        <f t="shared" si="2"/>
        <v>280</v>
      </c>
    </row>
    <row r="36" spans="1:6" ht="18">
      <c r="A36" s="130" t="s">
        <v>896</v>
      </c>
      <c r="B36" s="89">
        <v>3</v>
      </c>
      <c r="C36" s="128" t="s">
        <v>784</v>
      </c>
      <c r="D36" s="33">
        <v>1</v>
      </c>
      <c r="E36" s="129">
        <v>4</v>
      </c>
      <c r="F36" s="129">
        <f t="shared" si="2"/>
        <v>5</v>
      </c>
    </row>
    <row r="37" spans="1:6" ht="18">
      <c r="A37" s="130" t="s">
        <v>897</v>
      </c>
      <c r="B37" s="89">
        <v>3</v>
      </c>
      <c r="C37" s="128" t="s">
        <v>806</v>
      </c>
      <c r="D37" s="33">
        <v>1</v>
      </c>
      <c r="E37" s="129">
        <v>1</v>
      </c>
      <c r="F37" s="129">
        <f t="shared" si="2"/>
        <v>2</v>
      </c>
    </row>
    <row r="38" spans="1:6" ht="18">
      <c r="A38" s="130" t="s">
        <v>898</v>
      </c>
      <c r="B38" s="89">
        <v>3</v>
      </c>
      <c r="C38" s="128" t="s">
        <v>813</v>
      </c>
      <c r="D38" s="33">
        <v>0</v>
      </c>
      <c r="E38" s="129">
        <v>2</v>
      </c>
      <c r="F38" s="129">
        <f t="shared" si="2"/>
        <v>2</v>
      </c>
    </row>
    <row r="39" spans="1:6" ht="18">
      <c r="A39" s="130" t="s">
        <v>899</v>
      </c>
      <c r="B39" s="89">
        <v>3</v>
      </c>
      <c r="C39" s="128" t="s">
        <v>816</v>
      </c>
      <c r="D39" s="33">
        <v>4</v>
      </c>
      <c r="E39" s="129">
        <v>5</v>
      </c>
      <c r="F39" s="129">
        <f t="shared" si="2"/>
        <v>9</v>
      </c>
    </row>
    <row r="40" spans="1:6" ht="18">
      <c r="A40" s="130" t="s">
        <v>900</v>
      </c>
      <c r="B40" s="89">
        <v>3</v>
      </c>
      <c r="C40" s="128" t="s">
        <v>819</v>
      </c>
      <c r="D40" s="33">
        <v>0</v>
      </c>
      <c r="E40" s="129">
        <v>1</v>
      </c>
      <c r="F40" s="129">
        <f t="shared" si="2"/>
        <v>1</v>
      </c>
    </row>
    <row r="41" spans="1:6" ht="18">
      <c r="A41" s="130" t="s">
        <v>901</v>
      </c>
      <c r="B41" s="89">
        <v>3</v>
      </c>
      <c r="C41" s="128" t="s">
        <v>820</v>
      </c>
      <c r="D41" s="33">
        <v>5</v>
      </c>
      <c r="E41" s="129">
        <v>6</v>
      </c>
      <c r="F41" s="129">
        <f t="shared" si="2"/>
        <v>11</v>
      </c>
    </row>
    <row r="42" spans="1:6" ht="18">
      <c r="A42" s="130" t="s">
        <v>902</v>
      </c>
      <c r="B42" s="89">
        <v>3</v>
      </c>
      <c r="C42" s="128" t="s">
        <v>828</v>
      </c>
      <c r="D42" s="33">
        <v>0</v>
      </c>
      <c r="E42" s="129">
        <v>0</v>
      </c>
      <c r="F42" s="129">
        <f t="shared" si="2"/>
        <v>0</v>
      </c>
    </row>
    <row r="43" spans="1:6" ht="18">
      <c r="A43" s="130" t="s">
        <v>903</v>
      </c>
      <c r="B43" s="89">
        <v>3</v>
      </c>
      <c r="C43" s="128" t="s">
        <v>830</v>
      </c>
      <c r="D43" s="33">
        <v>0</v>
      </c>
      <c r="E43" s="129">
        <v>1</v>
      </c>
      <c r="F43" s="129">
        <f t="shared" si="2"/>
        <v>1</v>
      </c>
    </row>
    <row r="44" spans="1:6" ht="18">
      <c r="A44" s="130" t="s">
        <v>904</v>
      </c>
      <c r="B44" s="89">
        <v>3</v>
      </c>
      <c r="C44" s="128" t="s">
        <v>839</v>
      </c>
      <c r="D44" s="33">
        <v>1</v>
      </c>
      <c r="E44" s="129">
        <v>2</v>
      </c>
      <c r="F44" s="129">
        <f t="shared" si="2"/>
        <v>3</v>
      </c>
    </row>
    <row r="45" spans="1:6" ht="18">
      <c r="A45" s="130" t="s">
        <v>905</v>
      </c>
      <c r="B45" s="89">
        <v>3</v>
      </c>
      <c r="C45" s="128" t="s">
        <v>845</v>
      </c>
      <c r="D45" s="33">
        <v>0</v>
      </c>
      <c r="E45" s="129">
        <v>1</v>
      </c>
      <c r="F45" s="129">
        <f t="shared" si="2"/>
        <v>1</v>
      </c>
    </row>
    <row r="46" spans="1:6" ht="18">
      <c r="A46" s="127" t="s">
        <v>906</v>
      </c>
      <c r="B46" s="89">
        <v>4</v>
      </c>
      <c r="C46" s="128" t="s">
        <v>746</v>
      </c>
      <c r="D46" s="33">
        <v>1</v>
      </c>
      <c r="E46" s="129">
        <v>0</v>
      </c>
      <c r="F46" s="129">
        <f t="shared" si="2"/>
        <v>1</v>
      </c>
    </row>
    <row r="47" spans="1:6" ht="18">
      <c r="A47" s="127" t="s">
        <v>907</v>
      </c>
      <c r="B47" s="89">
        <v>4</v>
      </c>
      <c r="C47" s="128" t="s">
        <v>748</v>
      </c>
      <c r="D47" s="33">
        <v>15</v>
      </c>
      <c r="E47" s="129">
        <v>11</v>
      </c>
      <c r="F47" s="129">
        <f t="shared" si="2"/>
        <v>26</v>
      </c>
    </row>
    <row r="48" spans="1:6" ht="18">
      <c r="A48" s="127" t="s">
        <v>908</v>
      </c>
      <c r="B48" s="89">
        <v>4</v>
      </c>
      <c r="C48" s="128" t="s">
        <v>750</v>
      </c>
      <c r="D48" s="33">
        <v>13</v>
      </c>
      <c r="E48" s="129">
        <v>9</v>
      </c>
      <c r="F48" s="129">
        <f t="shared" si="2"/>
        <v>22</v>
      </c>
    </row>
    <row r="49" spans="1:6" ht="18">
      <c r="A49" s="130" t="s">
        <v>909</v>
      </c>
      <c r="B49" s="89">
        <v>4</v>
      </c>
      <c r="C49" s="128" t="s">
        <v>768</v>
      </c>
      <c r="D49" s="33">
        <v>6</v>
      </c>
      <c r="E49" s="129">
        <v>10</v>
      </c>
      <c r="F49" s="129">
        <f t="shared" si="2"/>
        <v>16</v>
      </c>
    </row>
    <row r="50" spans="1:6" ht="18">
      <c r="A50" s="130" t="s">
        <v>910</v>
      </c>
      <c r="B50" s="89">
        <v>4</v>
      </c>
      <c r="C50" s="128" t="s">
        <v>769</v>
      </c>
      <c r="D50" s="33">
        <v>26</v>
      </c>
      <c r="E50" s="129">
        <v>25</v>
      </c>
      <c r="F50" s="129">
        <f t="shared" si="2"/>
        <v>51</v>
      </c>
    </row>
    <row r="51" spans="1:6" ht="18">
      <c r="A51" s="130" t="s">
        <v>911</v>
      </c>
      <c r="B51" s="89">
        <v>4</v>
      </c>
      <c r="C51" s="128" t="s">
        <v>770</v>
      </c>
      <c r="D51" s="33">
        <v>17</v>
      </c>
      <c r="E51" s="129">
        <v>16</v>
      </c>
      <c r="F51" s="129">
        <f t="shared" si="2"/>
        <v>33</v>
      </c>
    </row>
    <row r="52" spans="1:6" ht="18">
      <c r="A52" s="130" t="s">
        <v>912</v>
      </c>
      <c r="B52" s="89">
        <v>4</v>
      </c>
      <c r="C52" s="128" t="s">
        <v>771</v>
      </c>
      <c r="D52" s="33">
        <v>10</v>
      </c>
      <c r="E52" s="129">
        <v>15</v>
      </c>
      <c r="F52" s="129">
        <f t="shared" si="2"/>
        <v>25</v>
      </c>
    </row>
    <row r="53" spans="1:6" ht="18">
      <c r="A53" s="130" t="s">
        <v>913</v>
      </c>
      <c r="B53" s="89">
        <v>4</v>
      </c>
      <c r="C53" s="128" t="s">
        <v>773</v>
      </c>
      <c r="D53" s="33">
        <v>1</v>
      </c>
      <c r="E53" s="129">
        <v>1</v>
      </c>
      <c r="F53" s="129">
        <f t="shared" si="2"/>
        <v>2</v>
      </c>
    </row>
    <row r="54" spans="1:6" ht="18">
      <c r="A54" s="130" t="s">
        <v>914</v>
      </c>
      <c r="B54" s="89">
        <v>4</v>
      </c>
      <c r="C54" s="128" t="s">
        <v>794</v>
      </c>
      <c r="D54" s="33">
        <v>162</v>
      </c>
      <c r="E54" s="129">
        <v>169</v>
      </c>
      <c r="F54" s="129">
        <f t="shared" si="2"/>
        <v>331</v>
      </c>
    </row>
    <row r="55" spans="1:6" ht="18">
      <c r="A55" s="130" t="s">
        <v>915</v>
      </c>
      <c r="B55" s="89">
        <v>4</v>
      </c>
      <c r="C55" s="128" t="s">
        <v>796</v>
      </c>
      <c r="D55" s="33">
        <v>6</v>
      </c>
      <c r="E55" s="129">
        <v>7</v>
      </c>
      <c r="F55" s="129">
        <f t="shared" si="2"/>
        <v>13</v>
      </c>
    </row>
    <row r="56" spans="1:6" ht="18">
      <c r="A56" s="130" t="s">
        <v>916</v>
      </c>
      <c r="B56" s="89">
        <v>4</v>
      </c>
      <c r="C56" s="128" t="s">
        <v>810</v>
      </c>
      <c r="D56" s="33">
        <v>7</v>
      </c>
      <c r="E56" s="129">
        <v>9</v>
      </c>
      <c r="F56" s="129">
        <f t="shared" si="2"/>
        <v>16</v>
      </c>
    </row>
    <row r="57" spans="1:6" ht="18">
      <c r="A57" s="130" t="s">
        <v>917</v>
      </c>
      <c r="B57" s="89">
        <v>4</v>
      </c>
      <c r="C57" s="128" t="s">
        <v>814</v>
      </c>
      <c r="D57" s="33">
        <v>13</v>
      </c>
      <c r="E57" s="129">
        <v>4</v>
      </c>
      <c r="F57" s="129">
        <f t="shared" si="2"/>
        <v>17</v>
      </c>
    </row>
    <row r="58" spans="1:6" ht="18">
      <c r="A58" s="130" t="s">
        <v>918</v>
      </c>
      <c r="B58" s="89">
        <v>4</v>
      </c>
      <c r="C58" s="128" t="s">
        <v>824</v>
      </c>
      <c r="D58" s="33">
        <v>113</v>
      </c>
      <c r="E58" s="129">
        <v>116</v>
      </c>
      <c r="F58" s="129">
        <f t="shared" si="2"/>
        <v>229</v>
      </c>
    </row>
    <row r="59" spans="1:6" ht="18">
      <c r="A59" s="130" t="s">
        <v>919</v>
      </c>
      <c r="B59" s="89">
        <v>4</v>
      </c>
      <c r="C59" s="128" t="s">
        <v>825</v>
      </c>
      <c r="D59" s="33">
        <v>10</v>
      </c>
      <c r="E59" s="129">
        <v>13</v>
      </c>
      <c r="F59" s="129">
        <f t="shared" si="2"/>
        <v>23</v>
      </c>
    </row>
    <row r="60" spans="1:6" ht="18">
      <c r="A60" s="130" t="s">
        <v>920</v>
      </c>
      <c r="B60" s="89">
        <v>4</v>
      </c>
      <c r="C60" s="128" t="s">
        <v>826</v>
      </c>
      <c r="D60" s="33">
        <v>10</v>
      </c>
      <c r="E60" s="129">
        <v>10</v>
      </c>
      <c r="F60" s="129">
        <f t="shared" si="2"/>
        <v>20</v>
      </c>
    </row>
    <row r="61" spans="1:6" ht="18">
      <c r="A61" s="130" t="s">
        <v>921</v>
      </c>
      <c r="B61" s="89">
        <v>4</v>
      </c>
      <c r="C61" s="128" t="s">
        <v>848</v>
      </c>
      <c r="D61" s="33">
        <v>5</v>
      </c>
      <c r="E61" s="129">
        <v>7</v>
      </c>
      <c r="F61" s="129">
        <f t="shared" si="2"/>
        <v>12</v>
      </c>
    </row>
    <row r="62" spans="1:6" ht="18">
      <c r="A62" s="127" t="s">
        <v>922</v>
      </c>
      <c r="B62" s="89">
        <v>5</v>
      </c>
      <c r="C62" s="128" t="s">
        <v>747</v>
      </c>
      <c r="D62" s="33">
        <v>11</v>
      </c>
      <c r="E62" s="129">
        <v>11</v>
      </c>
      <c r="F62" s="129">
        <f t="shared" si="2"/>
        <v>22</v>
      </c>
    </row>
    <row r="63" spans="1:6" ht="18">
      <c r="A63" s="127" t="s">
        <v>923</v>
      </c>
      <c r="B63" s="89">
        <v>5</v>
      </c>
      <c r="C63" s="128" t="s">
        <v>749</v>
      </c>
      <c r="D63" s="33">
        <v>7</v>
      </c>
      <c r="E63" s="129">
        <v>8</v>
      </c>
      <c r="F63" s="129">
        <f t="shared" si="2"/>
        <v>15</v>
      </c>
    </row>
    <row r="64" spans="1:6" ht="18">
      <c r="A64" s="127" t="s">
        <v>924</v>
      </c>
      <c r="B64" s="89">
        <v>5</v>
      </c>
      <c r="C64" s="128" t="s">
        <v>753</v>
      </c>
      <c r="D64" s="33">
        <v>1</v>
      </c>
      <c r="E64" s="129">
        <v>1</v>
      </c>
      <c r="F64" s="129">
        <f t="shared" si="2"/>
        <v>2</v>
      </c>
    </row>
    <row r="65" spans="1:6" ht="18">
      <c r="A65" s="130" t="s">
        <v>925</v>
      </c>
      <c r="B65" s="89">
        <v>5</v>
      </c>
      <c r="C65" s="128" t="s">
        <v>774</v>
      </c>
      <c r="D65" s="33">
        <v>7</v>
      </c>
      <c r="E65" s="129">
        <v>11</v>
      </c>
      <c r="F65" s="129">
        <f t="shared" si="2"/>
        <v>18</v>
      </c>
    </row>
    <row r="66" spans="1:6" ht="18">
      <c r="A66" s="130" t="s">
        <v>926</v>
      </c>
      <c r="B66" s="89">
        <v>5</v>
      </c>
      <c r="C66" s="128" t="s">
        <v>799</v>
      </c>
      <c r="D66" s="33">
        <v>30</v>
      </c>
      <c r="E66" s="129">
        <v>33</v>
      </c>
      <c r="F66" s="129">
        <f t="shared" ref="F66:F97" si="3">SUM(D66:E66)</f>
        <v>63</v>
      </c>
    </row>
    <row r="67" spans="1:6" ht="18">
      <c r="A67" s="130" t="s">
        <v>927</v>
      </c>
      <c r="B67" s="89">
        <v>5</v>
      </c>
      <c r="C67" s="128" t="s">
        <v>803</v>
      </c>
      <c r="D67" s="33">
        <v>36</v>
      </c>
      <c r="E67" s="129">
        <v>42</v>
      </c>
      <c r="F67" s="129">
        <f t="shared" si="3"/>
        <v>78</v>
      </c>
    </row>
    <row r="68" spans="1:6" ht="18">
      <c r="A68" s="130" t="s">
        <v>928</v>
      </c>
      <c r="B68" s="89">
        <v>5</v>
      </c>
      <c r="C68" s="128" t="s">
        <v>807</v>
      </c>
      <c r="D68" s="33">
        <v>22</v>
      </c>
      <c r="E68" s="129">
        <v>20</v>
      </c>
      <c r="F68" s="129">
        <f t="shared" si="3"/>
        <v>42</v>
      </c>
    </row>
    <row r="69" spans="1:6" ht="18">
      <c r="A69" s="130" t="s">
        <v>929</v>
      </c>
      <c r="B69" s="89">
        <v>5</v>
      </c>
      <c r="C69" s="128" t="s">
        <v>812</v>
      </c>
      <c r="D69" s="33">
        <v>8</v>
      </c>
      <c r="E69" s="129">
        <v>18</v>
      </c>
      <c r="F69" s="129">
        <f t="shared" si="3"/>
        <v>26</v>
      </c>
    </row>
    <row r="70" spans="1:6" ht="18">
      <c r="A70" s="130" t="s">
        <v>930</v>
      </c>
      <c r="B70" s="89">
        <v>5</v>
      </c>
      <c r="C70" s="128" t="s">
        <v>838</v>
      </c>
      <c r="D70" s="33">
        <v>355</v>
      </c>
      <c r="E70" s="129">
        <v>368</v>
      </c>
      <c r="F70" s="129">
        <f t="shared" si="3"/>
        <v>723</v>
      </c>
    </row>
    <row r="71" spans="1:6" ht="18">
      <c r="A71" s="127" t="s">
        <v>931</v>
      </c>
      <c r="B71" s="89">
        <v>6</v>
      </c>
      <c r="C71" s="128" t="s">
        <v>751</v>
      </c>
      <c r="D71" s="33">
        <v>0</v>
      </c>
      <c r="E71" s="129">
        <v>0</v>
      </c>
      <c r="F71" s="129">
        <f t="shared" si="3"/>
        <v>0</v>
      </c>
    </row>
    <row r="72" spans="1:6" ht="18">
      <c r="A72" s="130" t="s">
        <v>933</v>
      </c>
      <c r="B72" s="89">
        <v>6</v>
      </c>
      <c r="C72" s="128" t="s">
        <v>759</v>
      </c>
      <c r="D72" s="33">
        <v>0</v>
      </c>
      <c r="E72" s="129">
        <v>2</v>
      </c>
      <c r="F72" s="129">
        <f t="shared" si="3"/>
        <v>2</v>
      </c>
    </row>
    <row r="73" spans="1:6" ht="18">
      <c r="A73" s="130" t="s">
        <v>934</v>
      </c>
      <c r="B73" s="89">
        <v>6</v>
      </c>
      <c r="C73" s="128" t="s">
        <v>761</v>
      </c>
      <c r="D73" s="33">
        <v>4</v>
      </c>
      <c r="E73" s="129">
        <v>7</v>
      </c>
      <c r="F73" s="129">
        <f t="shared" si="3"/>
        <v>11</v>
      </c>
    </row>
    <row r="74" spans="1:6" ht="18">
      <c r="A74" s="130" t="s">
        <v>935</v>
      </c>
      <c r="B74" s="89">
        <v>6</v>
      </c>
      <c r="C74" s="128" t="s">
        <v>763</v>
      </c>
      <c r="D74" s="33">
        <v>0</v>
      </c>
      <c r="E74" s="129">
        <v>0</v>
      </c>
      <c r="F74" s="129">
        <f t="shared" si="3"/>
        <v>0</v>
      </c>
    </row>
    <row r="75" spans="1:6" ht="18">
      <c r="A75" s="130" t="s">
        <v>936</v>
      </c>
      <c r="B75" s="89">
        <v>6</v>
      </c>
      <c r="C75" s="128" t="s">
        <v>764</v>
      </c>
      <c r="D75" s="33">
        <v>1</v>
      </c>
      <c r="E75" s="129">
        <v>1</v>
      </c>
      <c r="F75" s="129">
        <f t="shared" si="3"/>
        <v>2</v>
      </c>
    </row>
    <row r="76" spans="1:6" ht="18">
      <c r="A76" s="130" t="s">
        <v>932</v>
      </c>
      <c r="B76" s="89">
        <v>6</v>
      </c>
      <c r="C76" s="128" t="s">
        <v>756</v>
      </c>
      <c r="D76" s="33">
        <v>0</v>
      </c>
      <c r="E76" s="129">
        <v>0</v>
      </c>
      <c r="F76" s="129">
        <f t="shared" si="3"/>
        <v>0</v>
      </c>
    </row>
    <row r="77" spans="1:6" ht="18">
      <c r="A77" s="130" t="s">
        <v>937</v>
      </c>
      <c r="B77" s="89">
        <v>6</v>
      </c>
      <c r="C77" s="128" t="s">
        <v>772</v>
      </c>
      <c r="D77" s="33">
        <v>2</v>
      </c>
      <c r="E77" s="129">
        <v>4</v>
      </c>
      <c r="F77" s="129">
        <f t="shared" si="3"/>
        <v>6</v>
      </c>
    </row>
    <row r="78" spans="1:6" ht="18">
      <c r="A78" s="130" t="s">
        <v>938</v>
      </c>
      <c r="B78" s="89">
        <v>6</v>
      </c>
      <c r="C78" s="128" t="s">
        <v>785</v>
      </c>
      <c r="D78" s="33">
        <v>3</v>
      </c>
      <c r="E78" s="129">
        <v>5</v>
      </c>
      <c r="F78" s="129">
        <f t="shared" si="3"/>
        <v>8</v>
      </c>
    </row>
    <row r="79" spans="1:6" ht="18">
      <c r="A79" s="130" t="s">
        <v>939</v>
      </c>
      <c r="B79" s="89">
        <v>6</v>
      </c>
      <c r="C79" s="128" t="s">
        <v>802</v>
      </c>
      <c r="D79" s="33">
        <v>0</v>
      </c>
      <c r="E79" s="129">
        <v>0</v>
      </c>
      <c r="F79" s="129">
        <f t="shared" si="3"/>
        <v>0</v>
      </c>
    </row>
    <row r="80" spans="1:6" ht="18">
      <c r="A80" s="130" t="s">
        <v>940</v>
      </c>
      <c r="B80" s="89">
        <v>6</v>
      </c>
      <c r="C80" s="128" t="s">
        <v>811</v>
      </c>
      <c r="D80" s="33">
        <v>2</v>
      </c>
      <c r="E80" s="129">
        <v>7</v>
      </c>
      <c r="F80" s="129">
        <f t="shared" si="3"/>
        <v>9</v>
      </c>
    </row>
    <row r="81" spans="1:6" ht="18">
      <c r="A81" s="130" t="s">
        <v>941</v>
      </c>
      <c r="B81" s="89">
        <v>6</v>
      </c>
      <c r="C81" s="128" t="s">
        <v>823</v>
      </c>
      <c r="D81" s="33">
        <v>0</v>
      </c>
      <c r="E81" s="129">
        <v>1</v>
      </c>
      <c r="F81" s="129">
        <f t="shared" si="3"/>
        <v>1</v>
      </c>
    </row>
    <row r="82" spans="1:6" ht="18">
      <c r="A82" s="130" t="s">
        <v>942</v>
      </c>
      <c r="B82" s="89">
        <v>6</v>
      </c>
      <c r="C82" s="128" t="s">
        <v>827</v>
      </c>
      <c r="D82" s="33">
        <v>13</v>
      </c>
      <c r="E82" s="129">
        <v>12</v>
      </c>
      <c r="F82" s="129">
        <f t="shared" si="3"/>
        <v>25</v>
      </c>
    </row>
    <row r="83" spans="1:6" ht="18">
      <c r="A83" s="130" t="s">
        <v>943</v>
      </c>
      <c r="B83" s="89">
        <v>6</v>
      </c>
      <c r="C83" s="128" t="s">
        <v>833</v>
      </c>
      <c r="D83" s="33">
        <v>28</v>
      </c>
      <c r="E83" s="129">
        <v>26</v>
      </c>
      <c r="F83" s="129">
        <f t="shared" si="3"/>
        <v>54</v>
      </c>
    </row>
    <row r="84" spans="1:6" ht="18">
      <c r="A84" s="130" t="s">
        <v>944</v>
      </c>
      <c r="B84" s="89">
        <v>6</v>
      </c>
      <c r="C84" s="128" t="s">
        <v>834</v>
      </c>
      <c r="D84" s="33">
        <v>0</v>
      </c>
      <c r="E84" s="129">
        <v>2</v>
      </c>
      <c r="F84" s="129">
        <f t="shared" si="3"/>
        <v>2</v>
      </c>
    </row>
    <row r="85" spans="1:6" ht="18">
      <c r="A85" s="130" t="s">
        <v>945</v>
      </c>
      <c r="B85" s="89">
        <v>6</v>
      </c>
      <c r="C85" s="128" t="s">
        <v>841</v>
      </c>
      <c r="D85" s="33">
        <v>1</v>
      </c>
      <c r="E85" s="129">
        <v>2</v>
      </c>
      <c r="F85" s="129">
        <f t="shared" si="3"/>
        <v>3</v>
      </c>
    </row>
    <row r="86" spans="1:6" ht="18">
      <c r="A86" s="130" t="s">
        <v>946</v>
      </c>
      <c r="B86" s="89">
        <v>6</v>
      </c>
      <c r="C86" s="128" t="s">
        <v>844</v>
      </c>
      <c r="D86" s="33">
        <v>429</v>
      </c>
      <c r="E86" s="129">
        <v>414</v>
      </c>
      <c r="F86" s="129">
        <f t="shared" si="3"/>
        <v>843</v>
      </c>
    </row>
    <row r="87" spans="1:6" ht="18">
      <c r="A87" s="130" t="s">
        <v>947</v>
      </c>
      <c r="B87" s="89">
        <v>6</v>
      </c>
      <c r="C87" s="128" t="s">
        <v>846</v>
      </c>
      <c r="D87" s="33">
        <v>3</v>
      </c>
      <c r="E87" s="129">
        <v>5</v>
      </c>
      <c r="F87" s="129">
        <f t="shared" si="3"/>
        <v>8</v>
      </c>
    </row>
    <row r="88" spans="1:6" ht="18">
      <c r="A88" s="127" t="s">
        <v>948</v>
      </c>
      <c r="B88" s="89">
        <v>7</v>
      </c>
      <c r="C88" s="128" t="s">
        <v>744</v>
      </c>
      <c r="D88" s="33">
        <v>12</v>
      </c>
      <c r="E88" s="129">
        <v>17</v>
      </c>
      <c r="F88" s="129">
        <f t="shared" si="3"/>
        <v>29</v>
      </c>
    </row>
    <row r="89" spans="1:6" ht="18">
      <c r="A89" s="130" t="s">
        <v>949</v>
      </c>
      <c r="B89" s="89">
        <v>7</v>
      </c>
      <c r="C89" s="128" t="s">
        <v>758</v>
      </c>
      <c r="D89" s="33">
        <v>1</v>
      </c>
      <c r="E89" s="129">
        <v>1</v>
      </c>
      <c r="F89" s="129">
        <f t="shared" si="3"/>
        <v>2</v>
      </c>
    </row>
    <row r="90" spans="1:6" ht="18">
      <c r="A90" s="130" t="s">
        <v>950</v>
      </c>
      <c r="B90" s="89">
        <v>7</v>
      </c>
      <c r="C90" s="128" t="s">
        <v>760</v>
      </c>
      <c r="D90" s="33">
        <v>1</v>
      </c>
      <c r="E90" s="129">
        <v>3</v>
      </c>
      <c r="F90" s="129">
        <f t="shared" si="3"/>
        <v>4</v>
      </c>
    </row>
    <row r="91" spans="1:6" ht="18">
      <c r="A91" s="130" t="s">
        <v>951</v>
      </c>
      <c r="B91" s="89">
        <v>7</v>
      </c>
      <c r="C91" s="128" t="s">
        <v>766</v>
      </c>
      <c r="D91" s="33">
        <v>0</v>
      </c>
      <c r="E91" s="129">
        <v>1</v>
      </c>
      <c r="F91" s="129">
        <f t="shared" si="3"/>
        <v>1</v>
      </c>
    </row>
    <row r="92" spans="1:6" ht="18">
      <c r="A92" s="130" t="s">
        <v>952</v>
      </c>
      <c r="B92" s="89">
        <v>7</v>
      </c>
      <c r="C92" s="128" t="s">
        <v>767</v>
      </c>
      <c r="D92" s="33">
        <v>2</v>
      </c>
      <c r="E92" s="129">
        <v>2</v>
      </c>
      <c r="F92" s="129">
        <f t="shared" si="3"/>
        <v>4</v>
      </c>
    </row>
    <row r="93" spans="1:6" ht="18">
      <c r="A93" s="130" t="s">
        <v>953</v>
      </c>
      <c r="B93" s="89">
        <v>7</v>
      </c>
      <c r="C93" s="128" t="s">
        <v>788</v>
      </c>
      <c r="D93" s="33">
        <v>0</v>
      </c>
      <c r="E93" s="129">
        <v>2</v>
      </c>
      <c r="F93" s="129">
        <f t="shared" si="3"/>
        <v>2</v>
      </c>
    </row>
    <row r="94" spans="1:6" ht="18">
      <c r="A94" s="130" t="s">
        <v>954</v>
      </c>
      <c r="B94" s="89">
        <v>7</v>
      </c>
      <c r="C94" s="128" t="s">
        <v>789</v>
      </c>
      <c r="D94" s="33">
        <v>8</v>
      </c>
      <c r="E94" s="129">
        <v>7</v>
      </c>
      <c r="F94" s="129">
        <f t="shared" si="3"/>
        <v>15</v>
      </c>
    </row>
    <row r="95" spans="1:6" ht="18">
      <c r="A95" s="130" t="s">
        <v>955</v>
      </c>
      <c r="B95" s="89">
        <v>7</v>
      </c>
      <c r="C95" s="128" t="s">
        <v>791</v>
      </c>
      <c r="D95" s="33">
        <v>0</v>
      </c>
      <c r="E95" s="129">
        <v>0</v>
      </c>
      <c r="F95" s="129">
        <f t="shared" si="3"/>
        <v>0</v>
      </c>
    </row>
    <row r="96" spans="1:6" ht="18">
      <c r="A96" s="130" t="s">
        <v>956</v>
      </c>
      <c r="B96" s="89">
        <v>7</v>
      </c>
      <c r="C96" s="128" t="s">
        <v>795</v>
      </c>
      <c r="D96" s="33">
        <v>27</v>
      </c>
      <c r="E96" s="129">
        <v>29</v>
      </c>
      <c r="F96" s="129">
        <f t="shared" si="3"/>
        <v>56</v>
      </c>
    </row>
    <row r="97" spans="1:8" ht="18">
      <c r="A97" s="130" t="s">
        <v>957</v>
      </c>
      <c r="B97" s="89">
        <v>7</v>
      </c>
      <c r="C97" s="128" t="s">
        <v>798</v>
      </c>
      <c r="D97" s="33">
        <v>66</v>
      </c>
      <c r="E97" s="129">
        <v>75</v>
      </c>
      <c r="F97" s="129">
        <f t="shared" si="3"/>
        <v>141</v>
      </c>
    </row>
    <row r="98" spans="1:8" ht="18">
      <c r="A98" s="130" t="s">
        <v>958</v>
      </c>
      <c r="B98" s="89">
        <v>7</v>
      </c>
      <c r="C98" s="128" t="s">
        <v>800</v>
      </c>
      <c r="D98" s="33">
        <v>17</v>
      </c>
      <c r="E98" s="129">
        <v>25</v>
      </c>
      <c r="F98" s="129">
        <f t="shared" ref="F98:F107" si="4">SUM(D98:E98)</f>
        <v>42</v>
      </c>
    </row>
    <row r="99" spans="1:8" ht="18">
      <c r="A99" s="130" t="s">
        <v>959</v>
      </c>
      <c r="B99" s="89">
        <v>7</v>
      </c>
      <c r="C99" s="128" t="s">
        <v>804</v>
      </c>
      <c r="D99" s="33">
        <v>7</v>
      </c>
      <c r="E99" s="129">
        <v>10</v>
      </c>
      <c r="F99" s="129">
        <f t="shared" si="4"/>
        <v>17</v>
      </c>
    </row>
    <row r="100" spans="1:8" ht="18">
      <c r="A100" s="130" t="s">
        <v>960</v>
      </c>
      <c r="B100" s="89">
        <v>7</v>
      </c>
      <c r="C100" s="128" t="s">
        <v>808</v>
      </c>
      <c r="D100" s="33">
        <v>8</v>
      </c>
      <c r="E100" s="129">
        <v>7</v>
      </c>
      <c r="F100" s="129">
        <f t="shared" si="4"/>
        <v>15</v>
      </c>
    </row>
    <row r="101" spans="1:8" ht="18">
      <c r="A101" s="130" t="s">
        <v>961</v>
      </c>
      <c r="B101" s="89">
        <v>7</v>
      </c>
      <c r="C101" s="128" t="s">
        <v>815</v>
      </c>
      <c r="D101" s="33">
        <v>2</v>
      </c>
      <c r="E101" s="129">
        <v>3</v>
      </c>
      <c r="F101" s="129">
        <f t="shared" si="4"/>
        <v>5</v>
      </c>
    </row>
    <row r="102" spans="1:8" ht="18">
      <c r="A102" s="130" t="s">
        <v>962</v>
      </c>
      <c r="B102" s="89">
        <v>7</v>
      </c>
      <c r="C102" s="128" t="s">
        <v>817</v>
      </c>
      <c r="D102" s="33">
        <v>2</v>
      </c>
      <c r="E102" s="129">
        <v>4</v>
      </c>
      <c r="F102" s="129">
        <f t="shared" si="4"/>
        <v>6</v>
      </c>
    </row>
    <row r="103" spans="1:8" ht="18">
      <c r="A103" s="130" t="s">
        <v>963</v>
      </c>
      <c r="B103" s="89">
        <v>7</v>
      </c>
      <c r="C103" s="128" t="s">
        <v>821</v>
      </c>
      <c r="D103" s="33">
        <v>5</v>
      </c>
      <c r="E103" s="129">
        <v>3</v>
      </c>
      <c r="F103" s="129">
        <f t="shared" si="4"/>
        <v>8</v>
      </c>
    </row>
    <row r="104" spans="1:8" ht="18">
      <c r="A104" s="130" t="s">
        <v>964</v>
      </c>
      <c r="B104" s="89">
        <v>7</v>
      </c>
      <c r="C104" s="128" t="s">
        <v>822</v>
      </c>
      <c r="D104" s="33">
        <v>29</v>
      </c>
      <c r="E104" s="129">
        <v>32</v>
      </c>
      <c r="F104" s="129">
        <f t="shared" si="4"/>
        <v>61</v>
      </c>
    </row>
    <row r="105" spans="1:8" ht="18">
      <c r="A105" s="130" t="s">
        <v>965</v>
      </c>
      <c r="B105" s="89">
        <v>7</v>
      </c>
      <c r="C105" s="128" t="s">
        <v>831</v>
      </c>
      <c r="D105" s="33">
        <v>175</v>
      </c>
      <c r="E105" s="129">
        <v>180</v>
      </c>
      <c r="F105" s="129">
        <f t="shared" si="4"/>
        <v>355</v>
      </c>
    </row>
    <row r="106" spans="1:8" ht="18">
      <c r="A106" s="130" t="s">
        <v>966</v>
      </c>
      <c r="B106" s="89">
        <v>7</v>
      </c>
      <c r="C106" s="128" t="s">
        <v>836</v>
      </c>
      <c r="D106" s="33">
        <v>1</v>
      </c>
      <c r="E106" s="129">
        <v>2</v>
      </c>
      <c r="F106" s="129">
        <f t="shared" si="4"/>
        <v>3</v>
      </c>
    </row>
    <row r="107" spans="1:8" ht="18">
      <c r="A107" s="130" t="s">
        <v>967</v>
      </c>
      <c r="B107" s="89">
        <v>7</v>
      </c>
      <c r="C107" s="128" t="s">
        <v>840</v>
      </c>
      <c r="D107" s="33">
        <v>16</v>
      </c>
      <c r="E107" s="129">
        <v>16</v>
      </c>
      <c r="F107" s="129">
        <f t="shared" si="4"/>
        <v>32</v>
      </c>
    </row>
    <row r="108" spans="1:8">
      <c r="C108" s="33" t="s">
        <v>988</v>
      </c>
      <c r="F108" s="33">
        <f>SUM(D2:D107)</f>
        <v>18570</v>
      </c>
      <c r="G108" s="33">
        <f>SUM(E2:E107)</f>
        <v>19413</v>
      </c>
      <c r="H108" s="33">
        <f>SUM(F2:F107)</f>
        <v>37983</v>
      </c>
    </row>
    <row r="109" spans="1:8">
      <c r="A109" s="59" t="s">
        <v>992</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B9EFF-147B-CF49-85E5-371A227174F8}">
  <dimension ref="A1:I107"/>
  <sheetViews>
    <sheetView workbookViewId="0"/>
  </sheetViews>
  <sheetFormatPr defaultColWidth="10.85546875" defaultRowHeight="15.75"/>
  <cols>
    <col min="1" max="1" width="10.85546875" style="48"/>
    <col min="2" max="2" width="12.42578125" style="49" bestFit="1" customWidth="1"/>
    <col min="3" max="3" width="17.28515625" style="49" bestFit="1" customWidth="1"/>
    <col min="4" max="4" width="11.28515625" style="49" customWidth="1"/>
    <col min="5" max="8" width="10.85546875" style="48"/>
    <col min="9" max="9" width="54.85546875" style="48" bestFit="1" customWidth="1"/>
    <col min="10" max="16384" width="10.85546875" style="48"/>
  </cols>
  <sheetData>
    <row r="1" spans="1:9">
      <c r="A1" s="48" t="s">
        <v>735</v>
      </c>
      <c r="B1" s="49" t="s">
        <v>993</v>
      </c>
      <c r="C1" s="49" t="s">
        <v>994</v>
      </c>
      <c r="D1" s="49" t="s">
        <v>995</v>
      </c>
      <c r="E1" s="48" t="s">
        <v>737</v>
      </c>
      <c r="H1" s="49" t="s">
        <v>12</v>
      </c>
    </row>
    <row r="2" spans="1:9">
      <c r="A2" s="48" t="s">
        <v>739</v>
      </c>
      <c r="E2" s="48">
        <v>2</v>
      </c>
      <c r="H2" s="48" t="s">
        <v>216</v>
      </c>
    </row>
    <row r="3" spans="1:9">
      <c r="A3" s="48" t="s">
        <v>743</v>
      </c>
      <c r="E3" s="48">
        <v>2</v>
      </c>
      <c r="G3" s="49" t="s">
        <v>599</v>
      </c>
      <c r="H3" s="49"/>
    </row>
    <row r="4" spans="1:9">
      <c r="A4" s="48" t="s">
        <v>744</v>
      </c>
      <c r="E4" s="48">
        <v>7</v>
      </c>
      <c r="G4" s="49" t="s">
        <v>600</v>
      </c>
      <c r="H4" s="49"/>
    </row>
    <row r="5" spans="1:9">
      <c r="A5" s="48" t="s">
        <v>745</v>
      </c>
      <c r="E5" s="48">
        <v>2</v>
      </c>
      <c r="G5" s="49" t="s">
        <v>601</v>
      </c>
      <c r="H5" s="49"/>
    </row>
    <row r="6" spans="1:9">
      <c r="A6" s="48" t="s">
        <v>746</v>
      </c>
      <c r="E6" s="48">
        <v>4</v>
      </c>
      <c r="G6" s="49" t="s">
        <v>602</v>
      </c>
      <c r="H6" s="49"/>
    </row>
    <row r="7" spans="1:9">
      <c r="A7" s="48" t="s">
        <v>747</v>
      </c>
      <c r="E7" s="48">
        <v>5</v>
      </c>
      <c r="G7" s="49" t="s">
        <v>603</v>
      </c>
      <c r="H7" s="49"/>
    </row>
    <row r="8" spans="1:9">
      <c r="A8" s="48" t="s">
        <v>748</v>
      </c>
      <c r="B8" s="49" t="s">
        <v>608</v>
      </c>
      <c r="C8" s="49" t="s">
        <v>608</v>
      </c>
      <c r="D8" s="49" t="s">
        <v>608</v>
      </c>
      <c r="E8" s="48">
        <v>4</v>
      </c>
      <c r="G8" s="49" t="s">
        <v>604</v>
      </c>
      <c r="H8" s="49"/>
    </row>
    <row r="9" spans="1:9">
      <c r="A9" s="48" t="s">
        <v>749</v>
      </c>
      <c r="B9" s="49" t="s">
        <v>608</v>
      </c>
      <c r="C9" s="49" t="s">
        <v>608</v>
      </c>
      <c r="D9" s="49" t="s">
        <v>608</v>
      </c>
      <c r="E9" s="48">
        <v>5</v>
      </c>
      <c r="G9" s="49" t="s">
        <v>605</v>
      </c>
      <c r="H9" s="49"/>
    </row>
    <row r="10" spans="1:9">
      <c r="A10" s="48" t="s">
        <v>750</v>
      </c>
      <c r="E10" s="48">
        <v>4</v>
      </c>
    </row>
    <row r="11" spans="1:9">
      <c r="A11" s="48" t="s">
        <v>751</v>
      </c>
      <c r="E11" s="48">
        <v>6</v>
      </c>
    </row>
    <row r="12" spans="1:9">
      <c r="A12" s="48" t="s">
        <v>752</v>
      </c>
      <c r="B12" s="49" t="s">
        <v>608</v>
      </c>
      <c r="C12" s="49" t="s">
        <v>608</v>
      </c>
      <c r="D12" s="49" t="s">
        <v>608</v>
      </c>
      <c r="E12" s="48">
        <v>1</v>
      </c>
      <c r="G12" s="49" t="s">
        <v>12</v>
      </c>
      <c r="H12" s="53" t="s">
        <v>996</v>
      </c>
    </row>
    <row r="13" spans="1:9">
      <c r="A13" s="48" t="s">
        <v>753</v>
      </c>
      <c r="E13" s="48">
        <v>5</v>
      </c>
    </row>
    <row r="14" spans="1:9">
      <c r="A14" s="48" t="s">
        <v>755</v>
      </c>
      <c r="E14" s="48">
        <v>2</v>
      </c>
    </row>
    <row r="15" spans="1:9">
      <c r="A15" s="48" t="s">
        <v>756</v>
      </c>
      <c r="E15" s="48">
        <v>6</v>
      </c>
      <c r="I15" s="132" t="s">
        <v>997</v>
      </c>
    </row>
    <row r="16" spans="1:9">
      <c r="A16" s="48" t="s">
        <v>757</v>
      </c>
      <c r="E16" s="48">
        <v>2</v>
      </c>
    </row>
    <row r="17" spans="1:5">
      <c r="A17" s="48" t="s">
        <v>758</v>
      </c>
      <c r="E17" s="48">
        <v>7</v>
      </c>
    </row>
    <row r="18" spans="1:5">
      <c r="A18" s="48" t="s">
        <v>759</v>
      </c>
      <c r="E18" s="48">
        <v>6</v>
      </c>
    </row>
    <row r="19" spans="1:5">
      <c r="A19" s="48" t="s">
        <v>760</v>
      </c>
      <c r="E19" s="48">
        <v>7</v>
      </c>
    </row>
    <row r="20" spans="1:5">
      <c r="A20" s="48" t="s">
        <v>761</v>
      </c>
      <c r="E20" s="48">
        <v>6</v>
      </c>
    </row>
    <row r="21" spans="1:5">
      <c r="A21" s="48" t="s">
        <v>762</v>
      </c>
      <c r="E21" s="48">
        <v>2</v>
      </c>
    </row>
    <row r="22" spans="1:5">
      <c r="A22" s="48" t="s">
        <v>763</v>
      </c>
      <c r="E22" s="48">
        <v>6</v>
      </c>
    </row>
    <row r="23" spans="1:5">
      <c r="A23" s="48" t="s">
        <v>764</v>
      </c>
      <c r="E23" s="48">
        <v>6</v>
      </c>
    </row>
    <row r="24" spans="1:5">
      <c r="A24" s="48" t="s">
        <v>765</v>
      </c>
      <c r="E24" s="48">
        <v>1</v>
      </c>
    </row>
    <row r="25" spans="1:5">
      <c r="A25" s="48" t="s">
        <v>766</v>
      </c>
      <c r="E25" s="48">
        <v>7</v>
      </c>
    </row>
    <row r="26" spans="1:5">
      <c r="A26" s="48" t="s">
        <v>767</v>
      </c>
      <c r="E26" s="48">
        <v>7</v>
      </c>
    </row>
    <row r="27" spans="1:5">
      <c r="A27" s="48" t="s">
        <v>768</v>
      </c>
      <c r="E27" s="48">
        <v>4</v>
      </c>
    </row>
    <row r="28" spans="1:5">
      <c r="A28" s="48" t="s">
        <v>769</v>
      </c>
      <c r="B28" s="49" t="s">
        <v>608</v>
      </c>
      <c r="C28" s="49" t="s">
        <v>608</v>
      </c>
      <c r="D28" s="49" t="s">
        <v>608</v>
      </c>
      <c r="E28" s="48">
        <v>4</v>
      </c>
    </row>
    <row r="29" spans="1:5">
      <c r="A29" s="48" t="s">
        <v>770</v>
      </c>
      <c r="E29" s="48">
        <v>4</v>
      </c>
    </row>
    <row r="30" spans="1:5">
      <c r="A30" s="48" t="s">
        <v>771</v>
      </c>
      <c r="E30" s="48">
        <v>4</v>
      </c>
    </row>
    <row r="31" spans="1:5">
      <c r="A31" s="48" t="s">
        <v>772</v>
      </c>
      <c r="E31" s="48">
        <v>6</v>
      </c>
    </row>
    <row r="32" spans="1:5">
      <c r="A32" s="48" t="s">
        <v>773</v>
      </c>
      <c r="E32" s="48">
        <v>4</v>
      </c>
    </row>
    <row r="33" spans="1:5">
      <c r="A33" s="48" t="s">
        <v>774</v>
      </c>
      <c r="B33" s="49" t="s">
        <v>608</v>
      </c>
      <c r="C33" s="49" t="s">
        <v>608</v>
      </c>
      <c r="D33" s="49" t="s">
        <v>608</v>
      </c>
      <c r="E33" s="48">
        <v>5</v>
      </c>
    </row>
    <row r="34" spans="1:5">
      <c r="A34" s="48" t="s">
        <v>775</v>
      </c>
      <c r="B34" s="49" t="s">
        <v>608</v>
      </c>
      <c r="C34" s="49" t="s">
        <v>608</v>
      </c>
      <c r="D34" s="49" t="s">
        <v>608</v>
      </c>
      <c r="E34" s="48">
        <v>1</v>
      </c>
    </row>
    <row r="35" spans="1:5">
      <c r="A35" s="48" t="s">
        <v>776</v>
      </c>
      <c r="E35" s="48">
        <v>3</v>
      </c>
    </row>
    <row r="36" spans="1:5">
      <c r="A36" s="48" t="s">
        <v>777</v>
      </c>
      <c r="B36" s="49" t="s">
        <v>608</v>
      </c>
      <c r="C36" s="49" t="s">
        <v>608</v>
      </c>
      <c r="D36" s="49" t="s">
        <v>608</v>
      </c>
      <c r="E36" s="48">
        <v>3</v>
      </c>
    </row>
    <row r="37" spans="1:5">
      <c r="A37" s="48" t="s">
        <v>778</v>
      </c>
      <c r="B37" s="133">
        <v>6.2E-2</v>
      </c>
      <c r="C37" s="133">
        <v>5.6000000000000001E-2</v>
      </c>
      <c r="D37" s="133">
        <v>-0.216</v>
      </c>
      <c r="E37" s="48">
        <v>2</v>
      </c>
    </row>
    <row r="38" spans="1:5">
      <c r="A38" s="48" t="s">
        <v>779</v>
      </c>
      <c r="B38" s="49" t="s">
        <v>608</v>
      </c>
      <c r="C38" s="49" t="s">
        <v>608</v>
      </c>
      <c r="D38" s="49" t="s">
        <v>608</v>
      </c>
      <c r="E38" s="48">
        <v>3</v>
      </c>
    </row>
    <row r="39" spans="1:5">
      <c r="A39" s="48" t="s">
        <v>780</v>
      </c>
      <c r="E39" s="48">
        <v>1</v>
      </c>
    </row>
    <row r="40" spans="1:5">
      <c r="A40" s="48" t="s">
        <v>781</v>
      </c>
      <c r="E40" s="48">
        <v>2</v>
      </c>
    </row>
    <row r="41" spans="1:5">
      <c r="A41" s="48" t="s">
        <v>782</v>
      </c>
      <c r="E41" s="48">
        <v>3</v>
      </c>
    </row>
    <row r="42" spans="1:5">
      <c r="A42" s="48" t="s">
        <v>783</v>
      </c>
      <c r="E42" s="48">
        <v>2</v>
      </c>
    </row>
    <row r="43" spans="1:5">
      <c r="A43" s="48" t="s">
        <v>784</v>
      </c>
      <c r="E43" s="48">
        <v>3</v>
      </c>
    </row>
    <row r="44" spans="1:5">
      <c r="A44" s="48" t="s">
        <v>785</v>
      </c>
      <c r="E44" s="48">
        <v>6</v>
      </c>
    </row>
    <row r="45" spans="1:5">
      <c r="A45" s="48" t="s">
        <v>786</v>
      </c>
      <c r="E45" s="48">
        <v>1</v>
      </c>
    </row>
    <row r="46" spans="1:5">
      <c r="A46" s="48" t="s">
        <v>787</v>
      </c>
      <c r="E46" s="48">
        <v>1</v>
      </c>
    </row>
    <row r="47" spans="1:5">
      <c r="A47" s="48" t="s">
        <v>788</v>
      </c>
      <c r="E47" s="48">
        <v>7</v>
      </c>
    </row>
    <row r="48" spans="1:5">
      <c r="A48" s="48" t="s">
        <v>789</v>
      </c>
      <c r="B48" s="49" t="s">
        <v>608</v>
      </c>
      <c r="C48" s="49" t="s">
        <v>608</v>
      </c>
      <c r="D48" s="49" t="s">
        <v>608</v>
      </c>
      <c r="E48" s="48">
        <v>7</v>
      </c>
    </row>
    <row r="49" spans="1:5">
      <c r="A49" s="48" t="s">
        <v>790</v>
      </c>
      <c r="E49" s="48">
        <v>1</v>
      </c>
    </row>
    <row r="50" spans="1:5">
      <c r="A50" s="48" t="s">
        <v>791</v>
      </c>
      <c r="E50" s="48">
        <v>7</v>
      </c>
    </row>
    <row r="51" spans="1:5">
      <c r="A51" s="48" t="s">
        <v>792</v>
      </c>
      <c r="B51" s="133">
        <v>0</v>
      </c>
      <c r="C51" s="133">
        <v>0</v>
      </c>
      <c r="D51" s="133">
        <v>-0.33600000000000002</v>
      </c>
      <c r="E51" s="48">
        <v>2</v>
      </c>
    </row>
    <row r="52" spans="1:5">
      <c r="A52" s="48" t="s">
        <v>793</v>
      </c>
      <c r="E52" s="48">
        <v>2</v>
      </c>
    </row>
    <row r="53" spans="1:5">
      <c r="A53" s="48" t="s">
        <v>794</v>
      </c>
      <c r="B53" s="133">
        <v>0</v>
      </c>
      <c r="C53" s="133">
        <v>7.0000000000000001E-3</v>
      </c>
      <c r="D53" s="133">
        <v>-0.13900000000000001</v>
      </c>
      <c r="E53" s="48">
        <v>4</v>
      </c>
    </row>
    <row r="54" spans="1:5">
      <c r="A54" s="48" t="s">
        <v>795</v>
      </c>
      <c r="E54" s="48">
        <v>7</v>
      </c>
    </row>
    <row r="55" spans="1:5">
      <c r="A55" s="48" t="s">
        <v>796</v>
      </c>
      <c r="E55" s="48">
        <v>4</v>
      </c>
    </row>
    <row r="56" spans="1:5">
      <c r="A56" s="48" t="s">
        <v>797</v>
      </c>
      <c r="E56" s="48">
        <v>1</v>
      </c>
    </row>
    <row r="57" spans="1:5">
      <c r="A57" s="48" t="s">
        <v>798</v>
      </c>
      <c r="B57" s="49" t="s">
        <v>608</v>
      </c>
      <c r="C57" s="49" t="s">
        <v>608</v>
      </c>
      <c r="D57" s="49" t="s">
        <v>608</v>
      </c>
      <c r="E57" s="48">
        <v>7</v>
      </c>
    </row>
    <row r="58" spans="1:5">
      <c r="A58" s="48" t="s">
        <v>799</v>
      </c>
      <c r="E58" s="48">
        <v>5</v>
      </c>
    </row>
    <row r="59" spans="1:5">
      <c r="A59" s="48" t="s">
        <v>800</v>
      </c>
      <c r="E59" s="48">
        <v>7</v>
      </c>
    </row>
    <row r="60" spans="1:5">
      <c r="A60" s="48" t="s">
        <v>801</v>
      </c>
      <c r="B60" s="133">
        <v>0.03</v>
      </c>
      <c r="C60" s="133">
        <v>2.3E-2</v>
      </c>
      <c r="D60" s="133">
        <v>-7.2999999999999995E-2</v>
      </c>
      <c r="E60" s="48">
        <v>2</v>
      </c>
    </row>
    <row r="61" spans="1:5">
      <c r="A61" s="48" t="s">
        <v>802</v>
      </c>
      <c r="B61" s="133">
        <v>0</v>
      </c>
      <c r="C61" s="133">
        <v>8.0000000000000002E-3</v>
      </c>
      <c r="D61" s="133">
        <v>-1.7999999999999999E-2</v>
      </c>
      <c r="E61" s="48">
        <v>6</v>
      </c>
    </row>
    <row r="62" spans="1:5">
      <c r="A62" s="48" t="s">
        <v>803</v>
      </c>
      <c r="E62" s="48">
        <v>5</v>
      </c>
    </row>
    <row r="63" spans="1:5">
      <c r="A63" s="48" t="s">
        <v>804</v>
      </c>
      <c r="E63" s="48">
        <v>7</v>
      </c>
    </row>
    <row r="64" spans="1:5">
      <c r="A64" s="48" t="s">
        <v>805</v>
      </c>
      <c r="E64" s="48">
        <v>1</v>
      </c>
    </row>
    <row r="65" spans="1:5">
      <c r="A65" s="48" t="s">
        <v>806</v>
      </c>
      <c r="E65" s="48">
        <v>3</v>
      </c>
    </row>
    <row r="66" spans="1:5">
      <c r="A66" s="48" t="s">
        <v>807</v>
      </c>
      <c r="E66" s="48">
        <v>5</v>
      </c>
    </row>
    <row r="67" spans="1:5">
      <c r="A67" s="48" t="s">
        <v>808</v>
      </c>
      <c r="E67" s="48">
        <v>7</v>
      </c>
    </row>
    <row r="68" spans="1:5">
      <c r="A68" s="48" t="s">
        <v>809</v>
      </c>
      <c r="B68" s="49" t="s">
        <v>608</v>
      </c>
      <c r="C68" s="49" t="s">
        <v>608</v>
      </c>
      <c r="D68" s="49" t="s">
        <v>608</v>
      </c>
      <c r="E68" s="48">
        <v>2</v>
      </c>
    </row>
    <row r="69" spans="1:5">
      <c r="A69" s="48" t="s">
        <v>810</v>
      </c>
      <c r="E69" s="48">
        <v>4</v>
      </c>
    </row>
    <row r="70" spans="1:5">
      <c r="A70" s="48" t="s">
        <v>811</v>
      </c>
      <c r="E70" s="48">
        <v>6</v>
      </c>
    </row>
    <row r="71" spans="1:5">
      <c r="A71" s="48" t="s">
        <v>812</v>
      </c>
      <c r="B71" s="49" t="s">
        <v>608</v>
      </c>
      <c r="C71" s="49" t="s">
        <v>608</v>
      </c>
      <c r="D71" s="49" t="s">
        <v>608</v>
      </c>
      <c r="E71" s="48">
        <v>5</v>
      </c>
    </row>
    <row r="72" spans="1:5">
      <c r="A72" s="48" t="s">
        <v>813</v>
      </c>
      <c r="E72" s="48">
        <v>3</v>
      </c>
    </row>
    <row r="73" spans="1:5">
      <c r="A73" s="48" t="s">
        <v>814</v>
      </c>
      <c r="E73" s="48">
        <v>4</v>
      </c>
    </row>
    <row r="74" spans="1:5">
      <c r="A74" s="48" t="s">
        <v>815</v>
      </c>
      <c r="E74" s="48">
        <v>7</v>
      </c>
    </row>
    <row r="75" spans="1:5">
      <c r="A75" s="48" t="s">
        <v>816</v>
      </c>
      <c r="E75" s="48">
        <v>3</v>
      </c>
    </row>
    <row r="76" spans="1:5">
      <c r="A76" s="48" t="s">
        <v>817</v>
      </c>
      <c r="E76" s="48">
        <v>7</v>
      </c>
    </row>
    <row r="77" spans="1:5">
      <c r="A77" s="48" t="s">
        <v>818</v>
      </c>
      <c r="E77" s="48">
        <v>2</v>
      </c>
    </row>
    <row r="78" spans="1:5">
      <c r="A78" s="48" t="s">
        <v>819</v>
      </c>
      <c r="E78" s="48">
        <v>3</v>
      </c>
    </row>
    <row r="79" spans="1:5">
      <c r="A79" s="48" t="s">
        <v>820</v>
      </c>
      <c r="E79" s="48">
        <v>3</v>
      </c>
    </row>
    <row r="80" spans="1:5">
      <c r="A80" s="48" t="s">
        <v>821</v>
      </c>
      <c r="B80" s="49" t="s">
        <v>608</v>
      </c>
      <c r="C80" s="49" t="s">
        <v>608</v>
      </c>
      <c r="D80" s="49" t="s">
        <v>608</v>
      </c>
      <c r="E80" s="48">
        <v>7</v>
      </c>
    </row>
    <row r="81" spans="1:5">
      <c r="A81" s="48" t="s">
        <v>822</v>
      </c>
      <c r="E81" s="48">
        <v>7</v>
      </c>
    </row>
    <row r="82" spans="1:5">
      <c r="A82" s="48" t="s">
        <v>823</v>
      </c>
      <c r="E82" s="48">
        <v>6</v>
      </c>
    </row>
    <row r="83" spans="1:5">
      <c r="A83" s="48" t="s">
        <v>824</v>
      </c>
      <c r="B83" s="49" t="s">
        <v>608</v>
      </c>
      <c r="C83" s="49" t="s">
        <v>608</v>
      </c>
      <c r="D83" s="49" t="s">
        <v>608</v>
      </c>
      <c r="E83" s="48">
        <v>4</v>
      </c>
    </row>
    <row r="84" spans="1:5">
      <c r="A84" s="48" t="s">
        <v>825</v>
      </c>
      <c r="B84" s="49" t="s">
        <v>608</v>
      </c>
      <c r="C84" s="49" t="s">
        <v>608</v>
      </c>
      <c r="D84" s="49" t="s">
        <v>608</v>
      </c>
      <c r="E84" s="48">
        <v>4</v>
      </c>
    </row>
    <row r="85" spans="1:5">
      <c r="A85" s="48" t="s">
        <v>826</v>
      </c>
      <c r="B85" s="49" t="s">
        <v>608</v>
      </c>
      <c r="C85" s="49" t="s">
        <v>608</v>
      </c>
      <c r="D85" s="49" t="s">
        <v>608</v>
      </c>
      <c r="E85" s="48">
        <v>4</v>
      </c>
    </row>
    <row r="86" spans="1:5">
      <c r="A86" s="48" t="s">
        <v>827</v>
      </c>
      <c r="E86" s="48">
        <v>6</v>
      </c>
    </row>
    <row r="87" spans="1:5">
      <c r="A87" s="48" t="s">
        <v>828</v>
      </c>
      <c r="E87" s="48">
        <v>3</v>
      </c>
    </row>
    <row r="88" spans="1:5">
      <c r="A88" s="48" t="s">
        <v>829</v>
      </c>
      <c r="E88" s="48">
        <v>1</v>
      </c>
    </row>
    <row r="89" spans="1:5">
      <c r="A89" s="48" t="s">
        <v>830</v>
      </c>
      <c r="E89" s="48">
        <v>3</v>
      </c>
    </row>
    <row r="90" spans="1:5">
      <c r="A90" s="48" t="s">
        <v>831</v>
      </c>
      <c r="B90" s="49" t="s">
        <v>608</v>
      </c>
      <c r="C90" s="49" t="s">
        <v>608</v>
      </c>
      <c r="D90" s="49" t="s">
        <v>608</v>
      </c>
      <c r="E90" s="48">
        <v>7</v>
      </c>
    </row>
    <row r="91" spans="1:5">
      <c r="A91" s="48" t="s">
        <v>832</v>
      </c>
      <c r="E91" s="48">
        <v>2</v>
      </c>
    </row>
    <row r="92" spans="1:5">
      <c r="A92" s="48" t="s">
        <v>833</v>
      </c>
      <c r="E92" s="48">
        <v>6</v>
      </c>
    </row>
    <row r="93" spans="1:5">
      <c r="A93" s="48" t="s">
        <v>834</v>
      </c>
      <c r="E93" s="48">
        <v>6</v>
      </c>
    </row>
    <row r="94" spans="1:5">
      <c r="A94" s="48" t="s">
        <v>835</v>
      </c>
      <c r="E94" s="48">
        <v>2</v>
      </c>
    </row>
    <row r="95" spans="1:5">
      <c r="A95" s="48" t="s">
        <v>836</v>
      </c>
      <c r="E95" s="48">
        <v>7</v>
      </c>
    </row>
    <row r="96" spans="1:5">
      <c r="A96" s="48" t="s">
        <v>837</v>
      </c>
      <c r="E96" s="48">
        <v>2</v>
      </c>
    </row>
    <row r="97" spans="1:5">
      <c r="A97" s="48" t="s">
        <v>838</v>
      </c>
      <c r="E97" s="48">
        <v>5</v>
      </c>
    </row>
    <row r="98" spans="1:5">
      <c r="A98" s="48" t="s">
        <v>839</v>
      </c>
      <c r="E98" s="48">
        <v>3</v>
      </c>
    </row>
    <row r="99" spans="1:5">
      <c r="A99" s="48" t="s">
        <v>840</v>
      </c>
      <c r="E99" s="48">
        <v>7</v>
      </c>
    </row>
    <row r="100" spans="1:5">
      <c r="A100" s="48" t="s">
        <v>841</v>
      </c>
      <c r="E100" s="48">
        <v>6</v>
      </c>
    </row>
    <row r="101" spans="1:5">
      <c r="A101" s="48" t="s">
        <v>842</v>
      </c>
      <c r="E101" s="48">
        <v>2</v>
      </c>
    </row>
    <row r="102" spans="1:5">
      <c r="A102" s="48" t="s">
        <v>843</v>
      </c>
      <c r="E102" s="48">
        <v>2</v>
      </c>
    </row>
    <row r="103" spans="1:5">
      <c r="A103" s="48" t="s">
        <v>844</v>
      </c>
      <c r="B103" s="133">
        <v>9.8000000000000004E-2</v>
      </c>
      <c r="C103" s="133">
        <v>3.2000000000000001E-2</v>
      </c>
      <c r="D103" s="133">
        <v>-4.2999999999999997E-2</v>
      </c>
      <c r="E103" s="48">
        <v>6</v>
      </c>
    </row>
    <row r="104" spans="1:5">
      <c r="A104" s="48" t="s">
        <v>845</v>
      </c>
      <c r="E104" s="48">
        <v>3</v>
      </c>
    </row>
    <row r="105" spans="1:5">
      <c r="A105" s="48" t="s">
        <v>846</v>
      </c>
      <c r="B105" s="49" t="s">
        <v>608</v>
      </c>
      <c r="C105" s="49" t="s">
        <v>608</v>
      </c>
      <c r="D105" s="49" t="s">
        <v>608</v>
      </c>
      <c r="E105" s="48">
        <v>6</v>
      </c>
    </row>
    <row r="106" spans="1:5">
      <c r="A106" s="48" t="s">
        <v>847</v>
      </c>
      <c r="E106" s="48">
        <v>2</v>
      </c>
    </row>
    <row r="107" spans="1:5">
      <c r="A107" s="48" t="s">
        <v>848</v>
      </c>
      <c r="E107" s="48">
        <v>2</v>
      </c>
    </row>
  </sheetData>
  <autoFilter ref="A1:E107" xr:uid="{B969CCCE-1F51-48A2-95EC-C84D49929781}"/>
  <hyperlinks>
    <hyperlink ref="H12" r:id="rId1" xr:uid="{3C2EA2D2-DA6A-EB45-B90A-0F5E21AD3937}"/>
  </hyperlinks>
  <pageMargins left="0.7" right="0.7" top="0.75" bottom="0.75" header="0.3" footer="0.3"/>
  <pageSetup orientation="portrait" horizontalDpi="0" verticalDpi="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110D8-899B-47C6-A6FA-9451D4A3FBFF}">
  <dimension ref="A1:J109"/>
  <sheetViews>
    <sheetView workbookViewId="0"/>
  </sheetViews>
  <sheetFormatPr defaultColWidth="9.140625" defaultRowHeight="15"/>
  <cols>
    <col min="1" max="1" width="15.85546875" bestFit="1" customWidth="1"/>
    <col min="2" max="2" width="7.42578125" bestFit="1" customWidth="1"/>
    <col min="3" max="3" width="15.42578125" bestFit="1" customWidth="1"/>
    <col min="4" max="4" width="12.5703125" bestFit="1" customWidth="1"/>
    <col min="5" max="5" width="15.5703125" bestFit="1" customWidth="1"/>
    <col min="6" max="6" width="17.85546875" bestFit="1" customWidth="1"/>
    <col min="8" max="8" width="12" bestFit="1" customWidth="1"/>
    <col min="9" max="9" width="17.5703125" bestFit="1" customWidth="1"/>
    <col min="10" max="10" width="19" bestFit="1" customWidth="1"/>
    <col min="11" max="11" width="22" bestFit="1" customWidth="1"/>
    <col min="12" max="12" width="44.7109375" bestFit="1" customWidth="1"/>
    <col min="14" max="14" width="12" bestFit="1" customWidth="1"/>
  </cols>
  <sheetData>
    <row r="1" spans="1:10">
      <c r="A1" s="157" t="s">
        <v>621</v>
      </c>
      <c r="B1" s="157" t="s">
        <v>1013</v>
      </c>
      <c r="C1" s="157" t="s">
        <v>1085</v>
      </c>
      <c r="D1" s="158" t="s">
        <v>375</v>
      </c>
    </row>
    <row r="2" spans="1:10">
      <c r="A2" s="159" t="s">
        <v>752</v>
      </c>
      <c r="B2" s="160">
        <v>1</v>
      </c>
      <c r="C2" s="224">
        <v>8389</v>
      </c>
      <c r="D2" s="161">
        <v>0</v>
      </c>
      <c r="G2" t="s">
        <v>620</v>
      </c>
      <c r="H2" t="s">
        <v>1029</v>
      </c>
      <c r="I2" t="s">
        <v>375</v>
      </c>
      <c r="J2" t="s">
        <v>1096</v>
      </c>
    </row>
    <row r="3" spans="1:10">
      <c r="A3" s="159" t="s">
        <v>765</v>
      </c>
      <c r="B3">
        <v>1</v>
      </c>
      <c r="C3" s="224">
        <v>4863</v>
      </c>
      <c r="D3" s="161">
        <v>0</v>
      </c>
      <c r="G3">
        <v>1</v>
      </c>
      <c r="H3" s="163">
        <f>SUM(C2:C11)</f>
        <v>122017</v>
      </c>
      <c r="I3" s="163">
        <f>SUM(D2:D11)</f>
        <v>0</v>
      </c>
      <c r="J3">
        <f>I3/H3</f>
        <v>0</v>
      </c>
    </row>
    <row r="4" spans="1:10">
      <c r="A4" s="159" t="s">
        <v>775</v>
      </c>
      <c r="B4">
        <v>1</v>
      </c>
      <c r="C4" s="224">
        <v>21255</v>
      </c>
      <c r="D4" s="161">
        <v>0</v>
      </c>
      <c r="G4">
        <v>2</v>
      </c>
      <c r="H4" s="163">
        <f>SUM(C12:C31)</f>
        <v>1411121</v>
      </c>
      <c r="I4" s="163">
        <f>SUM(D12:D31)</f>
        <v>5</v>
      </c>
      <c r="J4">
        <v>0.36</v>
      </c>
    </row>
    <row r="5" spans="1:10">
      <c r="A5" s="159" t="s">
        <v>780</v>
      </c>
      <c r="B5">
        <v>1</v>
      </c>
      <c r="C5" s="224">
        <v>35137</v>
      </c>
      <c r="D5" s="161">
        <v>0</v>
      </c>
      <c r="G5">
        <v>3</v>
      </c>
      <c r="H5" s="163">
        <f>SUM(C32:C45)</f>
        <v>77295</v>
      </c>
      <c r="I5" s="163">
        <f>SUM(D32:D45)</f>
        <v>1</v>
      </c>
      <c r="J5">
        <v>1.29</v>
      </c>
    </row>
    <row r="6" spans="1:10">
      <c r="A6" s="159" t="s">
        <v>786</v>
      </c>
      <c r="B6">
        <v>1</v>
      </c>
      <c r="C6" s="224">
        <v>7530</v>
      </c>
      <c r="D6" s="161">
        <v>0</v>
      </c>
      <c r="G6">
        <v>4</v>
      </c>
      <c r="H6" s="163">
        <f>SUM(C46:C61)</f>
        <v>98620</v>
      </c>
      <c r="I6" s="163">
        <f>SUM(D46:D61)</f>
        <v>0</v>
      </c>
      <c r="J6">
        <v>0</v>
      </c>
    </row>
    <row r="7" spans="1:10">
      <c r="A7" s="159" t="s">
        <v>787</v>
      </c>
      <c r="B7">
        <v>1</v>
      </c>
      <c r="C7" s="224">
        <v>2677</v>
      </c>
      <c r="D7" s="161">
        <v>0</v>
      </c>
      <c r="G7">
        <v>5</v>
      </c>
      <c r="H7" s="163">
        <f>SUM(C62:C70)</f>
        <v>132124</v>
      </c>
      <c r="I7" s="163">
        <f>SUM(D62:D70)</f>
        <v>0</v>
      </c>
      <c r="J7">
        <v>0</v>
      </c>
    </row>
    <row r="8" spans="1:10">
      <c r="A8" s="159" t="s">
        <v>790</v>
      </c>
      <c r="B8">
        <v>1</v>
      </c>
      <c r="C8" s="224">
        <v>23991</v>
      </c>
      <c r="D8" s="161">
        <v>0</v>
      </c>
      <c r="G8">
        <v>6</v>
      </c>
      <c r="H8" s="163">
        <f>SUM(C71:C87)</f>
        <v>225845</v>
      </c>
      <c r="I8" s="163">
        <f>SUM(D71:D87)</f>
        <v>0</v>
      </c>
      <c r="J8">
        <v>0</v>
      </c>
    </row>
    <row r="9" spans="1:10">
      <c r="A9" s="159" t="s">
        <v>797</v>
      </c>
      <c r="B9">
        <v>1</v>
      </c>
      <c r="C9" s="224">
        <v>7080</v>
      </c>
      <c r="D9" s="161">
        <v>0</v>
      </c>
      <c r="G9">
        <v>7</v>
      </c>
      <c r="H9" s="163">
        <f>SUM(C88:C107)</f>
        <v>253876</v>
      </c>
      <c r="I9" s="163">
        <f>SUM(D88:D107)</f>
        <v>0</v>
      </c>
      <c r="J9">
        <v>0</v>
      </c>
    </row>
    <row r="10" spans="1:10">
      <c r="A10" s="159" t="s">
        <v>805</v>
      </c>
      <c r="B10">
        <v>1</v>
      </c>
      <c r="C10" s="224">
        <v>5631</v>
      </c>
      <c r="D10" s="161">
        <v>0</v>
      </c>
    </row>
    <row r="11" spans="1:10">
      <c r="A11" s="159" t="s">
        <v>829</v>
      </c>
      <c r="B11">
        <v>1</v>
      </c>
      <c r="C11" s="224">
        <v>5464</v>
      </c>
      <c r="D11" s="161">
        <v>0</v>
      </c>
    </row>
    <row r="12" spans="1:10">
      <c r="A12" s="159" t="s">
        <v>739</v>
      </c>
      <c r="B12">
        <v>2</v>
      </c>
      <c r="C12" s="224">
        <v>6550</v>
      </c>
      <c r="D12" s="161">
        <v>0</v>
      </c>
    </row>
    <row r="13" spans="1:10">
      <c r="A13" s="159" t="s">
        <v>743</v>
      </c>
      <c r="B13">
        <v>2</v>
      </c>
      <c r="C13" s="224">
        <v>16772</v>
      </c>
      <c r="D13" s="161">
        <v>0</v>
      </c>
    </row>
    <row r="14" spans="1:10">
      <c r="A14" s="159" t="s">
        <v>745</v>
      </c>
      <c r="B14">
        <v>2</v>
      </c>
      <c r="C14" s="224">
        <v>6195</v>
      </c>
      <c r="D14" s="161">
        <v>0</v>
      </c>
    </row>
    <row r="15" spans="1:10">
      <c r="A15" s="159" t="s">
        <v>762</v>
      </c>
      <c r="B15">
        <v>2</v>
      </c>
      <c r="C15" s="224">
        <v>4497</v>
      </c>
      <c r="D15" s="161">
        <v>0</v>
      </c>
    </row>
    <row r="16" spans="1:10">
      <c r="A16" s="159" t="s">
        <v>755</v>
      </c>
      <c r="B16">
        <v>2</v>
      </c>
      <c r="C16" s="224">
        <v>16671</v>
      </c>
      <c r="D16" s="161">
        <v>0</v>
      </c>
    </row>
    <row r="17" spans="1:4">
      <c r="A17" s="159" t="s">
        <v>757</v>
      </c>
      <c r="B17">
        <v>2</v>
      </c>
      <c r="C17" s="224">
        <v>5560</v>
      </c>
      <c r="D17" s="161">
        <v>0</v>
      </c>
    </row>
    <row r="18" spans="1:4">
      <c r="A18" s="159" t="s">
        <v>778</v>
      </c>
      <c r="B18">
        <v>2</v>
      </c>
      <c r="C18" s="224">
        <v>8090</v>
      </c>
      <c r="D18" s="161">
        <v>0</v>
      </c>
    </row>
    <row r="19" spans="1:4">
      <c r="A19" s="159" t="s">
        <v>781</v>
      </c>
      <c r="B19">
        <v>2</v>
      </c>
      <c r="C19" s="224">
        <v>4186</v>
      </c>
      <c r="D19" s="161">
        <v>0</v>
      </c>
    </row>
    <row r="20" spans="1:4">
      <c r="A20" s="159" t="s">
        <v>783</v>
      </c>
      <c r="B20">
        <v>2</v>
      </c>
      <c r="C20" s="224">
        <v>141939</v>
      </c>
      <c r="D20" s="161">
        <v>0</v>
      </c>
    </row>
    <row r="21" spans="1:4">
      <c r="A21" s="159" t="s">
        <v>792</v>
      </c>
      <c r="B21">
        <v>2</v>
      </c>
      <c r="C21" s="224">
        <v>995129</v>
      </c>
      <c r="D21" s="161">
        <v>4</v>
      </c>
    </row>
    <row r="22" spans="1:4">
      <c r="A22" s="159" t="s">
        <v>793</v>
      </c>
      <c r="B22">
        <v>2</v>
      </c>
      <c r="C22" s="224">
        <v>3430</v>
      </c>
      <c r="D22" s="161">
        <v>0</v>
      </c>
    </row>
    <row r="23" spans="1:4">
      <c r="A23" s="159" t="s">
        <v>801</v>
      </c>
      <c r="B23">
        <v>2</v>
      </c>
      <c r="C23" s="224">
        <v>66008</v>
      </c>
      <c r="D23" s="161">
        <v>0</v>
      </c>
    </row>
    <row r="24" spans="1:4">
      <c r="A24" s="159" t="s">
        <v>809</v>
      </c>
      <c r="B24">
        <v>2</v>
      </c>
      <c r="C24" s="224">
        <v>10053</v>
      </c>
      <c r="D24" s="161">
        <v>0</v>
      </c>
    </row>
    <row r="25" spans="1:4">
      <c r="A25" s="159" t="s">
        <v>818</v>
      </c>
      <c r="B25">
        <v>2</v>
      </c>
      <c r="C25" s="224">
        <v>17939</v>
      </c>
      <c r="D25" s="161">
        <v>0</v>
      </c>
    </row>
    <row r="26" spans="1:4">
      <c r="A26" s="159" t="s">
        <v>832</v>
      </c>
      <c r="B26">
        <v>2</v>
      </c>
      <c r="C26" s="224">
        <v>7503</v>
      </c>
      <c r="D26" s="161">
        <v>0</v>
      </c>
    </row>
    <row r="27" spans="1:4">
      <c r="A27" s="159" t="s">
        <v>835</v>
      </c>
      <c r="B27">
        <v>2</v>
      </c>
      <c r="C27" s="224">
        <v>18420</v>
      </c>
      <c r="D27" s="161">
        <v>0</v>
      </c>
    </row>
    <row r="28" spans="1:4">
      <c r="A28" s="159" t="s">
        <v>837</v>
      </c>
      <c r="B28">
        <v>2</v>
      </c>
      <c r="C28" s="224">
        <v>5690</v>
      </c>
      <c r="D28" s="161">
        <v>0</v>
      </c>
    </row>
    <row r="29" spans="1:4">
      <c r="A29" s="159" t="s">
        <v>842</v>
      </c>
      <c r="B29">
        <v>2</v>
      </c>
      <c r="C29" s="224">
        <v>4049</v>
      </c>
      <c r="D29" s="161">
        <v>0</v>
      </c>
    </row>
    <row r="30" spans="1:4">
      <c r="A30" s="159" t="s">
        <v>843</v>
      </c>
      <c r="B30">
        <v>2</v>
      </c>
      <c r="C30" s="224">
        <v>69147</v>
      </c>
      <c r="D30" s="161">
        <v>1</v>
      </c>
    </row>
    <row r="31" spans="1:4">
      <c r="A31" s="159" t="s">
        <v>847</v>
      </c>
      <c r="B31">
        <v>2</v>
      </c>
      <c r="C31" s="224">
        <v>3293</v>
      </c>
      <c r="D31" s="161">
        <v>0</v>
      </c>
    </row>
    <row r="32" spans="1:4">
      <c r="A32" s="159" t="s">
        <v>776</v>
      </c>
      <c r="B32">
        <v>3</v>
      </c>
      <c r="C32" s="224">
        <v>6514</v>
      </c>
      <c r="D32" s="161">
        <v>0</v>
      </c>
    </row>
    <row r="33" spans="1:4">
      <c r="A33" s="159" t="s">
        <v>777</v>
      </c>
      <c r="B33">
        <v>3</v>
      </c>
      <c r="C33" s="224">
        <v>6384</v>
      </c>
      <c r="D33" s="161">
        <v>0</v>
      </c>
    </row>
    <row r="34" spans="1:4">
      <c r="A34" s="159" t="s">
        <v>779</v>
      </c>
      <c r="B34">
        <v>3</v>
      </c>
      <c r="C34" s="224">
        <v>5250</v>
      </c>
      <c r="D34" s="161">
        <v>1</v>
      </c>
    </row>
    <row r="35" spans="1:4">
      <c r="A35" s="159" t="s">
        <v>782</v>
      </c>
      <c r="B35">
        <v>3</v>
      </c>
      <c r="C35" s="224">
        <v>28555</v>
      </c>
      <c r="D35" s="161">
        <v>0</v>
      </c>
    </row>
    <row r="36" spans="1:4">
      <c r="A36" s="159" t="s">
        <v>784</v>
      </c>
      <c r="B36">
        <v>3</v>
      </c>
      <c r="C36" s="224">
        <v>5553</v>
      </c>
      <c r="D36" s="161">
        <v>0</v>
      </c>
    </row>
    <row r="37" spans="1:4">
      <c r="A37" s="159" t="s">
        <v>806</v>
      </c>
      <c r="B37">
        <v>3</v>
      </c>
      <c r="C37" s="224">
        <v>1701</v>
      </c>
      <c r="D37" s="161">
        <v>0</v>
      </c>
    </row>
    <row r="38" spans="1:4">
      <c r="A38" s="159" t="s">
        <v>813</v>
      </c>
      <c r="B38">
        <v>3</v>
      </c>
      <c r="C38" s="224">
        <v>1949</v>
      </c>
      <c r="D38" s="161">
        <v>0</v>
      </c>
    </row>
    <row r="39" spans="1:4">
      <c r="A39" s="159" t="s">
        <v>816</v>
      </c>
      <c r="B39">
        <v>3</v>
      </c>
      <c r="C39" s="224">
        <v>3774</v>
      </c>
      <c r="D39" s="161">
        <v>0</v>
      </c>
    </row>
    <row r="40" spans="1:4">
      <c r="A40" s="159" t="s">
        <v>819</v>
      </c>
      <c r="B40">
        <v>3</v>
      </c>
      <c r="C40" s="224">
        <v>2683</v>
      </c>
      <c r="D40" s="161">
        <v>0</v>
      </c>
    </row>
    <row r="41" spans="1:4">
      <c r="A41" s="159" t="s">
        <v>820</v>
      </c>
      <c r="B41">
        <v>3</v>
      </c>
      <c r="C41" s="224">
        <v>3747</v>
      </c>
      <c r="D41" s="161">
        <v>0</v>
      </c>
    </row>
    <row r="42" spans="1:4">
      <c r="A42" s="159" t="s">
        <v>828</v>
      </c>
      <c r="B42">
        <v>3</v>
      </c>
      <c r="C42" s="224">
        <v>2133</v>
      </c>
      <c r="D42" s="161">
        <v>0</v>
      </c>
    </row>
    <row r="43" spans="1:4">
      <c r="A43" s="159" t="s">
        <v>830</v>
      </c>
      <c r="B43">
        <v>3</v>
      </c>
      <c r="C43" s="224">
        <v>1917</v>
      </c>
      <c r="D43" s="161">
        <v>0</v>
      </c>
    </row>
    <row r="44" spans="1:4">
      <c r="A44" s="159" t="s">
        <v>839</v>
      </c>
      <c r="B44">
        <v>3</v>
      </c>
      <c r="C44" s="224">
        <v>3684</v>
      </c>
      <c r="D44" s="161">
        <v>0</v>
      </c>
    </row>
    <row r="45" spans="1:4">
      <c r="A45" s="159" t="s">
        <v>845</v>
      </c>
      <c r="B45">
        <v>3</v>
      </c>
      <c r="C45" s="224">
        <v>3451</v>
      </c>
      <c r="D45" s="161">
        <v>0</v>
      </c>
    </row>
    <row r="46" spans="1:4">
      <c r="A46" s="159" t="s">
        <v>746</v>
      </c>
      <c r="B46">
        <v>4</v>
      </c>
      <c r="C46" s="224">
        <v>2167</v>
      </c>
      <c r="D46" s="161">
        <v>0</v>
      </c>
    </row>
    <row r="47" spans="1:4">
      <c r="A47" s="159" t="s">
        <v>748</v>
      </c>
      <c r="B47">
        <v>4</v>
      </c>
      <c r="C47" s="224">
        <v>7490</v>
      </c>
      <c r="D47" s="161">
        <v>0</v>
      </c>
    </row>
    <row r="48" spans="1:4">
      <c r="A48" s="159" t="s">
        <v>750</v>
      </c>
      <c r="B48">
        <v>4</v>
      </c>
      <c r="C48" s="224">
        <v>4466</v>
      </c>
      <c r="D48" s="161">
        <v>0</v>
      </c>
    </row>
    <row r="49" spans="1:4">
      <c r="A49" s="159" t="s">
        <v>768</v>
      </c>
      <c r="B49">
        <v>4</v>
      </c>
      <c r="C49" s="224">
        <v>3622</v>
      </c>
      <c r="D49" s="161">
        <v>0</v>
      </c>
    </row>
    <row r="50" spans="1:4">
      <c r="A50" s="159" t="s">
        <v>769</v>
      </c>
      <c r="B50">
        <v>4</v>
      </c>
      <c r="C50" s="224">
        <v>8345</v>
      </c>
      <c r="D50" s="161">
        <v>0</v>
      </c>
    </row>
    <row r="51" spans="1:4">
      <c r="A51" s="159" t="s">
        <v>770</v>
      </c>
      <c r="B51">
        <v>4</v>
      </c>
      <c r="C51" s="224">
        <v>2936</v>
      </c>
      <c r="D51" s="161">
        <v>0</v>
      </c>
    </row>
    <row r="52" spans="1:4">
      <c r="A52" s="159" t="s">
        <v>771</v>
      </c>
      <c r="B52">
        <v>4</v>
      </c>
      <c r="C52" s="224">
        <v>6240</v>
      </c>
      <c r="D52" s="161">
        <v>0</v>
      </c>
    </row>
    <row r="53" spans="1:4">
      <c r="A53" s="159" t="s">
        <v>773</v>
      </c>
      <c r="B53">
        <v>4</v>
      </c>
      <c r="C53" s="224">
        <v>2818</v>
      </c>
      <c r="D53" s="161">
        <v>0</v>
      </c>
    </row>
    <row r="54" spans="1:4">
      <c r="A54" s="159" t="s">
        <v>794</v>
      </c>
      <c r="B54">
        <v>4</v>
      </c>
      <c r="C54" s="224">
        <v>37804</v>
      </c>
      <c r="D54" s="161">
        <v>0</v>
      </c>
    </row>
    <row r="55" spans="1:4">
      <c r="A55" s="159" t="s">
        <v>796</v>
      </c>
      <c r="B55">
        <v>4</v>
      </c>
      <c r="C55" s="224">
        <v>2990</v>
      </c>
      <c r="D55" s="161">
        <v>0</v>
      </c>
    </row>
    <row r="56" spans="1:4">
      <c r="A56" s="159" t="s">
        <v>810</v>
      </c>
      <c r="B56">
        <v>4</v>
      </c>
      <c r="C56" s="224">
        <v>3206</v>
      </c>
      <c r="D56" s="161">
        <v>0</v>
      </c>
    </row>
    <row r="57" spans="1:4">
      <c r="A57" s="159" t="s">
        <v>814</v>
      </c>
      <c r="B57">
        <v>4</v>
      </c>
      <c r="C57" s="224">
        <v>1857</v>
      </c>
      <c r="D57" s="161">
        <v>0</v>
      </c>
    </row>
    <row r="58" spans="1:4">
      <c r="A58" s="159" t="s">
        <v>824</v>
      </c>
      <c r="B58">
        <v>4</v>
      </c>
      <c r="C58" s="224">
        <v>3512</v>
      </c>
      <c r="D58" s="161">
        <v>0</v>
      </c>
    </row>
    <row r="59" spans="1:4">
      <c r="A59" s="159" t="s">
        <v>825</v>
      </c>
      <c r="B59">
        <v>4</v>
      </c>
      <c r="C59" s="224">
        <v>1915</v>
      </c>
      <c r="D59" s="161">
        <v>0</v>
      </c>
    </row>
    <row r="60" spans="1:4">
      <c r="A60" s="159" t="s">
        <v>826</v>
      </c>
      <c r="B60">
        <v>4</v>
      </c>
      <c r="C60" s="224">
        <v>7037</v>
      </c>
      <c r="D60" s="161">
        <v>0</v>
      </c>
    </row>
    <row r="61" spans="1:4">
      <c r="A61" s="159" t="s">
        <v>848</v>
      </c>
      <c r="B61">
        <v>4</v>
      </c>
      <c r="C61" s="224">
        <v>2215</v>
      </c>
      <c r="D61" s="161">
        <v>0</v>
      </c>
    </row>
    <row r="62" spans="1:4">
      <c r="A62" s="159" t="s">
        <v>747</v>
      </c>
      <c r="B62">
        <v>5</v>
      </c>
      <c r="C62" s="224">
        <v>9159</v>
      </c>
      <c r="D62" s="161">
        <v>0</v>
      </c>
    </row>
    <row r="63" spans="1:4">
      <c r="A63" s="159" t="s">
        <v>749</v>
      </c>
      <c r="B63">
        <v>5</v>
      </c>
      <c r="C63" s="224">
        <v>3949</v>
      </c>
      <c r="D63" s="161">
        <v>0</v>
      </c>
    </row>
    <row r="64" spans="1:4">
      <c r="A64" s="159" t="s">
        <v>753</v>
      </c>
      <c r="B64">
        <v>5</v>
      </c>
      <c r="C64" s="224">
        <v>3736</v>
      </c>
      <c r="D64" s="161">
        <v>0</v>
      </c>
    </row>
    <row r="65" spans="1:4">
      <c r="A65" s="159" t="s">
        <v>774</v>
      </c>
      <c r="B65">
        <v>5</v>
      </c>
      <c r="C65" s="224">
        <v>16779</v>
      </c>
      <c r="D65" s="161">
        <v>0</v>
      </c>
    </row>
    <row r="66" spans="1:4">
      <c r="A66" s="159" t="s">
        <v>799</v>
      </c>
      <c r="B66">
        <v>5</v>
      </c>
      <c r="C66" s="224">
        <v>7766</v>
      </c>
      <c r="D66" s="161">
        <v>0</v>
      </c>
    </row>
    <row r="67" spans="1:4">
      <c r="A67" s="159" t="s">
        <v>803</v>
      </c>
      <c r="B67">
        <v>5</v>
      </c>
      <c r="C67" s="224">
        <v>3974</v>
      </c>
      <c r="D67" s="161">
        <v>0</v>
      </c>
    </row>
    <row r="68" spans="1:4">
      <c r="A68" s="159" t="s">
        <v>807</v>
      </c>
      <c r="B68">
        <v>5</v>
      </c>
      <c r="C68" s="224">
        <v>2118</v>
      </c>
      <c r="D68" s="161">
        <v>0</v>
      </c>
    </row>
    <row r="69" spans="1:4">
      <c r="A69" s="159" t="s">
        <v>812</v>
      </c>
      <c r="B69">
        <v>5</v>
      </c>
      <c r="C69" s="224">
        <v>3971</v>
      </c>
      <c r="D69" s="161">
        <v>0</v>
      </c>
    </row>
    <row r="70" spans="1:4">
      <c r="A70" s="159" t="s">
        <v>838</v>
      </c>
      <c r="B70">
        <v>5</v>
      </c>
      <c r="C70" s="224">
        <v>80672</v>
      </c>
      <c r="D70" s="161">
        <v>0</v>
      </c>
    </row>
    <row r="71" spans="1:4">
      <c r="A71" s="159" t="s">
        <v>751</v>
      </c>
      <c r="B71">
        <v>6</v>
      </c>
      <c r="C71" s="224">
        <v>2755</v>
      </c>
      <c r="D71" s="161">
        <v>0</v>
      </c>
    </row>
    <row r="72" spans="1:4">
      <c r="A72" s="159" t="s">
        <v>759</v>
      </c>
      <c r="B72">
        <v>6</v>
      </c>
      <c r="C72" s="224">
        <v>4686</v>
      </c>
      <c r="D72" s="161">
        <v>0</v>
      </c>
    </row>
    <row r="73" spans="1:4">
      <c r="A73" s="159" t="s">
        <v>761</v>
      </c>
      <c r="B73">
        <v>6</v>
      </c>
      <c r="C73" s="224">
        <v>38934</v>
      </c>
      <c r="D73" s="161">
        <v>0</v>
      </c>
    </row>
    <row r="74" spans="1:4">
      <c r="A74" s="159" t="s">
        <v>763</v>
      </c>
      <c r="B74">
        <v>6</v>
      </c>
      <c r="C74" s="224">
        <v>9406</v>
      </c>
      <c r="D74" s="161">
        <v>0</v>
      </c>
    </row>
    <row r="75" spans="1:4">
      <c r="A75" s="159" t="s">
        <v>764</v>
      </c>
      <c r="B75">
        <v>6</v>
      </c>
      <c r="C75" s="224">
        <v>4363</v>
      </c>
      <c r="D75" s="161">
        <v>0</v>
      </c>
    </row>
    <row r="76" spans="1:4">
      <c r="A76" s="159" t="s">
        <v>756</v>
      </c>
      <c r="B76">
        <v>6</v>
      </c>
      <c r="C76" s="224">
        <v>1714</v>
      </c>
      <c r="D76" s="161">
        <v>0</v>
      </c>
    </row>
    <row r="77" spans="1:4">
      <c r="A77" s="159" t="s">
        <v>772</v>
      </c>
      <c r="B77">
        <v>6</v>
      </c>
      <c r="C77" s="224">
        <v>4015</v>
      </c>
      <c r="D77" s="161">
        <v>0</v>
      </c>
    </row>
    <row r="78" spans="1:4">
      <c r="A78" s="159" t="s">
        <v>785</v>
      </c>
      <c r="B78">
        <v>6</v>
      </c>
      <c r="C78" s="224">
        <v>3405</v>
      </c>
      <c r="D78" s="161">
        <v>0</v>
      </c>
    </row>
    <row r="79" spans="1:4">
      <c r="A79" s="159" t="s">
        <v>802</v>
      </c>
      <c r="B79">
        <v>6</v>
      </c>
      <c r="C79" s="224">
        <v>976</v>
      </c>
      <c r="D79" s="161">
        <v>0</v>
      </c>
    </row>
    <row r="80" spans="1:4">
      <c r="A80" s="159" t="s">
        <v>811</v>
      </c>
      <c r="B80">
        <v>6</v>
      </c>
      <c r="C80" s="224">
        <v>8967</v>
      </c>
      <c r="D80" s="161">
        <v>0</v>
      </c>
    </row>
    <row r="81" spans="1:4">
      <c r="A81" s="159" t="s">
        <v>823</v>
      </c>
      <c r="B81">
        <v>6</v>
      </c>
      <c r="C81" s="224">
        <v>3355</v>
      </c>
      <c r="D81" s="161">
        <v>0</v>
      </c>
    </row>
    <row r="82" spans="1:4">
      <c r="A82" s="159" t="s">
        <v>827</v>
      </c>
      <c r="B82">
        <v>6</v>
      </c>
      <c r="C82" s="224">
        <v>16680</v>
      </c>
      <c r="D82" s="161">
        <v>0</v>
      </c>
    </row>
    <row r="83" spans="1:4">
      <c r="A83" s="159" t="s">
        <v>833</v>
      </c>
      <c r="B83">
        <v>6</v>
      </c>
      <c r="C83" s="224">
        <v>12700</v>
      </c>
      <c r="D83" s="161">
        <v>0</v>
      </c>
    </row>
    <row r="84" spans="1:4">
      <c r="A84" s="159" t="s">
        <v>834</v>
      </c>
      <c r="B84">
        <v>6</v>
      </c>
      <c r="C84" s="224">
        <v>7888</v>
      </c>
      <c r="D84" s="161">
        <v>0</v>
      </c>
    </row>
    <row r="85" spans="1:4">
      <c r="A85" s="159" t="s">
        <v>841</v>
      </c>
      <c r="B85">
        <v>6</v>
      </c>
      <c r="C85" s="224">
        <v>4191</v>
      </c>
      <c r="D85" s="161">
        <v>0</v>
      </c>
    </row>
    <row r="86" spans="1:4">
      <c r="A86" s="159" t="s">
        <v>844</v>
      </c>
      <c r="B86">
        <v>6</v>
      </c>
      <c r="C86" s="224">
        <v>85460</v>
      </c>
      <c r="D86" s="161">
        <v>0</v>
      </c>
    </row>
    <row r="87" spans="1:4">
      <c r="A87" s="159" t="s">
        <v>846</v>
      </c>
      <c r="B87">
        <v>6</v>
      </c>
      <c r="C87" s="224">
        <v>16350</v>
      </c>
      <c r="D87" s="161">
        <v>0</v>
      </c>
    </row>
    <row r="88" spans="1:4">
      <c r="A88" s="159" t="s">
        <v>744</v>
      </c>
      <c r="B88">
        <v>7</v>
      </c>
      <c r="C88" s="224">
        <v>12285</v>
      </c>
      <c r="D88" s="161">
        <v>0</v>
      </c>
    </row>
    <row r="89" spans="1:4">
      <c r="A89" s="159" t="s">
        <v>758</v>
      </c>
      <c r="B89">
        <v>7</v>
      </c>
      <c r="C89" s="224">
        <v>3104</v>
      </c>
      <c r="D89" s="161">
        <v>0</v>
      </c>
    </row>
    <row r="90" spans="1:4">
      <c r="A90" s="159" t="s">
        <v>760</v>
      </c>
      <c r="B90">
        <v>7</v>
      </c>
      <c r="C90" s="224">
        <v>3385</v>
      </c>
      <c r="D90" s="161">
        <v>0</v>
      </c>
    </row>
    <row r="91" spans="1:4">
      <c r="A91" s="159" t="s">
        <v>766</v>
      </c>
      <c r="B91">
        <v>7</v>
      </c>
      <c r="C91" s="224">
        <v>3244</v>
      </c>
      <c r="D91" s="161">
        <v>0</v>
      </c>
    </row>
    <row r="92" spans="1:4">
      <c r="A92" s="159" t="s">
        <v>767</v>
      </c>
      <c r="B92">
        <v>7</v>
      </c>
      <c r="C92" s="224">
        <v>6003</v>
      </c>
      <c r="D92" s="161">
        <v>0</v>
      </c>
    </row>
    <row r="93" spans="1:4">
      <c r="A93" s="159" t="s">
        <v>788</v>
      </c>
      <c r="B93">
        <v>7</v>
      </c>
      <c r="C93" s="224">
        <v>3296</v>
      </c>
      <c r="D93" s="161">
        <v>0</v>
      </c>
    </row>
    <row r="94" spans="1:4">
      <c r="A94" s="159" t="s">
        <v>789</v>
      </c>
      <c r="B94">
        <v>7</v>
      </c>
      <c r="C94" s="224">
        <v>5968</v>
      </c>
      <c r="D94" s="161">
        <v>0</v>
      </c>
    </row>
    <row r="95" spans="1:4">
      <c r="A95" s="159" t="s">
        <v>791</v>
      </c>
      <c r="B95">
        <v>7</v>
      </c>
      <c r="C95" s="224">
        <v>3965</v>
      </c>
      <c r="D95" s="161">
        <v>0</v>
      </c>
    </row>
    <row r="96" spans="1:4">
      <c r="A96" s="159" t="s">
        <v>795</v>
      </c>
      <c r="B96">
        <v>7</v>
      </c>
      <c r="C96" s="224">
        <v>13494</v>
      </c>
      <c r="D96" s="161">
        <v>0</v>
      </c>
    </row>
    <row r="97" spans="1:6">
      <c r="A97" s="159" t="s">
        <v>798</v>
      </c>
      <c r="B97">
        <v>7</v>
      </c>
      <c r="C97" s="224">
        <v>33854</v>
      </c>
      <c r="D97" s="161">
        <v>0</v>
      </c>
    </row>
    <row r="98" spans="1:6">
      <c r="A98" s="159" t="s">
        <v>800</v>
      </c>
      <c r="B98">
        <v>7</v>
      </c>
      <c r="C98" s="224">
        <v>25954</v>
      </c>
      <c r="D98" s="161">
        <v>0</v>
      </c>
    </row>
    <row r="99" spans="1:6">
      <c r="A99" s="159" t="s">
        <v>804</v>
      </c>
      <c r="B99">
        <v>7</v>
      </c>
      <c r="C99" s="224">
        <v>4962</v>
      </c>
      <c r="D99" s="161">
        <v>0</v>
      </c>
    </row>
    <row r="100" spans="1:6">
      <c r="A100" s="159" t="s">
        <v>808</v>
      </c>
      <c r="B100">
        <v>7</v>
      </c>
      <c r="C100" s="224">
        <v>4220</v>
      </c>
      <c r="D100" s="161">
        <v>0</v>
      </c>
    </row>
    <row r="101" spans="1:6">
      <c r="A101" s="159" t="s">
        <v>815</v>
      </c>
      <c r="B101">
        <v>7</v>
      </c>
      <c r="C101" s="224">
        <v>5854</v>
      </c>
      <c r="D101" s="161">
        <v>0</v>
      </c>
    </row>
    <row r="102" spans="1:6">
      <c r="A102" s="159" t="s">
        <v>817</v>
      </c>
      <c r="B102">
        <v>7</v>
      </c>
      <c r="C102" s="224">
        <v>6921</v>
      </c>
      <c r="D102" s="161">
        <v>0</v>
      </c>
    </row>
    <row r="103" spans="1:6">
      <c r="A103" s="159" t="s">
        <v>821</v>
      </c>
      <c r="B103">
        <v>7</v>
      </c>
      <c r="C103" s="224">
        <v>45062</v>
      </c>
      <c r="D103" s="161">
        <v>0</v>
      </c>
    </row>
    <row r="104" spans="1:6">
      <c r="A104" s="159" t="s">
        <v>822</v>
      </c>
      <c r="B104">
        <v>7</v>
      </c>
      <c r="C104" s="224">
        <v>11020</v>
      </c>
      <c r="D104" s="161">
        <v>0</v>
      </c>
    </row>
    <row r="105" spans="1:6">
      <c r="A105" s="159" t="s">
        <v>831</v>
      </c>
      <c r="B105">
        <v>7</v>
      </c>
      <c r="C105" s="224">
        <v>40495</v>
      </c>
      <c r="D105" s="161">
        <v>0</v>
      </c>
    </row>
    <row r="106" spans="1:6">
      <c r="A106" s="159" t="s">
        <v>836</v>
      </c>
      <c r="B106">
        <v>7</v>
      </c>
      <c r="C106" s="224">
        <v>5444</v>
      </c>
      <c r="D106" s="161">
        <v>0</v>
      </c>
    </row>
    <row r="107" spans="1:6">
      <c r="A107" s="159" t="s">
        <v>840</v>
      </c>
      <c r="B107">
        <v>7</v>
      </c>
      <c r="C107" s="224">
        <v>15346</v>
      </c>
      <c r="D107" s="161">
        <v>0</v>
      </c>
    </row>
    <row r="109" spans="1:6" ht="33.75" customHeight="1">
      <c r="A109" s="294" t="s">
        <v>1087</v>
      </c>
      <c r="B109" s="294"/>
      <c r="C109" s="294"/>
      <c r="D109" s="294"/>
      <c r="E109" s="294"/>
      <c r="F109" s="294"/>
    </row>
  </sheetData>
  <mergeCells count="1">
    <mergeCell ref="A109:F109"/>
  </mergeCells>
  <pageMargins left="0.7" right="0.7" top="0.75" bottom="0.75" header="0.3" footer="0.3"/>
  <tableParts count="2">
    <tablePart r:id="rId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5DF63-F70A-9B49-9248-28D45BC87369}">
  <dimension ref="A1:G107"/>
  <sheetViews>
    <sheetView workbookViewId="0"/>
  </sheetViews>
  <sheetFormatPr defaultColWidth="11.42578125" defaultRowHeight="15.75"/>
  <cols>
    <col min="1" max="3" width="10.85546875" style="48"/>
    <col min="4" max="4" width="13.85546875" customWidth="1"/>
  </cols>
  <sheetData>
    <row r="1" spans="1:7" ht="60">
      <c r="A1" s="136" t="s">
        <v>971</v>
      </c>
      <c r="B1" s="136" t="s">
        <v>620</v>
      </c>
      <c r="C1" s="136" t="s">
        <v>735</v>
      </c>
      <c r="D1" s="136" t="s">
        <v>998</v>
      </c>
      <c r="F1" s="137" t="s">
        <v>620</v>
      </c>
      <c r="G1" s="137" t="s">
        <v>999</v>
      </c>
    </row>
    <row r="2" spans="1:7" ht="18.75">
      <c r="A2" s="138" t="s">
        <v>854</v>
      </c>
      <c r="B2" s="139">
        <v>1</v>
      </c>
      <c r="C2" s="140" t="s">
        <v>752</v>
      </c>
      <c r="D2" s="141">
        <v>0.51200000000000001</v>
      </c>
      <c r="F2" s="27">
        <v>1</v>
      </c>
      <c r="G2" s="28">
        <f>AVERAGE(D2:D11)</f>
        <v>0.52680000000000005</v>
      </c>
    </row>
    <row r="3" spans="1:7" ht="18.75">
      <c r="A3" s="142" t="s">
        <v>856</v>
      </c>
      <c r="B3" s="143">
        <v>1</v>
      </c>
      <c r="C3" s="144" t="s">
        <v>765</v>
      </c>
      <c r="D3" s="141">
        <v>0.60399999999999998</v>
      </c>
      <c r="F3" s="27">
        <v>2</v>
      </c>
      <c r="G3" s="28">
        <f>AVERAGE(D12:D31)</f>
        <v>0.58704999999999996</v>
      </c>
    </row>
    <row r="4" spans="1:7" ht="18.75">
      <c r="A4" s="142" t="s">
        <v>858</v>
      </c>
      <c r="B4" s="143">
        <v>1</v>
      </c>
      <c r="C4" s="144" t="s">
        <v>775</v>
      </c>
      <c r="D4" s="141">
        <v>0.55300000000000005</v>
      </c>
      <c r="F4" s="27">
        <v>3</v>
      </c>
      <c r="G4" s="28">
        <f>AVERAGE(D32:D45)</f>
        <v>0.50864285714285706</v>
      </c>
    </row>
    <row r="5" spans="1:7" ht="18.75">
      <c r="A5" s="142" t="s">
        <v>860</v>
      </c>
      <c r="B5" s="143">
        <v>1</v>
      </c>
      <c r="C5" s="144" t="s">
        <v>780</v>
      </c>
      <c r="D5" s="141">
        <v>0.56899999999999995</v>
      </c>
      <c r="F5" s="27">
        <v>4</v>
      </c>
      <c r="G5" s="28">
        <f>AVERAGE(D46:D61)</f>
        <v>0.57793749999999999</v>
      </c>
    </row>
    <row r="6" spans="1:7" ht="18.75">
      <c r="A6" s="142" t="s">
        <v>862</v>
      </c>
      <c r="B6" s="143">
        <v>1</v>
      </c>
      <c r="C6" s="144" t="s">
        <v>786</v>
      </c>
      <c r="D6" s="141">
        <v>0.49399999999999999</v>
      </c>
      <c r="F6" s="27">
        <v>5</v>
      </c>
      <c r="G6" s="28">
        <f>AVERAGE(D62:D70)</f>
        <v>0.52866666666666662</v>
      </c>
    </row>
    <row r="7" spans="1:7" ht="18.75">
      <c r="A7" s="142" t="s">
        <v>864</v>
      </c>
      <c r="B7" s="143">
        <v>1</v>
      </c>
      <c r="C7" s="144" t="s">
        <v>787</v>
      </c>
      <c r="D7" s="141">
        <v>0.56200000000000006</v>
      </c>
      <c r="F7" s="27">
        <v>6</v>
      </c>
      <c r="G7" s="28">
        <f>AVERAGE(D71:D87)</f>
        <v>0.47029411764705881</v>
      </c>
    </row>
    <row r="8" spans="1:7" ht="18.75">
      <c r="A8" s="142" t="s">
        <v>866</v>
      </c>
      <c r="B8" s="143">
        <v>1</v>
      </c>
      <c r="C8" s="144" t="s">
        <v>790</v>
      </c>
      <c r="D8" s="141">
        <v>0.52900000000000003</v>
      </c>
      <c r="F8" s="27">
        <v>7</v>
      </c>
      <c r="G8" s="28">
        <f>AVERAGE(D88:D107)</f>
        <v>0.49145000000000005</v>
      </c>
    </row>
    <row r="9" spans="1:7" ht="18">
      <c r="A9" s="142" t="s">
        <v>868</v>
      </c>
      <c r="B9" s="143">
        <v>1</v>
      </c>
      <c r="C9" s="144" t="s">
        <v>797</v>
      </c>
      <c r="D9" s="141">
        <v>0.495</v>
      </c>
    </row>
    <row r="10" spans="1:7" ht="18">
      <c r="A10" s="142" t="s">
        <v>870</v>
      </c>
      <c r="B10" s="143">
        <v>1</v>
      </c>
      <c r="C10" s="144" t="s">
        <v>805</v>
      </c>
      <c r="D10" s="141">
        <v>0.53</v>
      </c>
    </row>
    <row r="11" spans="1:7" ht="18">
      <c r="A11" s="142" t="s">
        <v>871</v>
      </c>
      <c r="B11" s="143">
        <v>1</v>
      </c>
      <c r="C11" s="144" t="s">
        <v>829</v>
      </c>
      <c r="D11" s="141">
        <v>0.42</v>
      </c>
    </row>
    <row r="12" spans="1:7" ht="18">
      <c r="A12" s="138" t="s">
        <v>872</v>
      </c>
      <c r="B12" s="139">
        <v>2</v>
      </c>
      <c r="C12" s="140" t="s">
        <v>739</v>
      </c>
      <c r="D12" s="141">
        <v>0.47599999999999998</v>
      </c>
    </row>
    <row r="13" spans="1:7" ht="18">
      <c r="A13" s="138" t="s">
        <v>873</v>
      </c>
      <c r="B13" s="139">
        <v>2</v>
      </c>
      <c r="C13" s="140" t="s">
        <v>743</v>
      </c>
      <c r="D13" s="141">
        <v>0.57499999999999996</v>
      </c>
    </row>
    <row r="14" spans="1:7" ht="18">
      <c r="A14" s="138" t="s">
        <v>874</v>
      </c>
      <c r="B14" s="139">
        <v>2</v>
      </c>
      <c r="C14" s="140" t="s">
        <v>745</v>
      </c>
      <c r="D14" s="141">
        <v>0.61399999999999999</v>
      </c>
    </row>
    <row r="15" spans="1:7" ht="18">
      <c r="A15" s="142" t="s">
        <v>877</v>
      </c>
      <c r="B15" s="143">
        <v>2</v>
      </c>
      <c r="C15" s="144" t="s">
        <v>762</v>
      </c>
      <c r="D15" s="141">
        <v>0.60199999999999998</v>
      </c>
    </row>
    <row r="16" spans="1:7" ht="18">
      <c r="A16" s="138" t="s">
        <v>875</v>
      </c>
      <c r="B16" s="139">
        <v>2</v>
      </c>
      <c r="C16" s="140" t="s">
        <v>755</v>
      </c>
      <c r="D16" s="141">
        <v>0.64500000000000002</v>
      </c>
    </row>
    <row r="17" spans="1:4" ht="18">
      <c r="A17" s="142" t="s">
        <v>876</v>
      </c>
      <c r="B17" s="143">
        <v>2</v>
      </c>
      <c r="C17" s="144" t="s">
        <v>757</v>
      </c>
      <c r="D17" s="141">
        <v>0.504</v>
      </c>
    </row>
    <row r="18" spans="1:4" ht="18">
      <c r="A18" s="142" t="s">
        <v>878</v>
      </c>
      <c r="B18" s="143">
        <v>2</v>
      </c>
      <c r="C18" s="144" t="s">
        <v>778</v>
      </c>
      <c r="D18" s="141">
        <v>0.51600000000000001</v>
      </c>
    </row>
    <row r="19" spans="1:4" ht="18">
      <c r="A19" s="142" t="s">
        <v>879</v>
      </c>
      <c r="B19" s="143">
        <v>2</v>
      </c>
      <c r="C19" s="144" t="s">
        <v>781</v>
      </c>
      <c r="D19" s="141">
        <v>0.57999999999999996</v>
      </c>
    </row>
    <row r="20" spans="1:4" ht="18">
      <c r="A20" s="142" t="s">
        <v>880</v>
      </c>
      <c r="B20" s="143">
        <v>2</v>
      </c>
      <c r="C20" s="144" t="s">
        <v>783</v>
      </c>
      <c r="D20" s="141">
        <v>0.64600000000000002</v>
      </c>
    </row>
    <row r="21" spans="1:4" ht="18">
      <c r="A21" s="142" t="s">
        <v>881</v>
      </c>
      <c r="B21" s="143">
        <v>2</v>
      </c>
      <c r="C21" s="144" t="s">
        <v>792</v>
      </c>
      <c r="D21" s="141">
        <v>0.77800000000000002</v>
      </c>
    </row>
    <row r="22" spans="1:4" ht="18">
      <c r="A22" s="142" t="s">
        <v>882</v>
      </c>
      <c r="B22" s="143">
        <v>2</v>
      </c>
      <c r="C22" s="144" t="s">
        <v>793</v>
      </c>
      <c r="D22" s="141">
        <v>0.59399999999999997</v>
      </c>
    </row>
    <row r="23" spans="1:4" ht="18">
      <c r="A23" s="142" t="s">
        <v>883</v>
      </c>
      <c r="B23" s="143">
        <v>2</v>
      </c>
      <c r="C23" s="144" t="s">
        <v>801</v>
      </c>
      <c r="D23" s="141">
        <v>0.67600000000000005</v>
      </c>
    </row>
    <row r="24" spans="1:4" ht="18">
      <c r="A24" s="142" t="s">
        <v>884</v>
      </c>
      <c r="B24" s="143">
        <v>2</v>
      </c>
      <c r="C24" s="144" t="s">
        <v>809</v>
      </c>
      <c r="D24" s="141">
        <v>0.505</v>
      </c>
    </row>
    <row r="25" spans="1:4" ht="18">
      <c r="A25" s="142" t="s">
        <v>885</v>
      </c>
      <c r="B25" s="143">
        <v>2</v>
      </c>
      <c r="C25" s="144" t="s">
        <v>818</v>
      </c>
      <c r="D25" s="141">
        <v>0.505</v>
      </c>
    </row>
    <row r="26" spans="1:4" ht="18">
      <c r="A26" s="142" t="s">
        <v>886</v>
      </c>
      <c r="B26" s="143">
        <v>2</v>
      </c>
      <c r="C26" s="144" t="s">
        <v>832</v>
      </c>
      <c r="D26" s="141">
        <v>0.45500000000000002</v>
      </c>
    </row>
    <row r="27" spans="1:4" ht="18">
      <c r="A27" s="142" t="s">
        <v>887</v>
      </c>
      <c r="B27" s="143">
        <v>2</v>
      </c>
      <c r="C27" s="144" t="s">
        <v>835</v>
      </c>
      <c r="D27" s="141">
        <v>0.65100000000000002</v>
      </c>
    </row>
    <row r="28" spans="1:4" ht="18">
      <c r="A28" s="142" t="s">
        <v>888</v>
      </c>
      <c r="B28" s="143">
        <v>2</v>
      </c>
      <c r="C28" s="144" t="s">
        <v>837</v>
      </c>
      <c r="D28" s="141">
        <v>0.63900000000000001</v>
      </c>
    </row>
    <row r="29" spans="1:4" ht="18">
      <c r="A29" s="142" t="s">
        <v>889</v>
      </c>
      <c r="B29" s="143">
        <v>2</v>
      </c>
      <c r="C29" s="144" t="s">
        <v>842</v>
      </c>
      <c r="D29" s="141">
        <v>0.54600000000000004</v>
      </c>
    </row>
    <row r="30" spans="1:4" ht="18">
      <c r="A30" s="142" t="s">
        <v>890</v>
      </c>
      <c r="B30" s="143">
        <v>2</v>
      </c>
      <c r="C30" s="144" t="s">
        <v>843</v>
      </c>
      <c r="D30" s="141">
        <v>0.621</v>
      </c>
    </row>
    <row r="31" spans="1:4" ht="18">
      <c r="A31" s="142" t="s">
        <v>891</v>
      </c>
      <c r="B31" s="143">
        <v>2</v>
      </c>
      <c r="C31" s="144" t="s">
        <v>847</v>
      </c>
      <c r="D31" s="141">
        <v>0.61299999999999999</v>
      </c>
    </row>
    <row r="32" spans="1:4" ht="18">
      <c r="A32" s="142" t="s">
        <v>892</v>
      </c>
      <c r="B32" s="143">
        <v>3</v>
      </c>
      <c r="C32" s="144" t="s">
        <v>776</v>
      </c>
      <c r="D32" s="141">
        <v>0.50700000000000001</v>
      </c>
    </row>
    <row r="33" spans="1:4" ht="18">
      <c r="A33" s="142" t="s">
        <v>893</v>
      </c>
      <c r="B33" s="143">
        <v>3</v>
      </c>
      <c r="C33" s="144" t="s">
        <v>777</v>
      </c>
      <c r="D33" s="141">
        <v>0.47899999999999998</v>
      </c>
    </row>
    <row r="34" spans="1:4" ht="18">
      <c r="A34" s="142" t="s">
        <v>894</v>
      </c>
      <c r="B34" s="143">
        <v>3</v>
      </c>
      <c r="C34" s="144" t="s">
        <v>779</v>
      </c>
      <c r="D34" s="141">
        <v>0.45400000000000001</v>
      </c>
    </row>
    <row r="35" spans="1:4" ht="18">
      <c r="A35" s="142" t="s">
        <v>895</v>
      </c>
      <c r="B35" s="143">
        <v>3</v>
      </c>
      <c r="C35" s="144" t="s">
        <v>782</v>
      </c>
      <c r="D35" s="141">
        <v>0.56299999999999994</v>
      </c>
    </row>
    <row r="36" spans="1:4" ht="18">
      <c r="A36" s="142" t="s">
        <v>896</v>
      </c>
      <c r="B36" s="143">
        <v>3</v>
      </c>
      <c r="C36" s="144" t="s">
        <v>784</v>
      </c>
      <c r="D36" s="141">
        <v>0.49399999999999999</v>
      </c>
    </row>
    <row r="37" spans="1:4" ht="18">
      <c r="A37" s="142" t="s">
        <v>897</v>
      </c>
      <c r="B37" s="143">
        <v>3</v>
      </c>
      <c r="C37" s="144" t="s">
        <v>806</v>
      </c>
      <c r="D37" s="141">
        <v>0.56299999999999994</v>
      </c>
    </row>
    <row r="38" spans="1:4" ht="18">
      <c r="A38" s="142" t="s">
        <v>898</v>
      </c>
      <c r="B38" s="143">
        <v>3</v>
      </c>
      <c r="C38" s="144" t="s">
        <v>813</v>
      </c>
      <c r="D38" s="141">
        <v>0.498</v>
      </c>
    </row>
    <row r="39" spans="1:4" ht="18">
      <c r="A39" s="142" t="s">
        <v>899</v>
      </c>
      <c r="B39" s="143">
        <v>3</v>
      </c>
      <c r="C39" s="144" t="s">
        <v>816</v>
      </c>
      <c r="D39" s="141">
        <v>0.56299999999999994</v>
      </c>
    </row>
    <row r="40" spans="1:4" ht="18">
      <c r="A40" s="142" t="s">
        <v>900</v>
      </c>
      <c r="B40" s="143">
        <v>3</v>
      </c>
      <c r="C40" s="144" t="s">
        <v>819</v>
      </c>
      <c r="D40" s="141">
        <v>0.48399999999999999</v>
      </c>
    </row>
    <row r="41" spans="1:4" ht="18">
      <c r="A41" s="142" t="s">
        <v>901</v>
      </c>
      <c r="B41" s="143">
        <v>3</v>
      </c>
      <c r="C41" s="144" t="s">
        <v>820</v>
      </c>
      <c r="D41" s="141">
        <v>0.54300000000000004</v>
      </c>
    </row>
    <row r="42" spans="1:4" ht="18">
      <c r="A42" s="142" t="s">
        <v>902</v>
      </c>
      <c r="B42" s="143">
        <v>3</v>
      </c>
      <c r="C42" s="144" t="s">
        <v>828</v>
      </c>
      <c r="D42" s="141">
        <v>0.46700000000000003</v>
      </c>
    </row>
    <row r="43" spans="1:4" ht="18">
      <c r="A43" s="142" t="s">
        <v>903</v>
      </c>
      <c r="B43" s="143">
        <v>3</v>
      </c>
      <c r="C43" s="144" t="s">
        <v>830</v>
      </c>
      <c r="D43" s="141">
        <v>0.51800000000000002</v>
      </c>
    </row>
    <row r="44" spans="1:4" ht="18">
      <c r="A44" s="142" t="s">
        <v>904</v>
      </c>
      <c r="B44" s="143">
        <v>3</v>
      </c>
      <c r="C44" s="144" t="s">
        <v>839</v>
      </c>
      <c r="D44" s="141">
        <v>0.50900000000000001</v>
      </c>
    </row>
    <row r="45" spans="1:4" ht="18">
      <c r="A45" s="142" t="s">
        <v>905</v>
      </c>
      <c r="B45" s="143">
        <v>3</v>
      </c>
      <c r="C45" s="144" t="s">
        <v>845</v>
      </c>
      <c r="D45" s="141">
        <v>0.47899999999999998</v>
      </c>
    </row>
    <row r="46" spans="1:4" ht="18">
      <c r="A46" s="138" t="s">
        <v>906</v>
      </c>
      <c r="B46" s="139">
        <v>4</v>
      </c>
      <c r="C46" s="140" t="s">
        <v>746</v>
      </c>
      <c r="D46" s="141">
        <v>0.51800000000000002</v>
      </c>
    </row>
    <row r="47" spans="1:4" ht="18">
      <c r="A47" s="138" t="s">
        <v>907</v>
      </c>
      <c r="B47" s="139">
        <v>4</v>
      </c>
      <c r="C47" s="140" t="s">
        <v>748</v>
      </c>
      <c r="D47" s="141">
        <v>0.55200000000000005</v>
      </c>
    </row>
    <row r="48" spans="1:4" ht="18">
      <c r="A48" s="138" t="s">
        <v>908</v>
      </c>
      <c r="B48" s="139">
        <v>4</v>
      </c>
      <c r="C48" s="140" t="s">
        <v>750</v>
      </c>
      <c r="D48" s="141">
        <v>0.6</v>
      </c>
    </row>
    <row r="49" spans="1:4" ht="18">
      <c r="A49" s="142" t="s">
        <v>909</v>
      </c>
      <c r="B49" s="143">
        <v>4</v>
      </c>
      <c r="C49" s="144" t="s">
        <v>768</v>
      </c>
      <c r="D49" s="141">
        <v>0.57599999999999996</v>
      </c>
    </row>
    <row r="50" spans="1:4" ht="18">
      <c r="A50" s="142" t="s">
        <v>910</v>
      </c>
      <c r="B50" s="143">
        <v>4</v>
      </c>
      <c r="C50" s="144" t="s">
        <v>769</v>
      </c>
      <c r="D50" s="141">
        <v>0.71299999999999997</v>
      </c>
    </row>
    <row r="51" spans="1:4" ht="18">
      <c r="A51" s="142" t="s">
        <v>911</v>
      </c>
      <c r="B51" s="143">
        <v>4</v>
      </c>
      <c r="C51" s="144" t="s">
        <v>770</v>
      </c>
      <c r="D51" s="141">
        <v>0.61499999999999999</v>
      </c>
    </row>
    <row r="52" spans="1:4" ht="18">
      <c r="A52" s="142" t="s">
        <v>912</v>
      </c>
      <c r="B52" s="143">
        <v>4</v>
      </c>
      <c r="C52" s="144" t="s">
        <v>771</v>
      </c>
      <c r="D52" s="141">
        <v>0.56699999999999995</v>
      </c>
    </row>
    <row r="53" spans="1:4" ht="18">
      <c r="A53" s="142" t="s">
        <v>913</v>
      </c>
      <c r="B53" s="143">
        <v>4</v>
      </c>
      <c r="C53" s="144" t="s">
        <v>773</v>
      </c>
      <c r="D53" s="141">
        <v>0.48299999999999998</v>
      </c>
    </row>
    <row r="54" spans="1:4" ht="18">
      <c r="A54" s="142" t="s">
        <v>914</v>
      </c>
      <c r="B54" s="143">
        <v>4</v>
      </c>
      <c r="C54" s="144" t="s">
        <v>794</v>
      </c>
      <c r="D54" s="141">
        <v>0.58899999999999997</v>
      </c>
    </row>
    <row r="55" spans="1:4" ht="18">
      <c r="A55" s="142" t="s">
        <v>915</v>
      </c>
      <c r="B55" s="143">
        <v>4</v>
      </c>
      <c r="C55" s="144" t="s">
        <v>796</v>
      </c>
      <c r="D55" s="141">
        <v>0.55900000000000005</v>
      </c>
    </row>
    <row r="56" spans="1:4" ht="18">
      <c r="A56" s="142" t="s">
        <v>916</v>
      </c>
      <c r="B56" s="143">
        <v>4</v>
      </c>
      <c r="C56" s="144" t="s">
        <v>810</v>
      </c>
      <c r="D56" s="141">
        <v>0.58299999999999996</v>
      </c>
    </row>
    <row r="57" spans="1:4" ht="18">
      <c r="A57" s="142" t="s">
        <v>917</v>
      </c>
      <c r="B57" s="143">
        <v>4</v>
      </c>
      <c r="C57" s="144" t="s">
        <v>814</v>
      </c>
      <c r="D57" s="141">
        <v>0.59</v>
      </c>
    </row>
    <row r="58" spans="1:4" ht="18">
      <c r="A58" s="142" t="s">
        <v>918</v>
      </c>
      <c r="B58" s="143">
        <v>4</v>
      </c>
      <c r="C58" s="144" t="s">
        <v>824</v>
      </c>
      <c r="D58" s="141">
        <v>0.64900000000000002</v>
      </c>
    </row>
    <row r="59" spans="1:4" ht="18">
      <c r="A59" s="142" t="s">
        <v>919</v>
      </c>
      <c r="B59" s="143">
        <v>4</v>
      </c>
      <c r="C59" s="144" t="s">
        <v>825</v>
      </c>
      <c r="D59" s="141">
        <v>0.57399999999999995</v>
      </c>
    </row>
    <row r="60" spans="1:4" ht="18">
      <c r="A60" s="142" t="s">
        <v>920</v>
      </c>
      <c r="B60" s="143">
        <v>4</v>
      </c>
      <c r="C60" s="144" t="s">
        <v>826</v>
      </c>
      <c r="D60" s="141">
        <v>0.49299999999999999</v>
      </c>
    </row>
    <row r="61" spans="1:4" ht="18">
      <c r="A61" s="142" t="s">
        <v>921</v>
      </c>
      <c r="B61" s="143">
        <v>4</v>
      </c>
      <c r="C61" s="144" t="s">
        <v>848</v>
      </c>
      <c r="D61" s="141">
        <v>0.58599999999999997</v>
      </c>
    </row>
    <row r="62" spans="1:4" ht="18">
      <c r="A62" s="138" t="s">
        <v>922</v>
      </c>
      <c r="B62" s="139">
        <v>5</v>
      </c>
      <c r="C62" s="140" t="s">
        <v>747</v>
      </c>
      <c r="D62" s="141">
        <v>0.48699999999999999</v>
      </c>
    </row>
    <row r="63" spans="1:4" ht="18">
      <c r="A63" s="138" t="s">
        <v>923</v>
      </c>
      <c r="B63" s="139">
        <v>5</v>
      </c>
      <c r="C63" s="140" t="s">
        <v>749</v>
      </c>
      <c r="D63" s="141">
        <v>0.49299999999999999</v>
      </c>
    </row>
    <row r="64" spans="1:4" ht="18">
      <c r="A64" s="138" t="s">
        <v>924</v>
      </c>
      <c r="B64" s="139">
        <v>5</v>
      </c>
      <c r="C64" s="140" t="s">
        <v>753</v>
      </c>
      <c r="D64" s="141">
        <v>0.49099999999999999</v>
      </c>
    </row>
    <row r="65" spans="1:4" ht="18">
      <c r="A65" s="142" t="s">
        <v>925</v>
      </c>
      <c r="B65" s="143">
        <v>5</v>
      </c>
      <c r="C65" s="144" t="s">
        <v>774</v>
      </c>
      <c r="D65" s="141">
        <v>0.47599999999999998</v>
      </c>
    </row>
    <row r="66" spans="1:4" ht="18">
      <c r="A66" s="142" t="s">
        <v>926</v>
      </c>
      <c r="B66" s="143">
        <v>5</v>
      </c>
      <c r="C66" s="144" t="s">
        <v>799</v>
      </c>
      <c r="D66" s="141">
        <v>0.51500000000000001</v>
      </c>
    </row>
    <row r="67" spans="1:4" ht="18">
      <c r="A67" s="142" t="s">
        <v>927</v>
      </c>
      <c r="B67" s="143">
        <v>5</v>
      </c>
      <c r="C67" s="144" t="s">
        <v>803</v>
      </c>
      <c r="D67" s="141">
        <v>0.56000000000000005</v>
      </c>
    </row>
    <row r="68" spans="1:4" ht="18">
      <c r="A68" s="142" t="s">
        <v>928</v>
      </c>
      <c r="B68" s="143">
        <v>5</v>
      </c>
      <c r="C68" s="144" t="s">
        <v>807</v>
      </c>
      <c r="D68" s="141">
        <v>0.59699999999999998</v>
      </c>
    </row>
    <row r="69" spans="1:4" ht="18">
      <c r="A69" s="142" t="s">
        <v>929</v>
      </c>
      <c r="B69" s="143">
        <v>5</v>
      </c>
      <c r="C69" s="144" t="s">
        <v>812</v>
      </c>
      <c r="D69" s="141">
        <v>0.59299999999999997</v>
      </c>
    </row>
    <row r="70" spans="1:4" ht="18">
      <c r="A70" s="142" t="s">
        <v>930</v>
      </c>
      <c r="B70" s="143">
        <v>5</v>
      </c>
      <c r="C70" s="144" t="s">
        <v>838</v>
      </c>
      <c r="D70" s="141">
        <v>0.54600000000000004</v>
      </c>
    </row>
    <row r="71" spans="1:4" ht="18">
      <c r="A71" s="138" t="s">
        <v>931</v>
      </c>
      <c r="B71" s="139">
        <v>6</v>
      </c>
      <c r="C71" s="140" t="s">
        <v>751</v>
      </c>
      <c r="D71" s="141">
        <v>0.39700000000000002</v>
      </c>
    </row>
    <row r="72" spans="1:4" ht="18">
      <c r="A72" s="142" t="s">
        <v>933</v>
      </c>
      <c r="B72" s="143">
        <v>6</v>
      </c>
      <c r="C72" s="144" t="s">
        <v>759</v>
      </c>
      <c r="D72" s="141">
        <v>0.44900000000000001</v>
      </c>
    </row>
    <row r="73" spans="1:4" ht="18">
      <c r="A73" s="142" t="s">
        <v>934</v>
      </c>
      <c r="B73" s="143">
        <v>6</v>
      </c>
      <c r="C73" s="144" t="s">
        <v>761</v>
      </c>
      <c r="D73" s="141">
        <v>0.39300000000000002</v>
      </c>
    </row>
    <row r="74" spans="1:4" ht="18">
      <c r="A74" s="142" t="s">
        <v>935</v>
      </c>
      <c r="B74" s="143">
        <v>6</v>
      </c>
      <c r="C74" s="144" t="s">
        <v>763</v>
      </c>
      <c r="D74" s="141">
        <v>0.50700000000000001</v>
      </c>
    </row>
    <row r="75" spans="1:4" ht="18">
      <c r="A75" s="142" t="s">
        <v>936</v>
      </c>
      <c r="B75" s="143">
        <v>6</v>
      </c>
      <c r="C75" s="144" t="s">
        <v>764</v>
      </c>
      <c r="D75" s="141">
        <v>0.46500000000000002</v>
      </c>
    </row>
    <row r="76" spans="1:4" ht="18">
      <c r="A76" s="142" t="s">
        <v>932</v>
      </c>
      <c r="B76" s="143">
        <v>6</v>
      </c>
      <c r="C76" s="144" t="s">
        <v>756</v>
      </c>
      <c r="D76" s="141">
        <v>0.505</v>
      </c>
    </row>
    <row r="77" spans="1:4" ht="18">
      <c r="A77" s="142" t="s">
        <v>937</v>
      </c>
      <c r="B77" s="143">
        <v>6</v>
      </c>
      <c r="C77" s="144" t="s">
        <v>772</v>
      </c>
      <c r="D77" s="141">
        <v>0.47399999999999998</v>
      </c>
    </row>
    <row r="78" spans="1:4" ht="18">
      <c r="A78" s="142" t="s">
        <v>938</v>
      </c>
      <c r="B78" s="143">
        <v>6</v>
      </c>
      <c r="C78" s="144" t="s">
        <v>785</v>
      </c>
      <c r="D78" s="141">
        <v>0.45900000000000002</v>
      </c>
    </row>
    <row r="79" spans="1:4" ht="18">
      <c r="A79" s="142" t="s">
        <v>939</v>
      </c>
      <c r="B79" s="143">
        <v>6</v>
      </c>
      <c r="C79" s="144" t="s">
        <v>802</v>
      </c>
      <c r="D79" s="141">
        <v>0.49299999999999999</v>
      </c>
    </row>
    <row r="80" spans="1:4" ht="18">
      <c r="A80" s="142" t="s">
        <v>940</v>
      </c>
      <c r="B80" s="143">
        <v>6</v>
      </c>
      <c r="C80" s="144" t="s">
        <v>811</v>
      </c>
      <c r="D80" s="141">
        <v>0.439</v>
      </c>
    </row>
    <row r="81" spans="1:4" ht="18">
      <c r="A81" s="142" t="s">
        <v>941</v>
      </c>
      <c r="B81" s="143">
        <v>6</v>
      </c>
      <c r="C81" s="144" t="s">
        <v>823</v>
      </c>
      <c r="D81" s="141">
        <v>0.47899999999999998</v>
      </c>
    </row>
    <row r="82" spans="1:4" ht="18">
      <c r="A82" s="142" t="s">
        <v>942</v>
      </c>
      <c r="B82" s="143">
        <v>6</v>
      </c>
      <c r="C82" s="144" t="s">
        <v>827</v>
      </c>
      <c r="D82" s="141">
        <v>0.47399999999999998</v>
      </c>
    </row>
    <row r="83" spans="1:4" ht="18">
      <c r="A83" s="142" t="s">
        <v>943</v>
      </c>
      <c r="B83" s="143">
        <v>6</v>
      </c>
      <c r="C83" s="144" t="s">
        <v>833</v>
      </c>
      <c r="D83" s="141">
        <v>0.51700000000000002</v>
      </c>
    </row>
    <row r="84" spans="1:4" ht="18">
      <c r="A84" s="142" t="s">
        <v>944</v>
      </c>
      <c r="B84" s="143">
        <v>6</v>
      </c>
      <c r="C84" s="144" t="s">
        <v>834</v>
      </c>
      <c r="D84" s="141">
        <v>0.44700000000000001</v>
      </c>
    </row>
    <row r="85" spans="1:4" ht="18">
      <c r="A85" s="142" t="s">
        <v>945</v>
      </c>
      <c r="B85" s="143">
        <v>6</v>
      </c>
      <c r="C85" s="144" t="s">
        <v>841</v>
      </c>
      <c r="D85" s="141">
        <v>0.44500000000000001</v>
      </c>
    </row>
    <row r="86" spans="1:4" ht="18">
      <c r="A86" s="142" t="s">
        <v>946</v>
      </c>
      <c r="B86" s="143">
        <v>6</v>
      </c>
      <c r="C86" s="144" t="s">
        <v>844</v>
      </c>
      <c r="D86" s="141">
        <v>0.61399999999999999</v>
      </c>
    </row>
    <row r="87" spans="1:4" ht="18">
      <c r="A87" s="142" t="s">
        <v>947</v>
      </c>
      <c r="B87" s="143">
        <v>6</v>
      </c>
      <c r="C87" s="144" t="s">
        <v>846</v>
      </c>
      <c r="D87" s="141">
        <v>0.438</v>
      </c>
    </row>
    <row r="88" spans="1:4" ht="18">
      <c r="A88" s="138" t="s">
        <v>948</v>
      </c>
      <c r="B88" s="139">
        <v>7</v>
      </c>
      <c r="C88" s="140" t="s">
        <v>744</v>
      </c>
      <c r="D88" s="141">
        <v>0.498</v>
      </c>
    </row>
    <row r="89" spans="1:4" ht="18">
      <c r="A89" s="142" t="s">
        <v>949</v>
      </c>
      <c r="B89" s="143">
        <v>7</v>
      </c>
      <c r="C89" s="144" t="s">
        <v>758</v>
      </c>
      <c r="D89" s="141">
        <v>0.42899999999999999</v>
      </c>
    </row>
    <row r="90" spans="1:4" ht="18">
      <c r="A90" s="142" t="s">
        <v>950</v>
      </c>
      <c r="B90" s="143">
        <v>7</v>
      </c>
      <c r="C90" s="144" t="s">
        <v>760</v>
      </c>
      <c r="D90" s="141">
        <v>0.51900000000000002</v>
      </c>
    </row>
    <row r="91" spans="1:4" ht="18">
      <c r="A91" s="142" t="s">
        <v>951</v>
      </c>
      <c r="B91" s="143">
        <v>7</v>
      </c>
      <c r="C91" s="144" t="s">
        <v>766</v>
      </c>
      <c r="D91" s="141">
        <v>0.44900000000000001</v>
      </c>
    </row>
    <row r="92" spans="1:4" ht="18">
      <c r="A92" s="142" t="s">
        <v>952</v>
      </c>
      <c r="B92" s="143">
        <v>7</v>
      </c>
      <c r="C92" s="144" t="s">
        <v>767</v>
      </c>
      <c r="D92" s="141">
        <v>0.54500000000000004</v>
      </c>
    </row>
    <row r="93" spans="1:4" ht="18">
      <c r="A93" s="142" t="s">
        <v>953</v>
      </c>
      <c r="B93" s="143">
        <v>7</v>
      </c>
      <c r="C93" s="144" t="s">
        <v>788</v>
      </c>
      <c r="D93" s="141">
        <v>0.47099999999999997</v>
      </c>
    </row>
    <row r="94" spans="1:4" ht="18">
      <c r="A94" s="142" t="s">
        <v>954</v>
      </c>
      <c r="B94" s="143">
        <v>7</v>
      </c>
      <c r="C94" s="144" t="s">
        <v>789</v>
      </c>
      <c r="D94" s="141">
        <v>0.498</v>
      </c>
    </row>
    <row r="95" spans="1:4" ht="18">
      <c r="A95" s="142" t="s">
        <v>955</v>
      </c>
      <c r="B95" s="143">
        <v>7</v>
      </c>
      <c r="C95" s="144" t="s">
        <v>791</v>
      </c>
      <c r="D95" s="141">
        <v>0.38900000000000001</v>
      </c>
    </row>
    <row r="96" spans="1:4" ht="18">
      <c r="A96" s="142" t="s">
        <v>956</v>
      </c>
      <c r="B96" s="143">
        <v>7</v>
      </c>
      <c r="C96" s="144" t="s">
        <v>795</v>
      </c>
      <c r="D96" s="141">
        <v>0.56999999999999995</v>
      </c>
    </row>
    <row r="97" spans="1:4" ht="18">
      <c r="A97" s="142" t="s">
        <v>957</v>
      </c>
      <c r="B97" s="143">
        <v>7</v>
      </c>
      <c r="C97" s="144" t="s">
        <v>798</v>
      </c>
      <c r="D97" s="141">
        <v>0.49199999999999999</v>
      </c>
    </row>
    <row r="98" spans="1:4" ht="18">
      <c r="A98" s="142" t="s">
        <v>958</v>
      </c>
      <c r="B98" s="143">
        <v>7</v>
      </c>
      <c r="C98" s="144" t="s">
        <v>800</v>
      </c>
      <c r="D98" s="141">
        <v>0.52800000000000002</v>
      </c>
    </row>
    <row r="99" spans="1:4" ht="18">
      <c r="A99" s="142" t="s">
        <v>959</v>
      </c>
      <c r="B99" s="143">
        <v>7</v>
      </c>
      <c r="C99" s="144" t="s">
        <v>804</v>
      </c>
      <c r="D99" s="141">
        <v>0.53</v>
      </c>
    </row>
    <row r="100" spans="1:4" ht="18">
      <c r="A100" s="142" t="s">
        <v>960</v>
      </c>
      <c r="B100" s="143">
        <v>7</v>
      </c>
      <c r="C100" s="144" t="s">
        <v>808</v>
      </c>
      <c r="D100" s="141">
        <v>0.499</v>
      </c>
    </row>
    <row r="101" spans="1:4" ht="18">
      <c r="A101" s="142" t="s">
        <v>961</v>
      </c>
      <c r="B101" s="143">
        <v>7</v>
      </c>
      <c r="C101" s="144" t="s">
        <v>815</v>
      </c>
      <c r="D101" s="141">
        <v>0.38500000000000001</v>
      </c>
    </row>
    <row r="102" spans="1:4" ht="18">
      <c r="A102" s="142" t="s">
        <v>962</v>
      </c>
      <c r="B102" s="143">
        <v>7</v>
      </c>
      <c r="C102" s="144" t="s">
        <v>817</v>
      </c>
      <c r="D102" s="141">
        <v>0.44900000000000001</v>
      </c>
    </row>
    <row r="103" spans="1:4" ht="18">
      <c r="A103" s="142" t="s">
        <v>963</v>
      </c>
      <c r="B103" s="143">
        <v>7</v>
      </c>
      <c r="C103" s="144" t="s">
        <v>821</v>
      </c>
      <c r="D103" s="141">
        <v>0.54200000000000004</v>
      </c>
    </row>
    <row r="104" spans="1:4" ht="18">
      <c r="A104" s="142" t="s">
        <v>964</v>
      </c>
      <c r="B104" s="143">
        <v>7</v>
      </c>
      <c r="C104" s="144" t="s">
        <v>822</v>
      </c>
      <c r="D104" s="141">
        <v>0.436</v>
      </c>
    </row>
    <row r="105" spans="1:4" ht="18">
      <c r="A105" s="142" t="s">
        <v>965</v>
      </c>
      <c r="B105" s="143">
        <v>7</v>
      </c>
      <c r="C105" s="144" t="s">
        <v>831</v>
      </c>
      <c r="D105" s="141">
        <v>0.64600000000000002</v>
      </c>
    </row>
    <row r="106" spans="1:4" ht="18">
      <c r="A106" s="142" t="s">
        <v>966</v>
      </c>
      <c r="B106" s="143">
        <v>7</v>
      </c>
      <c r="C106" s="144" t="s">
        <v>836</v>
      </c>
      <c r="D106" s="141">
        <v>0.46899999999999997</v>
      </c>
    </row>
    <row r="107" spans="1:4" ht="18">
      <c r="A107" s="142" t="s">
        <v>967</v>
      </c>
      <c r="B107" s="143">
        <v>7</v>
      </c>
      <c r="C107" s="144" t="s">
        <v>840</v>
      </c>
      <c r="D107" s="141">
        <v>0.48499999999999999</v>
      </c>
    </row>
  </sheetData>
  <sortState xmlns:xlrd2="http://schemas.microsoft.com/office/spreadsheetml/2017/richdata2" ref="A2:D107">
    <sortCondition ref="B2:B107"/>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D64A1-3075-8F48-9FC0-8046A5548329}">
  <dimension ref="A1:N110"/>
  <sheetViews>
    <sheetView workbookViewId="0"/>
  </sheetViews>
  <sheetFormatPr defaultColWidth="10.85546875" defaultRowHeight="15.75"/>
  <cols>
    <col min="1" max="1" width="10.85546875" style="49"/>
    <col min="2" max="16384" width="10.85546875" style="48"/>
  </cols>
  <sheetData>
    <row r="1" spans="1:14">
      <c r="A1" s="49" t="s">
        <v>737</v>
      </c>
      <c r="B1" s="48" t="s">
        <v>735</v>
      </c>
      <c r="C1" s="48" t="s">
        <v>1000</v>
      </c>
      <c r="D1" s="48" t="s">
        <v>1001</v>
      </c>
      <c r="E1" s="48" t="s">
        <v>1002</v>
      </c>
      <c r="F1" s="48" t="s">
        <v>1003</v>
      </c>
      <c r="G1" s="48" t="s">
        <v>1004</v>
      </c>
      <c r="H1" s="48" t="s">
        <v>1005</v>
      </c>
    </row>
    <row r="2" spans="1:14">
      <c r="A2" s="49">
        <v>1</v>
      </c>
      <c r="B2" s="48" t="s">
        <v>752</v>
      </c>
      <c r="C2" s="145">
        <v>17</v>
      </c>
      <c r="D2" s="145">
        <v>14</v>
      </c>
      <c r="E2" s="145">
        <v>235.24</v>
      </c>
      <c r="F2" s="145">
        <v>153.91</v>
      </c>
      <c r="G2" s="48">
        <f t="shared" ref="G2:G33" si="0">C2*E2</f>
        <v>3999.08</v>
      </c>
      <c r="H2" s="48">
        <f t="shared" ref="H2:H33" si="1">D2*F2</f>
        <v>2154.7399999999998</v>
      </c>
      <c r="I2" s="146"/>
      <c r="K2" s="48" t="s">
        <v>1004</v>
      </c>
      <c r="L2" s="48" t="s">
        <v>1005</v>
      </c>
      <c r="M2" s="48" t="s">
        <v>1006</v>
      </c>
      <c r="N2" s="48" t="s">
        <v>1007</v>
      </c>
    </row>
    <row r="3" spans="1:14">
      <c r="A3" s="49">
        <v>1</v>
      </c>
      <c r="B3" s="48" t="s">
        <v>765</v>
      </c>
      <c r="C3" s="145">
        <v>52</v>
      </c>
      <c r="D3" s="145">
        <v>20</v>
      </c>
      <c r="E3" s="145">
        <v>211.84</v>
      </c>
      <c r="F3" s="145">
        <v>316.33</v>
      </c>
      <c r="G3" s="48">
        <f t="shared" si="0"/>
        <v>11015.68</v>
      </c>
      <c r="H3" s="48">
        <f t="shared" si="1"/>
        <v>6326.5999999999995</v>
      </c>
      <c r="J3" s="48" t="s">
        <v>599</v>
      </c>
      <c r="K3" s="48">
        <f>SUM(G2:G11)</f>
        <v>1097797.08</v>
      </c>
      <c r="L3" s="48">
        <f>SUM(H2:H11)</f>
        <v>302470.61999999994</v>
      </c>
      <c r="M3" s="148">
        <f>L3/K3</f>
        <v>0.27552507244781516</v>
      </c>
      <c r="N3" s="149">
        <f>1-M3</f>
        <v>0.7244749275521849</v>
      </c>
    </row>
    <row r="4" spans="1:14">
      <c r="A4" s="49">
        <v>1</v>
      </c>
      <c r="B4" s="48" t="s">
        <v>775</v>
      </c>
      <c r="C4" s="145">
        <v>592</v>
      </c>
      <c r="D4" s="145">
        <v>657</v>
      </c>
      <c r="E4" s="145">
        <v>209.03</v>
      </c>
      <c r="F4" s="145">
        <v>188.85</v>
      </c>
      <c r="G4" s="48">
        <f t="shared" si="0"/>
        <v>123745.76</v>
      </c>
      <c r="H4" s="48">
        <f t="shared" si="1"/>
        <v>124074.45</v>
      </c>
      <c r="J4" s="48" t="s">
        <v>600</v>
      </c>
      <c r="K4" s="48">
        <f>SUM(G12:G31)</f>
        <v>65526859.330000006</v>
      </c>
      <c r="L4" s="48">
        <f>SUM(H12:H31)</f>
        <v>38009910.54999999</v>
      </c>
      <c r="M4" s="148">
        <f t="shared" ref="M4:M9" si="2">L4/K4</f>
        <v>0.58006611241015182</v>
      </c>
      <c r="N4" s="149">
        <f t="shared" ref="N4:N9" si="3">1-M4</f>
        <v>0.41993388758984818</v>
      </c>
    </row>
    <row r="5" spans="1:14">
      <c r="A5" s="49">
        <v>1</v>
      </c>
      <c r="B5" s="48" t="s">
        <v>780</v>
      </c>
      <c r="C5" s="147">
        <v>2232</v>
      </c>
      <c r="D5" s="145">
        <v>581</v>
      </c>
      <c r="E5" s="145">
        <v>348.13</v>
      </c>
      <c r="F5" s="145">
        <v>253.47</v>
      </c>
      <c r="G5" s="48">
        <f t="shared" si="0"/>
        <v>777026.16</v>
      </c>
      <c r="H5" s="48">
        <f t="shared" si="1"/>
        <v>147266.07</v>
      </c>
      <c r="J5" s="48" t="s">
        <v>601</v>
      </c>
      <c r="K5" s="48">
        <f>SUM(G32:G45)</f>
        <v>279360.41000000003</v>
      </c>
      <c r="L5" s="48">
        <f>SUM(H32:H45)</f>
        <v>150575.56999999998</v>
      </c>
      <c r="M5" s="148">
        <f t="shared" si="2"/>
        <v>0.5390011061338289</v>
      </c>
      <c r="N5" s="149">
        <f t="shared" si="3"/>
        <v>0.4609988938661711</v>
      </c>
    </row>
    <row r="6" spans="1:14">
      <c r="A6" s="49">
        <v>1</v>
      </c>
      <c r="B6" s="48" t="s">
        <v>786</v>
      </c>
      <c r="C6" s="145">
        <v>53</v>
      </c>
      <c r="D6" s="145">
        <v>35</v>
      </c>
      <c r="E6" s="145">
        <v>159.26</v>
      </c>
      <c r="F6" s="145">
        <v>155.96</v>
      </c>
      <c r="G6" s="48">
        <f t="shared" si="0"/>
        <v>8440.7799999999988</v>
      </c>
      <c r="H6" s="48">
        <f t="shared" si="1"/>
        <v>5458.6</v>
      </c>
      <c r="J6" s="48" t="s">
        <v>602</v>
      </c>
      <c r="K6" s="48">
        <f>SUM(G46:G61)</f>
        <v>569318.68000000005</v>
      </c>
      <c r="L6" s="48">
        <f>SUM(H46:H61)</f>
        <v>274387.37</v>
      </c>
      <c r="M6" s="148">
        <f t="shared" si="2"/>
        <v>0.48195743375221761</v>
      </c>
      <c r="N6" s="149">
        <f t="shared" si="3"/>
        <v>0.51804256624778233</v>
      </c>
    </row>
    <row r="7" spans="1:14">
      <c r="A7" s="49">
        <v>1</v>
      </c>
      <c r="B7" s="48" t="s">
        <v>787</v>
      </c>
      <c r="C7" s="145">
        <v>25</v>
      </c>
      <c r="D7" s="145">
        <v>2</v>
      </c>
      <c r="E7" s="145">
        <v>146.62</v>
      </c>
      <c r="F7" s="145">
        <v>173.83</v>
      </c>
      <c r="G7" s="48">
        <f t="shared" si="0"/>
        <v>3665.5</v>
      </c>
      <c r="H7" s="48">
        <f t="shared" si="1"/>
        <v>347.66</v>
      </c>
      <c r="J7" s="48" t="s">
        <v>603</v>
      </c>
      <c r="K7" s="48">
        <f>SUM(G62:G70)</f>
        <v>947307.38000000012</v>
      </c>
      <c r="L7" s="48">
        <f>SUM(H62:H70)</f>
        <v>271557.64</v>
      </c>
      <c r="M7" s="148">
        <f t="shared" si="2"/>
        <v>0.28666264586685686</v>
      </c>
      <c r="N7" s="149">
        <f t="shared" si="3"/>
        <v>0.71333735413314314</v>
      </c>
    </row>
    <row r="8" spans="1:14">
      <c r="A8" s="49">
        <v>1</v>
      </c>
      <c r="B8" s="48" t="s">
        <v>790</v>
      </c>
      <c r="C8" s="145">
        <v>274</v>
      </c>
      <c r="D8" s="145">
        <v>63</v>
      </c>
      <c r="E8" s="145">
        <v>159.25</v>
      </c>
      <c r="F8" s="145">
        <v>208.38</v>
      </c>
      <c r="G8" s="48">
        <f t="shared" si="0"/>
        <v>43634.5</v>
      </c>
      <c r="H8" s="48">
        <f t="shared" si="1"/>
        <v>13127.94</v>
      </c>
      <c r="J8" s="48" t="s">
        <v>604</v>
      </c>
      <c r="K8" s="48">
        <f>SUM(G71:G87)</f>
        <v>1546662.47</v>
      </c>
      <c r="L8" s="48">
        <f>SUM(H71:H87)</f>
        <v>315629.28000000003</v>
      </c>
      <c r="M8" s="148">
        <f t="shared" si="2"/>
        <v>0.20407120889149138</v>
      </c>
      <c r="N8" s="149">
        <f t="shared" si="3"/>
        <v>0.79592879110850867</v>
      </c>
    </row>
    <row r="9" spans="1:14">
      <c r="A9" s="49">
        <v>1</v>
      </c>
      <c r="B9" s="48" t="s">
        <v>797</v>
      </c>
      <c r="C9" s="145">
        <v>16</v>
      </c>
      <c r="D9" s="145">
        <v>0</v>
      </c>
      <c r="E9" s="145">
        <v>158.13</v>
      </c>
      <c r="F9" s="145">
        <v>0</v>
      </c>
      <c r="G9" s="48">
        <f t="shared" si="0"/>
        <v>2530.08</v>
      </c>
      <c r="H9" s="48">
        <f t="shared" si="1"/>
        <v>0</v>
      </c>
      <c r="J9" s="48" t="s">
        <v>605</v>
      </c>
      <c r="K9" s="48">
        <f>SUM(G88:G107)</f>
        <v>953054.16000000015</v>
      </c>
      <c r="L9" s="48">
        <f>SUM(H88:H107)</f>
        <v>393545.5</v>
      </c>
      <c r="M9" s="148">
        <f t="shared" si="2"/>
        <v>0.41293088736950684</v>
      </c>
      <c r="N9" s="149">
        <f t="shared" si="3"/>
        <v>0.58706911263049322</v>
      </c>
    </row>
    <row r="10" spans="1:14">
      <c r="A10" s="49">
        <v>1</v>
      </c>
      <c r="B10" s="48" t="s">
        <v>805</v>
      </c>
      <c r="C10" s="145">
        <v>152</v>
      </c>
      <c r="D10" s="145">
        <v>20</v>
      </c>
      <c r="E10" s="145">
        <v>193.62</v>
      </c>
      <c r="F10" s="145">
        <v>159.91</v>
      </c>
      <c r="G10" s="48">
        <f t="shared" si="0"/>
        <v>29430.240000000002</v>
      </c>
      <c r="H10" s="48">
        <f t="shared" si="1"/>
        <v>3198.2</v>
      </c>
    </row>
    <row r="11" spans="1:14">
      <c r="A11" s="49">
        <v>1</v>
      </c>
      <c r="B11" s="48" t="s">
        <v>829</v>
      </c>
      <c r="C11" s="145">
        <v>355</v>
      </c>
      <c r="D11" s="145">
        <v>4</v>
      </c>
      <c r="E11" s="145">
        <v>265.66000000000003</v>
      </c>
      <c r="F11" s="145">
        <v>129.09</v>
      </c>
      <c r="G11" s="48">
        <f t="shared" si="0"/>
        <v>94309.3</v>
      </c>
      <c r="H11" s="48">
        <f t="shared" si="1"/>
        <v>516.36</v>
      </c>
    </row>
    <row r="12" spans="1:14">
      <c r="A12" s="49">
        <v>2</v>
      </c>
      <c r="B12" s="48" t="s">
        <v>739</v>
      </c>
      <c r="C12" s="145">
        <v>57</v>
      </c>
      <c r="D12" s="145">
        <v>29</v>
      </c>
      <c r="E12" s="145">
        <v>421.52</v>
      </c>
      <c r="F12" s="145">
        <v>280.62</v>
      </c>
      <c r="G12" s="48">
        <f t="shared" si="0"/>
        <v>24026.639999999999</v>
      </c>
      <c r="H12" s="48">
        <f t="shared" si="1"/>
        <v>8137.9800000000005</v>
      </c>
      <c r="K12" s="48" t="s">
        <v>1008</v>
      </c>
      <c r="L12" s="48" t="s">
        <v>1009</v>
      </c>
    </row>
    <row r="13" spans="1:14">
      <c r="A13" s="49">
        <v>2</v>
      </c>
      <c r="B13" s="48" t="s">
        <v>743</v>
      </c>
      <c r="C13" s="147">
        <v>2826</v>
      </c>
      <c r="D13" s="147">
        <v>1057</v>
      </c>
      <c r="E13" s="147">
        <v>276.07</v>
      </c>
      <c r="F13" s="147">
        <v>231.64</v>
      </c>
      <c r="G13" s="48">
        <f t="shared" si="0"/>
        <v>780173.82</v>
      </c>
      <c r="H13" s="48">
        <f t="shared" si="1"/>
        <v>244843.47999999998</v>
      </c>
      <c r="K13" s="48" t="s">
        <v>1010</v>
      </c>
      <c r="L13" s="48" t="s">
        <v>1011</v>
      </c>
    </row>
    <row r="14" spans="1:14">
      <c r="A14" s="49">
        <v>2</v>
      </c>
      <c r="B14" s="48" t="s">
        <v>745</v>
      </c>
      <c r="C14" s="147">
        <v>1318</v>
      </c>
      <c r="D14" s="145">
        <v>968</v>
      </c>
      <c r="E14" s="145">
        <v>262.42</v>
      </c>
      <c r="F14" s="145">
        <v>231.04</v>
      </c>
      <c r="G14" s="48">
        <f t="shared" si="0"/>
        <v>345869.56</v>
      </c>
      <c r="H14" s="48">
        <f t="shared" si="1"/>
        <v>223646.72</v>
      </c>
    </row>
    <row r="15" spans="1:14">
      <c r="A15" s="49">
        <v>2</v>
      </c>
      <c r="B15" s="48" t="s">
        <v>762</v>
      </c>
      <c r="C15" s="145">
        <v>85</v>
      </c>
      <c r="D15" s="145">
        <v>12</v>
      </c>
      <c r="E15" s="145">
        <v>150.16999999999999</v>
      </c>
      <c r="F15" s="145">
        <v>271.55</v>
      </c>
      <c r="G15" s="48">
        <f t="shared" si="0"/>
        <v>12764.449999999999</v>
      </c>
      <c r="H15" s="48">
        <f t="shared" si="1"/>
        <v>3258.6000000000004</v>
      </c>
    </row>
    <row r="16" spans="1:14">
      <c r="A16" s="49">
        <v>2</v>
      </c>
      <c r="B16" s="48" t="s">
        <v>755</v>
      </c>
      <c r="C16" s="147">
        <v>1213</v>
      </c>
      <c r="D16" s="145">
        <v>343</v>
      </c>
      <c r="E16" s="145">
        <v>234.58</v>
      </c>
      <c r="F16" s="145">
        <v>212.16</v>
      </c>
      <c r="G16" s="48">
        <f t="shared" si="0"/>
        <v>284545.54000000004</v>
      </c>
      <c r="H16" s="48">
        <f t="shared" si="1"/>
        <v>72770.880000000005</v>
      </c>
    </row>
    <row r="17" spans="1:8">
      <c r="A17" s="49">
        <v>2</v>
      </c>
      <c r="B17" s="48" t="s">
        <v>757</v>
      </c>
      <c r="C17" s="145">
        <v>28</v>
      </c>
      <c r="D17" s="145">
        <v>1</v>
      </c>
      <c r="E17" s="145">
        <v>214.84</v>
      </c>
      <c r="F17" s="145">
        <v>130</v>
      </c>
      <c r="G17" s="48">
        <f t="shared" si="0"/>
        <v>6015.52</v>
      </c>
      <c r="H17" s="48">
        <f t="shared" si="1"/>
        <v>130</v>
      </c>
    </row>
    <row r="18" spans="1:8">
      <c r="A18" s="49">
        <v>2</v>
      </c>
      <c r="B18" s="48" t="s">
        <v>778</v>
      </c>
      <c r="C18" s="145">
        <v>66</v>
      </c>
      <c r="D18" s="145">
        <v>4</v>
      </c>
      <c r="E18" s="145">
        <v>144.66</v>
      </c>
      <c r="F18" s="145">
        <v>129.25</v>
      </c>
      <c r="G18" s="48">
        <f t="shared" si="0"/>
        <v>9547.56</v>
      </c>
      <c r="H18" s="48">
        <f t="shared" si="1"/>
        <v>517</v>
      </c>
    </row>
    <row r="19" spans="1:8">
      <c r="A19" s="49">
        <v>2</v>
      </c>
      <c r="B19" s="48" t="s">
        <v>781</v>
      </c>
      <c r="C19" s="145">
        <v>138</v>
      </c>
      <c r="D19" s="145">
        <v>170</v>
      </c>
      <c r="E19" s="145">
        <v>197.93</v>
      </c>
      <c r="F19" s="145">
        <v>194.23</v>
      </c>
      <c r="G19" s="48">
        <f t="shared" si="0"/>
        <v>27314.34</v>
      </c>
      <c r="H19" s="48">
        <f t="shared" si="1"/>
        <v>33019.1</v>
      </c>
    </row>
    <row r="20" spans="1:8">
      <c r="A20" s="49">
        <v>2</v>
      </c>
      <c r="B20" s="48" t="s">
        <v>783</v>
      </c>
      <c r="C20" s="147">
        <v>5668</v>
      </c>
      <c r="D20" s="147">
        <v>1543</v>
      </c>
      <c r="E20" s="147">
        <v>260.32</v>
      </c>
      <c r="F20" s="147">
        <v>238.05</v>
      </c>
      <c r="G20" s="48">
        <f t="shared" si="0"/>
        <v>1475493.76</v>
      </c>
      <c r="H20" s="48">
        <f t="shared" si="1"/>
        <v>367311.15</v>
      </c>
    </row>
    <row r="21" spans="1:8">
      <c r="A21" s="49">
        <v>2</v>
      </c>
      <c r="B21" s="48" t="s">
        <v>792</v>
      </c>
      <c r="C21" s="147">
        <v>155403</v>
      </c>
      <c r="D21" s="147">
        <v>96560</v>
      </c>
      <c r="E21" s="147">
        <v>368.93</v>
      </c>
      <c r="F21" s="147">
        <v>364.52</v>
      </c>
      <c r="G21" s="48">
        <f t="shared" si="0"/>
        <v>57332828.789999999</v>
      </c>
      <c r="H21" s="48">
        <f t="shared" si="1"/>
        <v>35198051.199999996</v>
      </c>
    </row>
    <row r="22" spans="1:8">
      <c r="A22" s="49">
        <v>2</v>
      </c>
      <c r="B22" s="48" t="s">
        <v>793</v>
      </c>
      <c r="C22" s="145">
        <v>233</v>
      </c>
      <c r="D22" s="145">
        <v>120</v>
      </c>
      <c r="E22" s="145">
        <v>238.11</v>
      </c>
      <c r="F22" s="145">
        <v>190.33</v>
      </c>
      <c r="G22" s="48">
        <f t="shared" si="0"/>
        <v>55479.630000000005</v>
      </c>
      <c r="H22" s="48">
        <f t="shared" si="1"/>
        <v>22839.600000000002</v>
      </c>
    </row>
    <row r="23" spans="1:8">
      <c r="A23" s="49">
        <v>2</v>
      </c>
      <c r="B23" s="48" t="s">
        <v>801</v>
      </c>
      <c r="C23" s="147">
        <v>3940</v>
      </c>
      <c r="D23" s="147">
        <v>1430</v>
      </c>
      <c r="E23" s="147">
        <v>276.58</v>
      </c>
      <c r="F23" s="147">
        <v>227.22</v>
      </c>
      <c r="G23" s="48">
        <f t="shared" si="0"/>
        <v>1089725.2</v>
      </c>
      <c r="H23" s="48">
        <f t="shared" si="1"/>
        <v>324924.59999999998</v>
      </c>
    </row>
    <row r="24" spans="1:8">
      <c r="A24" s="49">
        <v>2</v>
      </c>
      <c r="B24" s="48" t="s">
        <v>809</v>
      </c>
      <c r="C24" s="145">
        <v>38</v>
      </c>
      <c r="D24" s="145">
        <v>18</v>
      </c>
      <c r="E24" s="145">
        <v>182.93</v>
      </c>
      <c r="F24" s="145">
        <v>294.11</v>
      </c>
      <c r="G24" s="48">
        <f t="shared" si="0"/>
        <v>6951.34</v>
      </c>
      <c r="H24" s="48">
        <f t="shared" si="1"/>
        <v>5293.9800000000005</v>
      </c>
    </row>
    <row r="25" spans="1:8">
      <c r="A25" s="49">
        <v>2</v>
      </c>
      <c r="B25" s="48" t="s">
        <v>818</v>
      </c>
      <c r="C25" s="145">
        <v>304</v>
      </c>
      <c r="D25" s="145">
        <v>267</v>
      </c>
      <c r="E25" s="145">
        <v>175.97</v>
      </c>
      <c r="F25" s="145">
        <v>160.12</v>
      </c>
      <c r="G25" s="48">
        <f t="shared" si="0"/>
        <v>53494.879999999997</v>
      </c>
      <c r="H25" s="48">
        <f t="shared" si="1"/>
        <v>42752.04</v>
      </c>
    </row>
    <row r="26" spans="1:8">
      <c r="A26" s="49">
        <v>2</v>
      </c>
      <c r="B26" s="48" t="s">
        <v>832</v>
      </c>
      <c r="C26" s="145">
        <v>104</v>
      </c>
      <c r="D26" s="145">
        <v>138</v>
      </c>
      <c r="E26" s="145">
        <v>137.4</v>
      </c>
      <c r="F26" s="145">
        <v>142.26</v>
      </c>
      <c r="G26" s="48">
        <f t="shared" si="0"/>
        <v>14289.6</v>
      </c>
      <c r="H26" s="48">
        <f t="shared" si="1"/>
        <v>19631.879999999997</v>
      </c>
    </row>
    <row r="27" spans="1:8">
      <c r="A27" s="49">
        <v>2</v>
      </c>
      <c r="B27" s="48" t="s">
        <v>835</v>
      </c>
      <c r="C27" s="147">
        <v>1004</v>
      </c>
      <c r="D27" s="145">
        <v>934</v>
      </c>
      <c r="E27" s="145">
        <v>226.9</v>
      </c>
      <c r="F27" s="145">
        <v>211.04</v>
      </c>
      <c r="G27" s="48">
        <f t="shared" si="0"/>
        <v>227807.6</v>
      </c>
      <c r="H27" s="48">
        <f t="shared" si="1"/>
        <v>197111.36</v>
      </c>
    </row>
    <row r="28" spans="1:8">
      <c r="A28" s="49">
        <v>2</v>
      </c>
      <c r="B28" s="48" t="s">
        <v>837</v>
      </c>
      <c r="C28" s="145">
        <v>188</v>
      </c>
      <c r="D28" s="145">
        <v>21</v>
      </c>
      <c r="E28" s="145">
        <v>191.5</v>
      </c>
      <c r="F28" s="145">
        <v>201.89</v>
      </c>
      <c r="G28" s="48">
        <f t="shared" si="0"/>
        <v>36002</v>
      </c>
      <c r="H28" s="48">
        <f t="shared" si="1"/>
        <v>4239.6899999999996</v>
      </c>
    </row>
    <row r="29" spans="1:8">
      <c r="A29" s="49">
        <v>2</v>
      </c>
      <c r="B29" s="48" t="s">
        <v>842</v>
      </c>
      <c r="C29" s="145">
        <v>371</v>
      </c>
      <c r="D29" s="145">
        <v>23</v>
      </c>
      <c r="E29" s="145">
        <v>154.30000000000001</v>
      </c>
      <c r="F29" s="145">
        <v>140.19999999999999</v>
      </c>
      <c r="G29" s="48">
        <f t="shared" si="0"/>
        <v>57245.3</v>
      </c>
      <c r="H29" s="48">
        <f t="shared" si="1"/>
        <v>3224.6</v>
      </c>
    </row>
    <row r="30" spans="1:8">
      <c r="A30" s="49">
        <v>2</v>
      </c>
      <c r="B30" s="48" t="s">
        <v>843</v>
      </c>
      <c r="C30" s="147">
        <v>12600</v>
      </c>
      <c r="D30" s="147">
        <v>4828</v>
      </c>
      <c r="E30" s="147">
        <v>292.48</v>
      </c>
      <c r="F30" s="147">
        <v>255.94</v>
      </c>
      <c r="G30" s="48">
        <f t="shared" si="0"/>
        <v>3685248</v>
      </c>
      <c r="H30" s="48">
        <f t="shared" si="1"/>
        <v>1235678.32</v>
      </c>
    </row>
    <row r="31" spans="1:8">
      <c r="A31" s="49">
        <v>2</v>
      </c>
      <c r="B31" s="48" t="s">
        <v>847</v>
      </c>
      <c r="C31" s="145">
        <v>13</v>
      </c>
      <c r="D31" s="145">
        <v>13</v>
      </c>
      <c r="E31" s="145">
        <v>156.6</v>
      </c>
      <c r="F31" s="145">
        <v>194.49</v>
      </c>
      <c r="G31" s="48">
        <f t="shared" si="0"/>
        <v>2035.8</v>
      </c>
      <c r="H31" s="48">
        <f t="shared" si="1"/>
        <v>2528.37</v>
      </c>
    </row>
    <row r="32" spans="1:8">
      <c r="A32" s="49">
        <v>3</v>
      </c>
      <c r="B32" s="48" t="s">
        <v>776</v>
      </c>
      <c r="C32" s="145">
        <v>52</v>
      </c>
      <c r="D32" s="145">
        <v>0</v>
      </c>
      <c r="E32" s="145">
        <v>129.62</v>
      </c>
      <c r="F32" s="145">
        <v>0</v>
      </c>
      <c r="G32" s="48">
        <f t="shared" si="0"/>
        <v>6740.24</v>
      </c>
      <c r="H32" s="48">
        <f t="shared" si="1"/>
        <v>0</v>
      </c>
    </row>
    <row r="33" spans="1:8">
      <c r="A33" s="49">
        <v>3</v>
      </c>
      <c r="B33" s="48" t="s">
        <v>777</v>
      </c>
      <c r="C33" s="145">
        <v>52</v>
      </c>
      <c r="D33" s="145">
        <v>2</v>
      </c>
      <c r="E33" s="145">
        <v>137.54</v>
      </c>
      <c r="F33" s="145">
        <v>146.30000000000001</v>
      </c>
      <c r="G33" s="48">
        <f t="shared" si="0"/>
        <v>7152.08</v>
      </c>
      <c r="H33" s="48">
        <f t="shared" si="1"/>
        <v>292.60000000000002</v>
      </c>
    </row>
    <row r="34" spans="1:8">
      <c r="A34" s="49">
        <v>3</v>
      </c>
      <c r="B34" s="48" t="s">
        <v>779</v>
      </c>
      <c r="C34" s="145">
        <v>62</v>
      </c>
      <c r="D34" s="145">
        <v>32</v>
      </c>
      <c r="E34" s="145">
        <v>150.33000000000001</v>
      </c>
      <c r="F34" s="145">
        <v>145.66999999999999</v>
      </c>
      <c r="G34" s="48">
        <f t="shared" ref="G34:G65" si="4">C34*E34</f>
        <v>9320.4600000000009</v>
      </c>
      <c r="H34" s="48">
        <f t="shared" ref="H34:H65" si="5">D34*F34</f>
        <v>4661.4399999999996</v>
      </c>
    </row>
    <row r="35" spans="1:8">
      <c r="A35" s="49">
        <v>3</v>
      </c>
      <c r="B35" s="48" t="s">
        <v>782</v>
      </c>
      <c r="C35" s="147">
        <v>1136</v>
      </c>
      <c r="D35" s="145">
        <v>726</v>
      </c>
      <c r="E35" s="145">
        <v>208.47</v>
      </c>
      <c r="F35" s="145">
        <v>198.14</v>
      </c>
      <c r="G35" s="48">
        <f t="shared" si="4"/>
        <v>236821.92</v>
      </c>
      <c r="H35" s="48">
        <f t="shared" si="5"/>
        <v>143849.63999999998</v>
      </c>
    </row>
    <row r="36" spans="1:8">
      <c r="A36" s="49">
        <v>3</v>
      </c>
      <c r="B36" s="48" t="s">
        <v>784</v>
      </c>
      <c r="C36" s="145">
        <v>18</v>
      </c>
      <c r="D36" s="145">
        <v>4</v>
      </c>
      <c r="E36" s="145">
        <v>158.44</v>
      </c>
      <c r="F36" s="145">
        <v>176.36</v>
      </c>
      <c r="G36" s="48">
        <f t="shared" si="4"/>
        <v>2851.92</v>
      </c>
      <c r="H36" s="48">
        <f t="shared" si="5"/>
        <v>705.44</v>
      </c>
    </row>
    <row r="37" spans="1:8">
      <c r="A37" s="49">
        <v>3</v>
      </c>
      <c r="B37" s="48" t="s">
        <v>806</v>
      </c>
      <c r="C37" s="145">
        <v>4</v>
      </c>
      <c r="D37" s="145">
        <v>0</v>
      </c>
      <c r="E37" s="145">
        <v>446.6</v>
      </c>
      <c r="F37" s="145">
        <v>0</v>
      </c>
      <c r="G37" s="48">
        <f t="shared" si="4"/>
        <v>1786.4</v>
      </c>
      <c r="H37" s="48">
        <f t="shared" si="5"/>
        <v>0</v>
      </c>
    </row>
    <row r="38" spans="1:8">
      <c r="A38" s="49">
        <v>3</v>
      </c>
      <c r="B38" s="48" t="s">
        <v>813</v>
      </c>
      <c r="C38" s="145">
        <v>10</v>
      </c>
      <c r="D38" s="145">
        <v>1</v>
      </c>
      <c r="E38" s="145">
        <v>135.76</v>
      </c>
      <c r="F38" s="145">
        <v>130</v>
      </c>
      <c r="G38" s="48">
        <f t="shared" si="4"/>
        <v>1357.6</v>
      </c>
      <c r="H38" s="48">
        <f t="shared" si="5"/>
        <v>130</v>
      </c>
    </row>
    <row r="39" spans="1:8">
      <c r="A39" s="49">
        <v>3</v>
      </c>
      <c r="B39" s="48" t="s">
        <v>816</v>
      </c>
      <c r="C39" s="145">
        <v>9</v>
      </c>
      <c r="D39" s="145">
        <v>1</v>
      </c>
      <c r="E39" s="145">
        <v>140.57</v>
      </c>
      <c r="F39" s="145">
        <v>160</v>
      </c>
      <c r="G39" s="48">
        <f t="shared" si="4"/>
        <v>1265.1299999999999</v>
      </c>
      <c r="H39" s="48">
        <f t="shared" si="5"/>
        <v>160</v>
      </c>
    </row>
    <row r="40" spans="1:8">
      <c r="A40" s="49">
        <v>3</v>
      </c>
      <c r="B40" s="48" t="s">
        <v>819</v>
      </c>
      <c r="C40" s="145">
        <v>27</v>
      </c>
      <c r="D40" s="145">
        <v>0</v>
      </c>
      <c r="E40" s="145">
        <v>150</v>
      </c>
      <c r="F40" s="145">
        <v>0</v>
      </c>
      <c r="G40" s="48">
        <f t="shared" si="4"/>
        <v>4050</v>
      </c>
      <c r="H40" s="48">
        <f t="shared" si="5"/>
        <v>0</v>
      </c>
    </row>
    <row r="41" spans="1:8">
      <c r="A41" s="49">
        <v>3</v>
      </c>
      <c r="B41" s="48" t="s">
        <v>820</v>
      </c>
      <c r="C41" s="145">
        <v>54</v>
      </c>
      <c r="D41" s="145">
        <v>2</v>
      </c>
      <c r="E41" s="145">
        <v>139.02000000000001</v>
      </c>
      <c r="F41" s="145">
        <v>195.04</v>
      </c>
      <c r="G41" s="48">
        <f t="shared" si="4"/>
        <v>7507.0800000000008</v>
      </c>
      <c r="H41" s="48">
        <f t="shared" si="5"/>
        <v>390.08</v>
      </c>
    </row>
    <row r="42" spans="1:8">
      <c r="A42" s="49">
        <v>3</v>
      </c>
      <c r="B42" s="48" t="s">
        <v>828</v>
      </c>
      <c r="C42" s="145">
        <v>0</v>
      </c>
      <c r="D42" s="145">
        <v>0</v>
      </c>
      <c r="E42" s="145">
        <v>0</v>
      </c>
      <c r="F42" s="145">
        <v>0</v>
      </c>
      <c r="G42" s="48">
        <f t="shared" si="4"/>
        <v>0</v>
      </c>
      <c r="H42" s="48">
        <f t="shared" si="5"/>
        <v>0</v>
      </c>
    </row>
    <row r="43" spans="1:8">
      <c r="A43" s="49">
        <v>3</v>
      </c>
      <c r="B43" s="48" t="s">
        <v>830</v>
      </c>
      <c r="C43" s="145">
        <v>0</v>
      </c>
      <c r="D43" s="145">
        <v>2</v>
      </c>
      <c r="E43" s="145">
        <v>0</v>
      </c>
      <c r="F43" s="145">
        <v>128.79</v>
      </c>
      <c r="G43" s="48">
        <f t="shared" si="4"/>
        <v>0</v>
      </c>
      <c r="H43" s="48">
        <f t="shared" si="5"/>
        <v>257.58</v>
      </c>
    </row>
    <row r="44" spans="1:8">
      <c r="A44" s="49">
        <v>3</v>
      </c>
      <c r="B44" s="48" t="s">
        <v>839</v>
      </c>
      <c r="C44" s="145">
        <v>2</v>
      </c>
      <c r="D44" s="145">
        <v>1</v>
      </c>
      <c r="E44" s="145">
        <v>128.79</v>
      </c>
      <c r="F44" s="145">
        <v>128.79</v>
      </c>
      <c r="G44" s="48">
        <f t="shared" si="4"/>
        <v>257.58</v>
      </c>
      <c r="H44" s="48">
        <f t="shared" si="5"/>
        <v>128.79</v>
      </c>
    </row>
    <row r="45" spans="1:8">
      <c r="A45" s="49">
        <v>3</v>
      </c>
      <c r="B45" s="48" t="s">
        <v>845</v>
      </c>
      <c r="C45" s="145">
        <v>1</v>
      </c>
      <c r="D45" s="145">
        <v>0</v>
      </c>
      <c r="E45" s="145">
        <v>250</v>
      </c>
      <c r="F45" s="145">
        <v>0</v>
      </c>
      <c r="G45" s="48">
        <f t="shared" si="4"/>
        <v>250</v>
      </c>
      <c r="H45" s="48">
        <f t="shared" si="5"/>
        <v>0</v>
      </c>
    </row>
    <row r="46" spans="1:8">
      <c r="A46" s="49">
        <v>4</v>
      </c>
      <c r="B46" s="48" t="s">
        <v>746</v>
      </c>
      <c r="C46" s="48">
        <v>0</v>
      </c>
      <c r="D46" s="145">
        <v>0</v>
      </c>
      <c r="E46" s="145">
        <v>0</v>
      </c>
      <c r="F46" s="145">
        <v>0</v>
      </c>
      <c r="G46" s="48">
        <f t="shared" si="4"/>
        <v>0</v>
      </c>
      <c r="H46" s="48">
        <f t="shared" si="5"/>
        <v>0</v>
      </c>
    </row>
    <row r="47" spans="1:8">
      <c r="A47" s="49">
        <v>4</v>
      </c>
      <c r="B47" s="48" t="s">
        <v>748</v>
      </c>
      <c r="C47" s="145">
        <v>61</v>
      </c>
      <c r="D47" s="145">
        <v>19</v>
      </c>
      <c r="E47" s="145">
        <v>148.59</v>
      </c>
      <c r="F47" s="145">
        <v>150.41999999999999</v>
      </c>
      <c r="G47" s="48">
        <f t="shared" si="4"/>
        <v>9063.99</v>
      </c>
      <c r="H47" s="48">
        <f t="shared" si="5"/>
        <v>2857.9799999999996</v>
      </c>
    </row>
    <row r="48" spans="1:8">
      <c r="A48" s="49">
        <v>4</v>
      </c>
      <c r="B48" s="48" t="s">
        <v>750</v>
      </c>
      <c r="C48" s="145">
        <v>6</v>
      </c>
      <c r="D48" s="145">
        <v>4</v>
      </c>
      <c r="E48" s="145">
        <v>139.38999999999999</v>
      </c>
      <c r="F48" s="145">
        <v>228.58</v>
      </c>
      <c r="G48" s="48">
        <f t="shared" si="4"/>
        <v>836.33999999999992</v>
      </c>
      <c r="H48" s="48">
        <f t="shared" si="5"/>
        <v>914.32</v>
      </c>
    </row>
    <row r="49" spans="1:8">
      <c r="A49" s="49">
        <v>4</v>
      </c>
      <c r="B49" s="48" t="s">
        <v>768</v>
      </c>
      <c r="C49" s="145">
        <v>83</v>
      </c>
      <c r="D49" s="145">
        <v>12</v>
      </c>
      <c r="E49" s="145">
        <v>135.56</v>
      </c>
      <c r="F49" s="145">
        <v>151.19999999999999</v>
      </c>
      <c r="G49" s="48">
        <f t="shared" si="4"/>
        <v>11251.48</v>
      </c>
      <c r="H49" s="48">
        <f t="shared" si="5"/>
        <v>1814.3999999999999</v>
      </c>
    </row>
    <row r="50" spans="1:8">
      <c r="A50" s="49">
        <v>4</v>
      </c>
      <c r="B50" s="48" t="s">
        <v>769</v>
      </c>
      <c r="C50" s="145">
        <v>66</v>
      </c>
      <c r="D50" s="145">
        <v>30</v>
      </c>
      <c r="E50" s="145">
        <v>156.85</v>
      </c>
      <c r="F50" s="145">
        <v>192.6</v>
      </c>
      <c r="G50" s="48">
        <f t="shared" si="4"/>
        <v>10352.1</v>
      </c>
      <c r="H50" s="48">
        <f t="shared" si="5"/>
        <v>5778</v>
      </c>
    </row>
    <row r="51" spans="1:8">
      <c r="A51" s="49">
        <v>4</v>
      </c>
      <c r="B51" s="48" t="s">
        <v>770</v>
      </c>
      <c r="C51" s="145">
        <v>45</v>
      </c>
      <c r="D51" s="145">
        <v>22</v>
      </c>
      <c r="E51" s="145">
        <v>182.89</v>
      </c>
      <c r="F51" s="145">
        <v>193.16</v>
      </c>
      <c r="G51" s="48">
        <f t="shared" si="4"/>
        <v>8230.0499999999993</v>
      </c>
      <c r="H51" s="48">
        <f t="shared" si="5"/>
        <v>4249.5199999999995</v>
      </c>
    </row>
    <row r="52" spans="1:8">
      <c r="A52" s="49">
        <v>4</v>
      </c>
      <c r="B52" s="48" t="s">
        <v>771</v>
      </c>
      <c r="C52" s="145">
        <v>19</v>
      </c>
      <c r="D52" s="145">
        <v>17</v>
      </c>
      <c r="E52" s="145">
        <v>175.64</v>
      </c>
      <c r="F52" s="145">
        <v>277.7</v>
      </c>
      <c r="G52" s="48">
        <f t="shared" si="4"/>
        <v>3337.16</v>
      </c>
      <c r="H52" s="48">
        <f t="shared" si="5"/>
        <v>4720.8999999999996</v>
      </c>
    </row>
    <row r="53" spans="1:8">
      <c r="A53" s="49">
        <v>4</v>
      </c>
      <c r="B53" s="48" t="s">
        <v>773</v>
      </c>
      <c r="C53" s="145">
        <v>18</v>
      </c>
      <c r="D53" s="145">
        <v>0</v>
      </c>
      <c r="E53" s="145">
        <v>219.49</v>
      </c>
      <c r="F53" s="145">
        <v>0</v>
      </c>
      <c r="G53" s="48">
        <f t="shared" si="4"/>
        <v>3950.82</v>
      </c>
      <c r="H53" s="48">
        <f t="shared" si="5"/>
        <v>0</v>
      </c>
    </row>
    <row r="54" spans="1:8">
      <c r="A54" s="49">
        <v>4</v>
      </c>
      <c r="B54" s="48" t="s">
        <v>794</v>
      </c>
      <c r="C54" s="145">
        <v>912</v>
      </c>
      <c r="D54" s="145">
        <v>463</v>
      </c>
      <c r="E54" s="145">
        <v>317.89999999999998</v>
      </c>
      <c r="F54" s="145">
        <v>271.69</v>
      </c>
      <c r="G54" s="48">
        <f t="shared" si="4"/>
        <v>289924.8</v>
      </c>
      <c r="H54" s="48">
        <f t="shared" si="5"/>
        <v>125792.47</v>
      </c>
    </row>
    <row r="55" spans="1:8">
      <c r="A55" s="49">
        <v>4</v>
      </c>
      <c r="B55" s="48" t="s">
        <v>796</v>
      </c>
      <c r="C55" s="145">
        <v>674</v>
      </c>
      <c r="D55" s="145">
        <v>510</v>
      </c>
      <c r="E55" s="145">
        <v>242.88</v>
      </c>
      <c r="F55" s="145">
        <v>185.35</v>
      </c>
      <c r="G55" s="48">
        <f t="shared" si="4"/>
        <v>163701.12</v>
      </c>
      <c r="H55" s="48">
        <f t="shared" si="5"/>
        <v>94528.5</v>
      </c>
    </row>
    <row r="56" spans="1:8">
      <c r="A56" s="49">
        <v>4</v>
      </c>
      <c r="B56" s="48" t="s">
        <v>810</v>
      </c>
      <c r="C56" s="145">
        <v>11</v>
      </c>
      <c r="D56" s="145">
        <v>8</v>
      </c>
      <c r="E56" s="145">
        <v>134.44999999999999</v>
      </c>
      <c r="F56" s="145">
        <v>185.01</v>
      </c>
      <c r="G56" s="48">
        <f t="shared" si="4"/>
        <v>1478.9499999999998</v>
      </c>
      <c r="H56" s="48">
        <f t="shared" si="5"/>
        <v>1480.08</v>
      </c>
    </row>
    <row r="57" spans="1:8">
      <c r="A57" s="49">
        <v>4</v>
      </c>
      <c r="B57" s="48" t="s">
        <v>814</v>
      </c>
      <c r="C57" s="145">
        <v>28</v>
      </c>
      <c r="D57" s="145">
        <v>0</v>
      </c>
      <c r="E57" s="145">
        <v>171.02</v>
      </c>
      <c r="F57" s="145">
        <v>0</v>
      </c>
      <c r="G57" s="48">
        <f t="shared" si="4"/>
        <v>4788.5600000000004</v>
      </c>
      <c r="H57" s="48">
        <f t="shared" si="5"/>
        <v>0</v>
      </c>
    </row>
    <row r="58" spans="1:8">
      <c r="A58" s="49">
        <v>4</v>
      </c>
      <c r="B58" s="48" t="s">
        <v>824</v>
      </c>
      <c r="C58" s="145">
        <v>22</v>
      </c>
      <c r="D58" s="145">
        <v>10</v>
      </c>
      <c r="E58" s="145">
        <v>211.62</v>
      </c>
      <c r="F58" s="145">
        <v>188.48</v>
      </c>
      <c r="G58" s="48">
        <f t="shared" si="4"/>
        <v>4655.6400000000003</v>
      </c>
      <c r="H58" s="48">
        <f t="shared" si="5"/>
        <v>1884.8</v>
      </c>
    </row>
    <row r="59" spans="1:8">
      <c r="A59" s="49">
        <v>4</v>
      </c>
      <c r="B59" s="48" t="s">
        <v>825</v>
      </c>
      <c r="C59" s="145">
        <v>200</v>
      </c>
      <c r="D59" s="145">
        <v>49</v>
      </c>
      <c r="E59" s="145">
        <v>192.29</v>
      </c>
      <c r="F59" s="145">
        <v>211.52</v>
      </c>
      <c r="G59" s="48">
        <f t="shared" si="4"/>
        <v>38458</v>
      </c>
      <c r="H59" s="48">
        <f t="shared" si="5"/>
        <v>10364.480000000001</v>
      </c>
    </row>
    <row r="60" spans="1:8">
      <c r="A60" s="49">
        <v>4</v>
      </c>
      <c r="B60" s="48" t="s">
        <v>826</v>
      </c>
      <c r="C60" s="145">
        <v>105</v>
      </c>
      <c r="D60" s="145">
        <v>124</v>
      </c>
      <c r="E60" s="145">
        <v>158.65</v>
      </c>
      <c r="F60" s="145">
        <v>153.02000000000001</v>
      </c>
      <c r="G60" s="48">
        <f t="shared" si="4"/>
        <v>16658.25</v>
      </c>
      <c r="H60" s="48">
        <f t="shared" si="5"/>
        <v>18974.48</v>
      </c>
    </row>
    <row r="61" spans="1:8">
      <c r="A61" s="49">
        <v>4</v>
      </c>
      <c r="B61" s="48" t="s">
        <v>848</v>
      </c>
      <c r="C61" s="145">
        <v>18</v>
      </c>
      <c r="D61" s="145">
        <v>4</v>
      </c>
      <c r="E61" s="145">
        <v>146.19</v>
      </c>
      <c r="F61" s="145">
        <v>256.86</v>
      </c>
      <c r="G61" s="48">
        <f t="shared" si="4"/>
        <v>2631.42</v>
      </c>
      <c r="H61" s="48">
        <f t="shared" si="5"/>
        <v>1027.44</v>
      </c>
    </row>
    <row r="62" spans="1:8">
      <c r="A62" s="49">
        <v>5</v>
      </c>
      <c r="B62" s="48" t="s">
        <v>747</v>
      </c>
      <c r="C62" s="145">
        <v>16</v>
      </c>
      <c r="D62" s="145">
        <v>17</v>
      </c>
      <c r="E62" s="145">
        <v>130.62</v>
      </c>
      <c r="F62" s="145">
        <v>172.51</v>
      </c>
      <c r="G62" s="48">
        <f t="shared" si="4"/>
        <v>2089.92</v>
      </c>
      <c r="H62" s="48">
        <f t="shared" si="5"/>
        <v>2932.67</v>
      </c>
    </row>
    <row r="63" spans="1:8">
      <c r="A63" s="49">
        <v>5</v>
      </c>
      <c r="B63" s="48" t="s">
        <v>749</v>
      </c>
      <c r="C63" s="145">
        <v>19</v>
      </c>
      <c r="D63" s="145">
        <v>3</v>
      </c>
      <c r="E63" s="145">
        <v>162.6</v>
      </c>
      <c r="F63" s="145">
        <v>141.9</v>
      </c>
      <c r="G63" s="48">
        <f t="shared" si="4"/>
        <v>3089.4</v>
      </c>
      <c r="H63" s="48">
        <f t="shared" si="5"/>
        <v>425.70000000000005</v>
      </c>
    </row>
    <row r="64" spans="1:8">
      <c r="A64" s="49">
        <v>5</v>
      </c>
      <c r="B64" s="48" t="s">
        <v>753</v>
      </c>
      <c r="C64" s="145">
        <v>1</v>
      </c>
      <c r="D64" s="145">
        <v>0</v>
      </c>
      <c r="E64" s="145">
        <v>128.79</v>
      </c>
      <c r="F64" s="145"/>
      <c r="G64" s="48">
        <f t="shared" si="4"/>
        <v>128.79</v>
      </c>
      <c r="H64" s="48">
        <f t="shared" si="5"/>
        <v>0</v>
      </c>
    </row>
    <row r="65" spans="1:8">
      <c r="A65" s="49">
        <v>5</v>
      </c>
      <c r="B65" s="48" t="s">
        <v>774</v>
      </c>
      <c r="C65" s="145">
        <v>36</v>
      </c>
      <c r="D65" s="145">
        <v>7</v>
      </c>
      <c r="E65" s="145">
        <v>148.25</v>
      </c>
      <c r="F65" s="145">
        <v>175.52</v>
      </c>
      <c r="G65" s="48">
        <f t="shared" si="4"/>
        <v>5337</v>
      </c>
      <c r="H65" s="48">
        <f t="shared" si="5"/>
        <v>1228.6400000000001</v>
      </c>
    </row>
    <row r="66" spans="1:8">
      <c r="A66" s="49">
        <v>5</v>
      </c>
      <c r="B66" s="48" t="s">
        <v>799</v>
      </c>
      <c r="C66" s="145">
        <v>81</v>
      </c>
      <c r="D66" s="145">
        <v>17</v>
      </c>
      <c r="E66" s="145">
        <v>162.26</v>
      </c>
      <c r="F66" s="145">
        <v>138.19</v>
      </c>
      <c r="G66" s="48">
        <f t="shared" ref="G66:G97" si="6">C66*E66</f>
        <v>13143.06</v>
      </c>
      <c r="H66" s="48">
        <f t="shared" ref="H66:H97" si="7">D66*F66</f>
        <v>2349.23</v>
      </c>
    </row>
    <row r="67" spans="1:8">
      <c r="A67" s="49">
        <v>5</v>
      </c>
      <c r="B67" s="48" t="s">
        <v>803</v>
      </c>
      <c r="C67" s="145">
        <v>793</v>
      </c>
      <c r="D67" s="145">
        <v>44</v>
      </c>
      <c r="E67" s="145">
        <v>305.11</v>
      </c>
      <c r="F67" s="145">
        <v>250.09</v>
      </c>
      <c r="G67" s="48">
        <f t="shared" si="6"/>
        <v>241952.23</v>
      </c>
      <c r="H67" s="48">
        <f t="shared" si="7"/>
        <v>11003.960000000001</v>
      </c>
    </row>
    <row r="68" spans="1:8">
      <c r="A68" s="49">
        <v>5</v>
      </c>
      <c r="B68" s="48" t="s">
        <v>807</v>
      </c>
      <c r="C68" s="145">
        <v>263</v>
      </c>
      <c r="D68" s="145">
        <v>10</v>
      </c>
      <c r="E68" s="145">
        <v>131.15</v>
      </c>
      <c r="F68" s="145">
        <v>137.97999999999999</v>
      </c>
      <c r="G68" s="48">
        <f t="shared" si="6"/>
        <v>34492.450000000004</v>
      </c>
      <c r="H68" s="48">
        <f t="shared" si="7"/>
        <v>1379.8</v>
      </c>
    </row>
    <row r="69" spans="1:8">
      <c r="A69" s="49">
        <v>5</v>
      </c>
      <c r="B69" s="48" t="s">
        <v>812</v>
      </c>
      <c r="C69" s="145">
        <v>59</v>
      </c>
      <c r="D69" s="145">
        <v>18</v>
      </c>
      <c r="E69" s="145">
        <v>158.63999999999999</v>
      </c>
      <c r="F69" s="145">
        <v>209.23</v>
      </c>
      <c r="G69" s="48">
        <f t="shared" si="6"/>
        <v>9359.7599999999984</v>
      </c>
      <c r="H69" s="48">
        <f t="shared" si="7"/>
        <v>3766.14</v>
      </c>
    </row>
    <row r="70" spans="1:8">
      <c r="A70" s="49">
        <v>5</v>
      </c>
      <c r="B70" s="48" t="s">
        <v>838</v>
      </c>
      <c r="C70" s="147">
        <v>2541</v>
      </c>
      <c r="D70" s="147">
        <v>1153</v>
      </c>
      <c r="E70" s="147">
        <v>250.97</v>
      </c>
      <c r="F70" s="147">
        <v>215.5</v>
      </c>
      <c r="G70" s="48">
        <f t="shared" si="6"/>
        <v>637714.77</v>
      </c>
      <c r="H70" s="48">
        <f t="shared" si="7"/>
        <v>248471.5</v>
      </c>
    </row>
    <row r="71" spans="1:8">
      <c r="A71" s="49">
        <v>6</v>
      </c>
      <c r="B71" s="48" t="s">
        <v>751</v>
      </c>
      <c r="C71" s="145">
        <v>0</v>
      </c>
      <c r="D71" s="145">
        <v>0</v>
      </c>
      <c r="E71" s="145">
        <v>0</v>
      </c>
      <c r="F71" s="145">
        <v>0</v>
      </c>
      <c r="G71" s="48">
        <f t="shared" si="6"/>
        <v>0</v>
      </c>
      <c r="H71" s="48">
        <f t="shared" si="7"/>
        <v>0</v>
      </c>
    </row>
    <row r="72" spans="1:8">
      <c r="A72" s="49">
        <v>6</v>
      </c>
      <c r="B72" s="48" t="s">
        <v>759</v>
      </c>
      <c r="C72" s="145">
        <v>15</v>
      </c>
      <c r="D72" s="145">
        <v>0</v>
      </c>
      <c r="E72" s="145">
        <v>146.13</v>
      </c>
      <c r="F72" s="145"/>
      <c r="G72" s="48">
        <f t="shared" si="6"/>
        <v>2191.9499999999998</v>
      </c>
      <c r="H72" s="48">
        <f t="shared" si="7"/>
        <v>0</v>
      </c>
    </row>
    <row r="73" spans="1:8">
      <c r="A73" s="49">
        <v>6</v>
      </c>
      <c r="B73" s="48" t="s">
        <v>761</v>
      </c>
      <c r="C73" s="145">
        <v>240</v>
      </c>
      <c r="D73" s="145">
        <v>7</v>
      </c>
      <c r="E73" s="145">
        <v>160.94999999999999</v>
      </c>
      <c r="F73" s="145">
        <v>170.39</v>
      </c>
      <c r="G73" s="48">
        <f t="shared" si="6"/>
        <v>38628</v>
      </c>
      <c r="H73" s="48">
        <f t="shared" si="7"/>
        <v>1192.73</v>
      </c>
    </row>
    <row r="74" spans="1:8">
      <c r="A74" s="49">
        <v>6</v>
      </c>
      <c r="B74" s="48" t="s">
        <v>763</v>
      </c>
      <c r="C74" s="145">
        <v>0</v>
      </c>
      <c r="D74" s="145">
        <v>0</v>
      </c>
      <c r="E74" s="145">
        <v>0</v>
      </c>
      <c r="F74" s="145"/>
      <c r="G74" s="48">
        <f t="shared" si="6"/>
        <v>0</v>
      </c>
      <c r="H74" s="48">
        <f t="shared" si="7"/>
        <v>0</v>
      </c>
    </row>
    <row r="75" spans="1:8">
      <c r="A75" s="49">
        <v>6</v>
      </c>
      <c r="B75" s="48" t="s">
        <v>764</v>
      </c>
      <c r="C75" s="145">
        <v>2</v>
      </c>
      <c r="D75" s="145">
        <v>0</v>
      </c>
      <c r="E75" s="145">
        <v>130</v>
      </c>
      <c r="F75" s="145"/>
      <c r="G75" s="48">
        <f t="shared" si="6"/>
        <v>260</v>
      </c>
      <c r="H75" s="48">
        <f t="shared" si="7"/>
        <v>0</v>
      </c>
    </row>
    <row r="76" spans="1:8">
      <c r="A76" s="49">
        <v>6</v>
      </c>
      <c r="B76" s="48" t="s">
        <v>756</v>
      </c>
      <c r="C76" s="145">
        <v>0</v>
      </c>
      <c r="D76" s="145">
        <v>0</v>
      </c>
      <c r="E76" s="145">
        <v>0</v>
      </c>
      <c r="F76" s="145">
        <v>0</v>
      </c>
      <c r="G76" s="48">
        <f t="shared" si="6"/>
        <v>0</v>
      </c>
      <c r="H76" s="48">
        <f t="shared" si="7"/>
        <v>0</v>
      </c>
    </row>
    <row r="77" spans="1:8">
      <c r="A77" s="49">
        <v>6</v>
      </c>
      <c r="B77" s="48" t="s">
        <v>772</v>
      </c>
      <c r="C77" s="145">
        <v>5</v>
      </c>
      <c r="D77" s="145">
        <v>5</v>
      </c>
      <c r="E77" s="145">
        <v>163.29</v>
      </c>
      <c r="F77" s="145">
        <v>157.80000000000001</v>
      </c>
      <c r="G77" s="48">
        <f t="shared" si="6"/>
        <v>816.44999999999993</v>
      </c>
      <c r="H77" s="48">
        <f t="shared" si="7"/>
        <v>789</v>
      </c>
    </row>
    <row r="78" spans="1:8">
      <c r="A78" s="49">
        <v>6</v>
      </c>
      <c r="B78" s="48" t="s">
        <v>785</v>
      </c>
      <c r="C78" s="145">
        <v>46</v>
      </c>
      <c r="D78" s="145">
        <v>8</v>
      </c>
      <c r="E78" s="145">
        <v>218.38</v>
      </c>
      <c r="F78" s="145">
        <v>130.74</v>
      </c>
      <c r="G78" s="48">
        <f t="shared" si="6"/>
        <v>10045.48</v>
      </c>
      <c r="H78" s="48">
        <f t="shared" si="7"/>
        <v>1045.92</v>
      </c>
    </row>
    <row r="79" spans="1:8">
      <c r="A79" s="49">
        <v>6</v>
      </c>
      <c r="B79" s="48" t="s">
        <v>802</v>
      </c>
      <c r="C79" s="145">
        <v>0</v>
      </c>
      <c r="D79" s="145">
        <v>0</v>
      </c>
      <c r="E79" s="145">
        <v>0</v>
      </c>
      <c r="F79" s="145">
        <v>0</v>
      </c>
      <c r="G79" s="48">
        <f t="shared" si="6"/>
        <v>0</v>
      </c>
      <c r="H79" s="48">
        <f t="shared" si="7"/>
        <v>0</v>
      </c>
    </row>
    <row r="80" spans="1:8">
      <c r="A80" s="49">
        <v>6</v>
      </c>
      <c r="B80" s="48" t="s">
        <v>811</v>
      </c>
      <c r="C80" s="145">
        <v>79</v>
      </c>
      <c r="D80" s="145">
        <v>6</v>
      </c>
      <c r="E80" s="145">
        <v>167.66</v>
      </c>
      <c r="F80" s="145">
        <v>208.03</v>
      </c>
      <c r="G80" s="48">
        <f t="shared" si="6"/>
        <v>13245.14</v>
      </c>
      <c r="H80" s="48">
        <f t="shared" si="7"/>
        <v>1248.18</v>
      </c>
    </row>
    <row r="81" spans="1:8">
      <c r="A81" s="49">
        <v>6</v>
      </c>
      <c r="B81" s="48" t="s">
        <v>823</v>
      </c>
      <c r="C81" s="145">
        <v>1</v>
      </c>
      <c r="D81" s="145">
        <v>0</v>
      </c>
      <c r="E81" s="145">
        <v>128.79</v>
      </c>
      <c r="F81" s="145">
        <v>0</v>
      </c>
      <c r="G81" s="48">
        <f t="shared" si="6"/>
        <v>128.79</v>
      </c>
      <c r="H81" s="48">
        <f t="shared" si="7"/>
        <v>0</v>
      </c>
    </row>
    <row r="82" spans="1:8">
      <c r="A82" s="49">
        <v>6</v>
      </c>
      <c r="B82" s="48" t="s">
        <v>827</v>
      </c>
      <c r="C82" s="145">
        <v>87</v>
      </c>
      <c r="D82" s="145">
        <v>17</v>
      </c>
      <c r="E82" s="145">
        <v>168.41</v>
      </c>
      <c r="F82" s="145">
        <v>169.87</v>
      </c>
      <c r="G82" s="48">
        <f t="shared" si="6"/>
        <v>14651.67</v>
      </c>
      <c r="H82" s="48">
        <f t="shared" si="7"/>
        <v>2887.79</v>
      </c>
    </row>
    <row r="83" spans="1:8">
      <c r="A83" s="49">
        <v>6</v>
      </c>
      <c r="B83" s="48" t="s">
        <v>833</v>
      </c>
      <c r="C83" s="145">
        <v>141</v>
      </c>
      <c r="D83" s="145">
        <v>44</v>
      </c>
      <c r="E83" s="145">
        <v>164.14</v>
      </c>
      <c r="F83" s="145">
        <v>316.93</v>
      </c>
      <c r="G83" s="48">
        <f t="shared" si="6"/>
        <v>23143.739999999998</v>
      </c>
      <c r="H83" s="48">
        <f t="shared" si="7"/>
        <v>13944.92</v>
      </c>
    </row>
    <row r="84" spans="1:8">
      <c r="A84" s="49">
        <v>6</v>
      </c>
      <c r="B84" s="48" t="s">
        <v>834</v>
      </c>
      <c r="C84" s="145">
        <v>28</v>
      </c>
      <c r="D84" s="145">
        <v>1</v>
      </c>
      <c r="E84" s="145">
        <v>199</v>
      </c>
      <c r="F84" s="145">
        <v>180</v>
      </c>
      <c r="G84" s="48">
        <f t="shared" si="6"/>
        <v>5572</v>
      </c>
      <c r="H84" s="48">
        <f t="shared" si="7"/>
        <v>180</v>
      </c>
    </row>
    <row r="85" spans="1:8">
      <c r="A85" s="49">
        <v>6</v>
      </c>
      <c r="B85" s="48" t="s">
        <v>841</v>
      </c>
      <c r="C85" s="145">
        <v>3</v>
      </c>
      <c r="D85" s="145">
        <v>1</v>
      </c>
      <c r="E85" s="145">
        <v>128.79</v>
      </c>
      <c r="F85" s="145">
        <v>209.04</v>
      </c>
      <c r="G85" s="48">
        <f t="shared" si="6"/>
        <v>386.37</v>
      </c>
      <c r="H85" s="48">
        <f t="shared" si="7"/>
        <v>209.04</v>
      </c>
    </row>
    <row r="86" spans="1:8">
      <c r="A86" s="49">
        <v>6</v>
      </c>
      <c r="B86" s="48" t="s">
        <v>844</v>
      </c>
      <c r="C86" s="147">
        <v>3655</v>
      </c>
      <c r="D86" s="147">
        <v>1250</v>
      </c>
      <c r="E86" s="147">
        <v>386.8</v>
      </c>
      <c r="F86" s="147">
        <v>234.3</v>
      </c>
      <c r="G86" s="48">
        <f t="shared" si="6"/>
        <v>1413754</v>
      </c>
      <c r="H86" s="48">
        <f t="shared" si="7"/>
        <v>292875</v>
      </c>
    </row>
    <row r="87" spans="1:8">
      <c r="A87" s="49">
        <v>6</v>
      </c>
      <c r="B87" s="48" t="s">
        <v>846</v>
      </c>
      <c r="C87" s="145">
        <v>146</v>
      </c>
      <c r="D87" s="145">
        <v>6</v>
      </c>
      <c r="E87" s="145">
        <v>163.28</v>
      </c>
      <c r="F87" s="145">
        <v>209.45</v>
      </c>
      <c r="G87" s="48">
        <f t="shared" si="6"/>
        <v>23838.880000000001</v>
      </c>
      <c r="H87" s="48">
        <f t="shared" si="7"/>
        <v>1256.6999999999998</v>
      </c>
    </row>
    <row r="88" spans="1:8">
      <c r="A88" s="49">
        <v>7</v>
      </c>
      <c r="B88" s="48" t="s">
        <v>744</v>
      </c>
      <c r="C88" s="145">
        <v>126</v>
      </c>
      <c r="D88" s="145">
        <v>19</v>
      </c>
      <c r="E88" s="145">
        <v>158.82</v>
      </c>
      <c r="F88" s="145">
        <v>139.94999999999999</v>
      </c>
      <c r="G88" s="48">
        <f t="shared" si="6"/>
        <v>20011.32</v>
      </c>
      <c r="H88" s="48">
        <f t="shared" si="7"/>
        <v>2659.0499999999997</v>
      </c>
    </row>
    <row r="89" spans="1:8">
      <c r="A89" s="49">
        <v>7</v>
      </c>
      <c r="B89" s="48" t="s">
        <v>758</v>
      </c>
      <c r="C89" s="145">
        <v>14</v>
      </c>
      <c r="D89" s="145">
        <v>0</v>
      </c>
      <c r="E89" s="145">
        <v>170</v>
      </c>
      <c r="F89" s="145"/>
      <c r="G89" s="48">
        <f t="shared" si="6"/>
        <v>2380</v>
      </c>
      <c r="H89" s="48">
        <f t="shared" si="7"/>
        <v>0</v>
      </c>
    </row>
    <row r="90" spans="1:8">
      <c r="A90" s="49">
        <v>7</v>
      </c>
      <c r="B90" s="48" t="s">
        <v>760</v>
      </c>
      <c r="C90" s="145">
        <v>78</v>
      </c>
      <c r="D90" s="145">
        <v>2</v>
      </c>
      <c r="E90" s="145">
        <v>196.19</v>
      </c>
      <c r="F90" s="145">
        <v>504.92</v>
      </c>
      <c r="G90" s="48">
        <f t="shared" si="6"/>
        <v>15302.82</v>
      </c>
      <c r="H90" s="48">
        <f t="shared" si="7"/>
        <v>1009.84</v>
      </c>
    </row>
    <row r="91" spans="1:8">
      <c r="A91" s="49">
        <v>7</v>
      </c>
      <c r="B91" s="48" t="s">
        <v>766</v>
      </c>
      <c r="C91" s="145">
        <v>4</v>
      </c>
      <c r="D91" s="145">
        <v>4</v>
      </c>
      <c r="E91" s="145">
        <v>128.79</v>
      </c>
      <c r="F91" s="145">
        <v>128.79</v>
      </c>
      <c r="G91" s="48">
        <f t="shared" si="6"/>
        <v>515.16</v>
      </c>
      <c r="H91" s="48">
        <f t="shared" si="7"/>
        <v>515.16</v>
      </c>
    </row>
    <row r="92" spans="1:8">
      <c r="A92" s="49">
        <v>7</v>
      </c>
      <c r="B92" s="48" t="s">
        <v>767</v>
      </c>
      <c r="C92" s="145">
        <v>13</v>
      </c>
      <c r="D92" s="145">
        <v>3</v>
      </c>
      <c r="E92" s="145">
        <v>163.66</v>
      </c>
      <c r="F92" s="145">
        <v>135.13999999999999</v>
      </c>
      <c r="G92" s="48">
        <f t="shared" si="6"/>
        <v>2127.58</v>
      </c>
      <c r="H92" s="48">
        <f t="shared" si="7"/>
        <v>405.41999999999996</v>
      </c>
    </row>
    <row r="93" spans="1:8">
      <c r="A93" s="49">
        <v>7</v>
      </c>
      <c r="B93" s="48" t="s">
        <v>788</v>
      </c>
      <c r="C93" s="145">
        <v>2</v>
      </c>
      <c r="D93" s="145">
        <v>0</v>
      </c>
      <c r="E93" s="145">
        <v>325.69</v>
      </c>
      <c r="F93" s="145">
        <v>0</v>
      </c>
      <c r="G93" s="48">
        <f t="shared" si="6"/>
        <v>651.38</v>
      </c>
      <c r="H93" s="48">
        <f t="shared" si="7"/>
        <v>0</v>
      </c>
    </row>
    <row r="94" spans="1:8">
      <c r="A94" s="49">
        <v>7</v>
      </c>
      <c r="B94" s="48" t="s">
        <v>789</v>
      </c>
      <c r="C94" s="145">
        <v>19</v>
      </c>
      <c r="D94" s="145">
        <v>5</v>
      </c>
      <c r="E94" s="145">
        <v>129.52000000000001</v>
      </c>
      <c r="F94" s="145">
        <v>137.41999999999999</v>
      </c>
      <c r="G94" s="48">
        <f t="shared" si="6"/>
        <v>2460.88</v>
      </c>
      <c r="H94" s="48">
        <f t="shared" si="7"/>
        <v>687.09999999999991</v>
      </c>
    </row>
    <row r="95" spans="1:8">
      <c r="A95" s="49">
        <v>7</v>
      </c>
      <c r="B95" s="48" t="s">
        <v>791</v>
      </c>
      <c r="C95" s="145">
        <v>0</v>
      </c>
      <c r="D95" s="145">
        <v>0</v>
      </c>
      <c r="E95" s="145">
        <v>0</v>
      </c>
      <c r="F95" s="145">
        <v>0</v>
      </c>
      <c r="G95" s="48">
        <f t="shared" si="6"/>
        <v>0</v>
      </c>
      <c r="H95" s="48">
        <f t="shared" si="7"/>
        <v>0</v>
      </c>
    </row>
    <row r="96" spans="1:8">
      <c r="A96" s="49">
        <v>7</v>
      </c>
      <c r="B96" s="48" t="s">
        <v>795</v>
      </c>
      <c r="C96" s="145">
        <v>333</v>
      </c>
      <c r="D96" s="145">
        <v>27</v>
      </c>
      <c r="E96" s="145">
        <v>163.99</v>
      </c>
      <c r="F96" s="145">
        <v>187.07</v>
      </c>
      <c r="G96" s="48">
        <f t="shared" si="6"/>
        <v>54608.670000000006</v>
      </c>
      <c r="H96" s="48">
        <f t="shared" si="7"/>
        <v>5050.8899999999994</v>
      </c>
    </row>
    <row r="97" spans="1:8">
      <c r="A97" s="49">
        <v>7</v>
      </c>
      <c r="B97" s="48" t="s">
        <v>798</v>
      </c>
      <c r="C97" s="145">
        <v>353</v>
      </c>
      <c r="D97" s="145">
        <v>207</v>
      </c>
      <c r="E97" s="145">
        <v>208.38</v>
      </c>
      <c r="F97" s="145">
        <v>203.09</v>
      </c>
      <c r="G97" s="48">
        <f t="shared" si="6"/>
        <v>73558.14</v>
      </c>
      <c r="H97" s="48">
        <f t="shared" si="7"/>
        <v>42039.63</v>
      </c>
    </row>
    <row r="98" spans="1:8">
      <c r="A98" s="49">
        <v>7</v>
      </c>
      <c r="B98" s="48" t="s">
        <v>800</v>
      </c>
      <c r="C98" s="145">
        <v>105</v>
      </c>
      <c r="D98" s="145">
        <v>69</v>
      </c>
      <c r="E98" s="145">
        <v>184.5</v>
      </c>
      <c r="F98" s="145">
        <v>192.91</v>
      </c>
      <c r="G98" s="48">
        <f t="shared" ref="G98:G107" si="8">C98*E98</f>
        <v>19372.5</v>
      </c>
      <c r="H98" s="48">
        <f t="shared" ref="H98:H107" si="9">D98*F98</f>
        <v>13310.789999999999</v>
      </c>
    </row>
    <row r="99" spans="1:8">
      <c r="A99" s="49">
        <v>7</v>
      </c>
      <c r="B99" s="48" t="s">
        <v>804</v>
      </c>
      <c r="C99" s="145">
        <v>13</v>
      </c>
      <c r="D99" s="145">
        <v>5</v>
      </c>
      <c r="E99" s="145">
        <v>148.02000000000001</v>
      </c>
      <c r="F99" s="145">
        <v>128.88</v>
      </c>
      <c r="G99" s="48">
        <f t="shared" si="8"/>
        <v>1924.2600000000002</v>
      </c>
      <c r="H99" s="48">
        <f t="shared" si="9"/>
        <v>644.4</v>
      </c>
    </row>
    <row r="100" spans="1:8">
      <c r="A100" s="49">
        <v>7</v>
      </c>
      <c r="B100" s="48" t="s">
        <v>808</v>
      </c>
      <c r="C100" s="145">
        <v>47</v>
      </c>
      <c r="D100" s="145">
        <v>20</v>
      </c>
      <c r="E100" s="145">
        <v>169.04</v>
      </c>
      <c r="F100" s="145">
        <v>181.61</v>
      </c>
      <c r="G100" s="48">
        <f t="shared" si="8"/>
        <v>7944.8799999999992</v>
      </c>
      <c r="H100" s="48">
        <f t="shared" si="9"/>
        <v>3632.2000000000003</v>
      </c>
    </row>
    <row r="101" spans="1:8">
      <c r="A101" s="49">
        <v>7</v>
      </c>
      <c r="B101" s="48" t="s">
        <v>815</v>
      </c>
      <c r="C101" s="145">
        <v>82</v>
      </c>
      <c r="D101" s="145">
        <v>0</v>
      </c>
      <c r="E101" s="145">
        <v>168.05</v>
      </c>
      <c r="F101" s="145">
        <v>0</v>
      </c>
      <c r="G101" s="48">
        <f t="shared" si="8"/>
        <v>13780.1</v>
      </c>
      <c r="H101" s="48">
        <f t="shared" si="9"/>
        <v>0</v>
      </c>
    </row>
    <row r="102" spans="1:8">
      <c r="A102" s="49">
        <v>7</v>
      </c>
      <c r="B102" s="48" t="s">
        <v>817</v>
      </c>
      <c r="C102" s="145">
        <v>36</v>
      </c>
      <c r="D102" s="145">
        <v>5</v>
      </c>
      <c r="E102" s="145">
        <v>132.94999999999999</v>
      </c>
      <c r="F102" s="145">
        <v>154.97</v>
      </c>
      <c r="G102" s="48">
        <f t="shared" si="8"/>
        <v>4786.2</v>
      </c>
      <c r="H102" s="48">
        <f t="shared" si="9"/>
        <v>774.85</v>
      </c>
    </row>
    <row r="103" spans="1:8">
      <c r="A103" s="49">
        <v>7</v>
      </c>
      <c r="B103" s="48" t="s">
        <v>821</v>
      </c>
      <c r="C103" s="147">
        <v>1818</v>
      </c>
      <c r="D103" s="147">
        <v>1054</v>
      </c>
      <c r="E103" s="147">
        <v>211.27</v>
      </c>
      <c r="F103" s="147">
        <v>193.5</v>
      </c>
      <c r="G103" s="48">
        <f t="shared" si="8"/>
        <v>384088.86000000004</v>
      </c>
      <c r="H103" s="48">
        <f t="shared" si="9"/>
        <v>203949</v>
      </c>
    </row>
    <row r="104" spans="1:8">
      <c r="A104" s="49">
        <v>7</v>
      </c>
      <c r="B104" s="48" t="s">
        <v>822</v>
      </c>
      <c r="C104" s="145">
        <v>70</v>
      </c>
      <c r="D104" s="145">
        <v>54</v>
      </c>
      <c r="E104" s="145">
        <v>144.28</v>
      </c>
      <c r="F104" s="145">
        <v>153.71</v>
      </c>
      <c r="G104" s="48">
        <f t="shared" si="8"/>
        <v>10099.6</v>
      </c>
      <c r="H104" s="48">
        <f t="shared" si="9"/>
        <v>8300.34</v>
      </c>
    </row>
    <row r="105" spans="1:8">
      <c r="A105" s="49">
        <v>7</v>
      </c>
      <c r="B105" s="48" t="s">
        <v>831</v>
      </c>
      <c r="C105" s="145">
        <v>796</v>
      </c>
      <c r="D105" s="145">
        <v>362</v>
      </c>
      <c r="E105" s="145">
        <v>403.53</v>
      </c>
      <c r="F105" s="145">
        <v>295.8</v>
      </c>
      <c r="G105" s="48">
        <f t="shared" si="8"/>
        <v>321209.88</v>
      </c>
      <c r="H105" s="48">
        <f t="shared" si="9"/>
        <v>107079.6</v>
      </c>
    </row>
    <row r="106" spans="1:8">
      <c r="A106" s="49">
        <v>7</v>
      </c>
      <c r="B106" s="48" t="s">
        <v>836</v>
      </c>
      <c r="C106" s="145">
        <v>1</v>
      </c>
      <c r="D106" s="145">
        <v>3</v>
      </c>
      <c r="E106" s="145">
        <v>128.79</v>
      </c>
      <c r="F106" s="145">
        <v>172.23</v>
      </c>
      <c r="G106" s="48">
        <f t="shared" si="8"/>
        <v>128.79</v>
      </c>
      <c r="H106" s="48">
        <f t="shared" si="9"/>
        <v>516.68999999999994</v>
      </c>
    </row>
    <row r="107" spans="1:8">
      <c r="A107" s="49">
        <v>7</v>
      </c>
      <c r="B107" s="48" t="s">
        <v>840</v>
      </c>
      <c r="C107" s="145">
        <v>123</v>
      </c>
      <c r="D107" s="145">
        <v>18</v>
      </c>
      <c r="E107" s="145">
        <v>147.18</v>
      </c>
      <c r="F107" s="145">
        <v>165.03</v>
      </c>
      <c r="G107" s="48">
        <f t="shared" si="8"/>
        <v>18103.14</v>
      </c>
      <c r="H107" s="48">
        <f t="shared" si="9"/>
        <v>2970.54</v>
      </c>
    </row>
    <row r="108" spans="1:8">
      <c r="C108" s="150">
        <f>SUM(C2:C107)</f>
        <v>205350</v>
      </c>
      <c r="D108" s="150">
        <f>SUM(D2:D107)</f>
        <v>116389</v>
      </c>
      <c r="E108" s="150"/>
      <c r="F108" s="150"/>
    </row>
    <row r="109" spans="1:8">
      <c r="C109" s="145">
        <v>232875</v>
      </c>
      <c r="D109" s="145">
        <v>131574</v>
      </c>
      <c r="E109" s="145"/>
      <c r="F109" s="145"/>
    </row>
    <row r="110" spans="1:8">
      <c r="C110" s="48">
        <f>C109-C108</f>
        <v>27525</v>
      </c>
      <c r="D110" s="48">
        <f>D109-D108</f>
        <v>15185</v>
      </c>
    </row>
  </sheetData>
  <autoFilter ref="A1:H107" xr:uid="{65912F65-318E-4073-9013-D8AB77C35FD4}"/>
  <sortState xmlns:xlrd2="http://schemas.microsoft.com/office/spreadsheetml/2017/richdata2" ref="A2:H110">
    <sortCondition ref="A2:A11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19252-89D3-474D-9EB3-D37F72AAE225}">
  <dimension ref="A1:G86"/>
  <sheetViews>
    <sheetView workbookViewId="0">
      <selection sqref="A1:A2"/>
    </sheetView>
  </sheetViews>
  <sheetFormatPr defaultColWidth="11.42578125" defaultRowHeight="15"/>
  <cols>
    <col min="1" max="1" width="3.140625" customWidth="1"/>
    <col min="2" max="2" width="57.7109375" style="2" customWidth="1"/>
    <col min="3" max="3" width="16.28515625" customWidth="1"/>
    <col min="4" max="4" width="2.140625" bestFit="1" customWidth="1"/>
    <col min="5" max="5" width="37.7109375" style="3" customWidth="1"/>
    <col min="6" max="6" width="37.42578125" style="4" customWidth="1"/>
  </cols>
  <sheetData>
    <row r="1" spans="1:7" s="11" customFormat="1" ht="42.95" customHeight="1">
      <c r="A1" s="273">
        <v>1</v>
      </c>
      <c r="B1" s="273" t="s">
        <v>0</v>
      </c>
      <c r="C1" s="273" t="s">
        <v>1</v>
      </c>
      <c r="D1" s="30" t="s">
        <v>2</v>
      </c>
      <c r="E1" s="30" t="s">
        <v>3</v>
      </c>
      <c r="F1" s="273" t="s">
        <v>110</v>
      </c>
    </row>
    <row r="2" spans="1:7" s="11" customFormat="1" ht="15" customHeight="1">
      <c r="A2" s="273"/>
      <c r="B2" s="273"/>
      <c r="C2" s="273"/>
      <c r="D2" s="30" t="s">
        <v>4</v>
      </c>
      <c r="E2" s="30" t="s">
        <v>5</v>
      </c>
      <c r="F2" s="273"/>
    </row>
    <row r="3" spans="1:7" ht="18" customHeight="1">
      <c r="A3" s="274">
        <v>2</v>
      </c>
      <c r="B3" s="274" t="s">
        <v>6</v>
      </c>
      <c r="C3" s="274" t="s">
        <v>71</v>
      </c>
      <c r="D3" s="1" t="s">
        <v>2</v>
      </c>
      <c r="E3" s="1" t="s">
        <v>7</v>
      </c>
      <c r="F3" s="274" t="s">
        <v>111</v>
      </c>
      <c r="G3" s="32" t="s">
        <v>1034</v>
      </c>
    </row>
    <row r="4" spans="1:7" ht="15" customHeight="1">
      <c r="A4" s="274"/>
      <c r="B4" s="274"/>
      <c r="C4" s="274"/>
      <c r="D4" s="1" t="s">
        <v>4</v>
      </c>
      <c r="E4" s="1" t="s">
        <v>8</v>
      </c>
      <c r="F4" s="274"/>
    </row>
    <row r="5" spans="1:7" ht="28.5">
      <c r="A5" s="6">
        <v>3</v>
      </c>
      <c r="B5" s="6" t="s">
        <v>10</v>
      </c>
      <c r="C5" s="6" t="s">
        <v>11</v>
      </c>
      <c r="D5" s="6" t="s">
        <v>12</v>
      </c>
      <c r="E5" s="6" t="s">
        <v>13</v>
      </c>
      <c r="F5" s="6" t="s">
        <v>112</v>
      </c>
    </row>
    <row r="6" spans="1:7" ht="18" customHeight="1">
      <c r="A6" s="274">
        <v>4</v>
      </c>
      <c r="B6" s="274" t="s">
        <v>14</v>
      </c>
      <c r="C6" s="274" t="s">
        <v>1</v>
      </c>
      <c r="D6" s="1" t="s">
        <v>2</v>
      </c>
      <c r="E6" s="1" t="s">
        <v>15</v>
      </c>
      <c r="F6" s="274" t="s">
        <v>113</v>
      </c>
    </row>
    <row r="7" spans="1:7" ht="15" customHeight="1">
      <c r="A7" s="274"/>
      <c r="B7" s="274"/>
      <c r="C7" s="274"/>
      <c r="D7" s="1" t="s">
        <v>4</v>
      </c>
      <c r="E7" s="1" t="s">
        <v>16</v>
      </c>
      <c r="F7" s="274"/>
    </row>
    <row r="8" spans="1:7" ht="15" customHeight="1">
      <c r="A8" s="274">
        <v>5</v>
      </c>
      <c r="B8" s="274" t="s">
        <v>17</v>
      </c>
      <c r="C8" s="274" t="s">
        <v>1</v>
      </c>
      <c r="D8" s="1" t="s">
        <v>2</v>
      </c>
      <c r="E8" s="1" t="s">
        <v>114</v>
      </c>
      <c r="F8" s="274" t="s">
        <v>112</v>
      </c>
    </row>
    <row r="9" spans="1:7" ht="28.5">
      <c r="A9" s="274"/>
      <c r="B9" s="274"/>
      <c r="C9" s="274"/>
      <c r="D9" s="1" t="s">
        <v>4</v>
      </c>
      <c r="E9" s="1" t="s">
        <v>115</v>
      </c>
      <c r="F9" s="274"/>
    </row>
    <row r="10" spans="1:7">
      <c r="A10" s="275">
        <v>6</v>
      </c>
      <c r="B10" s="275" t="s">
        <v>18</v>
      </c>
      <c r="C10" s="275" t="s">
        <v>19</v>
      </c>
      <c r="D10" s="9" t="s">
        <v>2</v>
      </c>
      <c r="E10" s="9"/>
      <c r="F10" s="9"/>
    </row>
    <row r="11" spans="1:7">
      <c r="A11" s="275"/>
      <c r="B11" s="275"/>
      <c r="C11" s="275"/>
      <c r="D11" s="9" t="s">
        <v>4</v>
      </c>
      <c r="E11" s="9"/>
      <c r="F11" s="9"/>
    </row>
    <row r="12" spans="1:7">
      <c r="A12" s="275"/>
      <c r="B12" s="275"/>
      <c r="C12" s="275"/>
      <c r="D12" s="9" t="s">
        <v>9</v>
      </c>
      <c r="E12" s="9"/>
      <c r="F12" s="9"/>
    </row>
    <row r="13" spans="1:7" ht="28.5">
      <c r="A13" s="274">
        <v>7</v>
      </c>
      <c r="B13" s="274" t="s">
        <v>20</v>
      </c>
      <c r="C13" s="274" t="s">
        <v>1</v>
      </c>
      <c r="D13" s="1" t="s">
        <v>2</v>
      </c>
      <c r="E13" s="1" t="s">
        <v>21</v>
      </c>
      <c r="F13" s="277" t="s">
        <v>116</v>
      </c>
    </row>
    <row r="14" spans="1:7">
      <c r="A14" s="274"/>
      <c r="B14" s="274"/>
      <c r="C14" s="274"/>
      <c r="D14" s="1" t="s">
        <v>4</v>
      </c>
      <c r="E14" s="1" t="s">
        <v>22</v>
      </c>
      <c r="F14" s="277"/>
    </row>
    <row r="15" spans="1:7" ht="25.5">
      <c r="A15" s="205">
        <v>8</v>
      </c>
      <c r="B15" s="205" t="s">
        <v>23</v>
      </c>
      <c r="C15" s="205" t="s">
        <v>11</v>
      </c>
      <c r="D15" s="205" t="s">
        <v>12</v>
      </c>
      <c r="E15" s="205" t="s">
        <v>23</v>
      </c>
      <c r="F15" s="206" t="s">
        <v>117</v>
      </c>
    </row>
    <row r="16" spans="1:7" ht="42.75">
      <c r="A16" s="273">
        <v>9</v>
      </c>
      <c r="B16" s="273" t="s">
        <v>24</v>
      </c>
      <c r="C16" s="273" t="s">
        <v>25</v>
      </c>
      <c r="D16" s="30" t="s">
        <v>2</v>
      </c>
      <c r="E16" s="30" t="s">
        <v>139</v>
      </c>
      <c r="F16" s="30" t="s">
        <v>143</v>
      </c>
    </row>
    <row r="17" spans="1:6" ht="42.75">
      <c r="A17" s="273"/>
      <c r="B17" s="273"/>
      <c r="C17" s="273"/>
      <c r="D17" s="30" t="s">
        <v>4</v>
      </c>
      <c r="E17" s="30" t="s">
        <v>141</v>
      </c>
      <c r="F17" s="30" t="s">
        <v>142</v>
      </c>
    </row>
    <row r="18" spans="1:6" ht="42.75">
      <c r="A18" s="273">
        <v>10</v>
      </c>
      <c r="B18" s="273" t="s">
        <v>26</v>
      </c>
      <c r="C18" s="273" t="s">
        <v>27</v>
      </c>
      <c r="D18" s="6" t="s">
        <v>2</v>
      </c>
      <c r="E18" s="6" t="s">
        <v>28</v>
      </c>
      <c r="F18" s="273" t="s">
        <v>118</v>
      </c>
    </row>
    <row r="19" spans="1:6">
      <c r="A19" s="273"/>
      <c r="B19" s="273"/>
      <c r="C19" s="273"/>
      <c r="D19" s="6" t="s">
        <v>4</v>
      </c>
      <c r="E19" s="6" t="s">
        <v>29</v>
      </c>
      <c r="F19" s="273"/>
    </row>
    <row r="20" spans="1:6" ht="28.5">
      <c r="A20" s="276">
        <v>11</v>
      </c>
      <c r="B20" s="276" t="s">
        <v>30</v>
      </c>
      <c r="C20" s="276" t="s">
        <v>31</v>
      </c>
      <c r="D20" s="7" t="s">
        <v>2</v>
      </c>
      <c r="E20" s="7" t="s">
        <v>32</v>
      </c>
      <c r="F20" s="276" t="s">
        <v>119</v>
      </c>
    </row>
    <row r="21" spans="1:6" ht="28.5">
      <c r="A21" s="276"/>
      <c r="B21" s="276"/>
      <c r="C21" s="276"/>
      <c r="D21" s="7" t="s">
        <v>4</v>
      </c>
      <c r="E21" s="7" t="s">
        <v>140</v>
      </c>
      <c r="F21" s="276"/>
    </row>
    <row r="22" spans="1:6" ht="71.25">
      <c r="A22" s="276">
        <v>12</v>
      </c>
      <c r="B22" s="276" t="s">
        <v>33</v>
      </c>
      <c r="C22" s="276" t="s">
        <v>34</v>
      </c>
      <c r="D22" s="7" t="s">
        <v>2</v>
      </c>
      <c r="E22" s="7" t="s">
        <v>35</v>
      </c>
      <c r="F22" s="278" t="s">
        <v>119</v>
      </c>
    </row>
    <row r="23" spans="1:6" ht="57">
      <c r="A23" s="276"/>
      <c r="B23" s="276"/>
      <c r="C23" s="276"/>
      <c r="D23" s="7" t="s">
        <v>4</v>
      </c>
      <c r="E23" s="7" t="s">
        <v>131</v>
      </c>
      <c r="F23" s="278"/>
    </row>
    <row r="24" spans="1:6">
      <c r="A24" s="276"/>
      <c r="B24" s="276"/>
      <c r="C24" s="276"/>
      <c r="D24" s="7" t="s">
        <v>9</v>
      </c>
      <c r="E24" s="7" t="s">
        <v>36</v>
      </c>
      <c r="F24" s="278"/>
    </row>
    <row r="25" spans="1:6" ht="42.75">
      <c r="A25" s="273">
        <v>13</v>
      </c>
      <c r="B25" s="273" t="s">
        <v>37</v>
      </c>
      <c r="C25" s="273" t="s">
        <v>31</v>
      </c>
      <c r="D25" s="29" t="s">
        <v>2</v>
      </c>
      <c r="E25" s="29" t="s">
        <v>38</v>
      </c>
      <c r="F25" s="279" t="s">
        <v>120</v>
      </c>
    </row>
    <row r="26" spans="1:6" ht="42.75">
      <c r="A26" s="273"/>
      <c r="B26" s="273"/>
      <c r="C26" s="273"/>
      <c r="D26" s="29" t="s">
        <v>4</v>
      </c>
      <c r="E26" s="29" t="s">
        <v>132</v>
      </c>
      <c r="F26" s="279"/>
    </row>
    <row r="27" spans="1:6" ht="28.5">
      <c r="A27" s="273">
        <v>14</v>
      </c>
      <c r="B27" s="273" t="s">
        <v>39</v>
      </c>
      <c r="C27" s="273" t="s">
        <v>40</v>
      </c>
      <c r="D27" s="29" t="s">
        <v>2</v>
      </c>
      <c r="E27" s="29" t="s">
        <v>41</v>
      </c>
      <c r="F27" s="279" t="s">
        <v>121</v>
      </c>
    </row>
    <row r="28" spans="1:6" ht="28.5">
      <c r="A28" s="273"/>
      <c r="B28" s="273"/>
      <c r="C28" s="273"/>
      <c r="D28" s="29" t="s">
        <v>4</v>
      </c>
      <c r="E28" s="29" t="s">
        <v>42</v>
      </c>
      <c r="F28" s="279"/>
    </row>
    <row r="29" spans="1:6" ht="42.75">
      <c r="A29" s="275">
        <v>15</v>
      </c>
      <c r="B29" s="275" t="s">
        <v>43</v>
      </c>
      <c r="C29" s="275" t="s">
        <v>34</v>
      </c>
      <c r="D29" s="9" t="s">
        <v>2</v>
      </c>
      <c r="E29" s="9" t="s">
        <v>44</v>
      </c>
      <c r="F29" s="9"/>
    </row>
    <row r="30" spans="1:6">
      <c r="A30" s="275"/>
      <c r="B30" s="275"/>
      <c r="C30" s="275"/>
      <c r="D30" s="9" t="s">
        <v>4</v>
      </c>
      <c r="E30" s="9"/>
      <c r="F30" s="9"/>
    </row>
    <row r="31" spans="1:6">
      <c r="A31" s="275"/>
      <c r="B31" s="275"/>
      <c r="C31" s="275"/>
      <c r="D31" s="9" t="s">
        <v>9</v>
      </c>
      <c r="E31" s="9"/>
      <c r="F31" s="9"/>
    </row>
    <row r="32" spans="1:6" ht="28.5">
      <c r="A32" s="273">
        <v>16</v>
      </c>
      <c r="B32" s="273" t="s">
        <v>45</v>
      </c>
      <c r="C32" s="273" t="s">
        <v>46</v>
      </c>
      <c r="D32" s="30" t="s">
        <v>2</v>
      </c>
      <c r="E32" s="30" t="s">
        <v>137</v>
      </c>
      <c r="F32" s="30"/>
    </row>
    <row r="33" spans="1:6" ht="28.5">
      <c r="A33" s="273"/>
      <c r="B33" s="273"/>
      <c r="C33" s="273"/>
      <c r="D33" s="30" t="s">
        <v>4</v>
      </c>
      <c r="E33" s="30" t="s">
        <v>138</v>
      </c>
      <c r="F33" s="30"/>
    </row>
    <row r="34" spans="1:6" s="13" customFormat="1" ht="28.5">
      <c r="A34" s="12">
        <v>17</v>
      </c>
      <c r="B34" s="12" t="s">
        <v>47</v>
      </c>
      <c r="C34" s="12" t="s">
        <v>11</v>
      </c>
      <c r="D34" s="12" t="s">
        <v>12</v>
      </c>
      <c r="E34" s="12" t="s">
        <v>48</v>
      </c>
      <c r="F34" s="12"/>
    </row>
    <row r="35" spans="1:6" ht="128.25">
      <c r="A35" s="1">
        <v>18</v>
      </c>
      <c r="B35" s="1" t="s">
        <v>49</v>
      </c>
      <c r="C35" s="1" t="s">
        <v>11</v>
      </c>
      <c r="D35" s="1" t="s">
        <v>12</v>
      </c>
      <c r="E35" s="1" t="s">
        <v>122</v>
      </c>
      <c r="F35" s="5" t="s">
        <v>123</v>
      </c>
    </row>
    <row r="36" spans="1:6" ht="28.5">
      <c r="A36" s="7">
        <v>19</v>
      </c>
      <c r="B36" s="7" t="s">
        <v>50</v>
      </c>
      <c r="C36" s="7" t="s">
        <v>51</v>
      </c>
      <c r="D36" s="7" t="s">
        <v>12</v>
      </c>
      <c r="E36" s="7" t="s">
        <v>52</v>
      </c>
      <c r="F36" s="8" t="s">
        <v>124</v>
      </c>
    </row>
    <row r="37" spans="1:6" ht="42.75">
      <c r="A37" s="205">
        <v>20</v>
      </c>
      <c r="B37" s="6" t="s">
        <v>53</v>
      </c>
      <c r="C37" s="6" t="s">
        <v>11</v>
      </c>
      <c r="D37" s="6" t="s">
        <v>12</v>
      </c>
      <c r="E37" s="6" t="s">
        <v>54</v>
      </c>
      <c r="F37" s="6" t="s">
        <v>125</v>
      </c>
    </row>
    <row r="38" spans="1:6">
      <c r="A38" s="1">
        <v>21</v>
      </c>
      <c r="B38" s="1" t="s">
        <v>55</v>
      </c>
      <c r="C38" s="1" t="s">
        <v>56</v>
      </c>
      <c r="D38" s="1" t="s">
        <v>2</v>
      </c>
      <c r="E38" s="1"/>
      <c r="F38" s="1"/>
    </row>
    <row r="39" spans="1:6" s="178" customFormat="1" ht="28.5">
      <c r="A39" s="273">
        <v>22</v>
      </c>
      <c r="B39" s="273" t="s">
        <v>57</v>
      </c>
      <c r="C39" s="273" t="s">
        <v>1</v>
      </c>
      <c r="D39" s="31" t="s">
        <v>2</v>
      </c>
      <c r="E39" s="31" t="s">
        <v>58</v>
      </c>
      <c r="F39" s="279" t="s">
        <v>144</v>
      </c>
    </row>
    <row r="40" spans="1:6" s="178" customFormat="1" ht="28.5">
      <c r="A40" s="273"/>
      <c r="B40" s="273"/>
      <c r="C40" s="273"/>
      <c r="D40" s="31" t="s">
        <v>4</v>
      </c>
      <c r="E40" s="31" t="s">
        <v>59</v>
      </c>
      <c r="F40" s="279"/>
    </row>
    <row r="41" spans="1:6" s="178" customFormat="1" ht="27.95" customHeight="1">
      <c r="A41" s="273">
        <v>23</v>
      </c>
      <c r="B41" s="273" t="s">
        <v>60</v>
      </c>
      <c r="C41" s="273" t="s">
        <v>61</v>
      </c>
      <c r="D41" s="31" t="s">
        <v>2</v>
      </c>
      <c r="E41" s="31" t="s">
        <v>58</v>
      </c>
      <c r="F41" s="279" t="s">
        <v>144</v>
      </c>
    </row>
    <row r="42" spans="1:6" s="178" customFormat="1" ht="28.5">
      <c r="A42" s="273"/>
      <c r="B42" s="273"/>
      <c r="C42" s="273"/>
      <c r="D42" s="31" t="s">
        <v>4</v>
      </c>
      <c r="E42" s="31" t="s">
        <v>59</v>
      </c>
      <c r="F42" s="279"/>
    </row>
    <row r="43" spans="1:6">
      <c r="A43" s="273">
        <v>24</v>
      </c>
      <c r="B43" s="273" t="s">
        <v>62</v>
      </c>
      <c r="C43" s="273" t="s">
        <v>63</v>
      </c>
      <c r="D43" s="6" t="s">
        <v>2</v>
      </c>
      <c r="E43" s="6" t="s">
        <v>64</v>
      </c>
      <c r="F43" s="6"/>
    </row>
    <row r="44" spans="1:6">
      <c r="A44" s="273"/>
      <c r="B44" s="273"/>
      <c r="C44" s="273"/>
      <c r="D44" s="6" t="s">
        <v>4</v>
      </c>
      <c r="E44" s="6" t="s">
        <v>65</v>
      </c>
      <c r="F44" s="6"/>
    </row>
    <row r="45" spans="1:6" ht="42.75">
      <c r="A45" s="275">
        <v>25</v>
      </c>
      <c r="B45" s="275" t="s">
        <v>66</v>
      </c>
      <c r="C45" s="275" t="s">
        <v>61</v>
      </c>
      <c r="D45" s="9" t="s">
        <v>2</v>
      </c>
      <c r="E45" s="9" t="s">
        <v>133</v>
      </c>
      <c r="F45" s="9"/>
    </row>
    <row r="46" spans="1:6" ht="42.75">
      <c r="A46" s="275"/>
      <c r="B46" s="275"/>
      <c r="C46" s="275"/>
      <c r="D46" s="9" t="s">
        <v>4</v>
      </c>
      <c r="E46" s="9" t="s">
        <v>134</v>
      </c>
      <c r="F46" s="9"/>
    </row>
    <row r="47" spans="1:6">
      <c r="A47" s="275">
        <v>26</v>
      </c>
      <c r="B47" s="275" t="s">
        <v>67</v>
      </c>
      <c r="C47" s="275" t="s">
        <v>68</v>
      </c>
      <c r="D47" s="9" t="s">
        <v>2</v>
      </c>
      <c r="E47" s="9"/>
      <c r="F47" s="9"/>
    </row>
    <row r="48" spans="1:6">
      <c r="A48" s="275"/>
      <c r="B48" s="275"/>
      <c r="C48" s="275"/>
      <c r="D48" s="9" t="s">
        <v>4</v>
      </c>
      <c r="E48" s="9"/>
      <c r="F48" s="9"/>
    </row>
    <row r="49" spans="1:6">
      <c r="A49" s="275"/>
      <c r="B49" s="275"/>
      <c r="C49" s="275"/>
      <c r="D49" s="9" t="s">
        <v>9</v>
      </c>
      <c r="E49" s="9"/>
      <c r="F49" s="9"/>
    </row>
    <row r="50" spans="1:6" ht="28.5">
      <c r="A50" s="273">
        <v>27</v>
      </c>
      <c r="B50" s="273" t="s">
        <v>69</v>
      </c>
      <c r="C50" s="273" t="s">
        <v>71</v>
      </c>
      <c r="D50" s="205" t="s">
        <v>2</v>
      </c>
      <c r="E50" s="205" t="s">
        <v>135</v>
      </c>
      <c r="F50" s="205"/>
    </row>
    <row r="51" spans="1:6">
      <c r="A51" s="273"/>
      <c r="B51" s="273"/>
      <c r="C51" s="273"/>
      <c r="D51" s="205" t="s">
        <v>4</v>
      </c>
      <c r="E51" s="205" t="s">
        <v>136</v>
      </c>
      <c r="F51" s="205"/>
    </row>
    <row r="52" spans="1:6">
      <c r="A52" s="273">
        <v>28</v>
      </c>
      <c r="B52" s="273" t="s">
        <v>70</v>
      </c>
      <c r="C52" s="273" t="s">
        <v>71</v>
      </c>
      <c r="D52" s="205" t="s">
        <v>2</v>
      </c>
      <c r="E52" s="205" t="s">
        <v>72</v>
      </c>
      <c r="F52" s="281" t="s">
        <v>126</v>
      </c>
    </row>
    <row r="53" spans="1:6">
      <c r="A53" s="273"/>
      <c r="B53" s="273"/>
      <c r="C53" s="273"/>
      <c r="D53" s="205" t="s">
        <v>4</v>
      </c>
      <c r="E53" s="205" t="s">
        <v>73</v>
      </c>
      <c r="F53" s="281"/>
    </row>
    <row r="54" spans="1:6" ht="28.5">
      <c r="A54" s="273">
        <v>29</v>
      </c>
      <c r="B54" s="273" t="s">
        <v>74</v>
      </c>
      <c r="C54" s="273" t="s">
        <v>1</v>
      </c>
      <c r="D54" s="6" t="s">
        <v>2</v>
      </c>
      <c r="E54" s="6" t="s">
        <v>75</v>
      </c>
      <c r="F54" s="279" t="s">
        <v>127</v>
      </c>
    </row>
    <row r="55" spans="1:6">
      <c r="A55" s="273"/>
      <c r="B55" s="273"/>
      <c r="C55" s="273"/>
      <c r="D55" s="6" t="s">
        <v>4</v>
      </c>
      <c r="E55" s="6" t="s">
        <v>8</v>
      </c>
      <c r="F55" s="279"/>
    </row>
    <row r="56" spans="1:6" ht="28.5">
      <c r="A56" s="273">
        <v>30</v>
      </c>
      <c r="B56" s="273" t="s">
        <v>76</v>
      </c>
      <c r="C56" s="273" t="s">
        <v>1</v>
      </c>
      <c r="D56" s="6" t="s">
        <v>2</v>
      </c>
      <c r="E56" s="6" t="s">
        <v>77</v>
      </c>
      <c r="F56" s="279" t="s">
        <v>127</v>
      </c>
    </row>
    <row r="57" spans="1:6">
      <c r="A57" s="273"/>
      <c r="B57" s="273"/>
      <c r="C57" s="273"/>
      <c r="D57" s="6" t="s">
        <v>4</v>
      </c>
      <c r="E57" s="6" t="s">
        <v>8</v>
      </c>
      <c r="F57" s="279"/>
    </row>
    <row r="58" spans="1:6" ht="28.5">
      <c r="A58" s="273">
        <v>31</v>
      </c>
      <c r="B58" s="273" t="s">
        <v>78</v>
      </c>
      <c r="C58" s="273" t="s">
        <v>1</v>
      </c>
      <c r="D58" s="6" t="s">
        <v>2</v>
      </c>
      <c r="E58" s="6" t="s">
        <v>79</v>
      </c>
      <c r="F58" s="279" t="s">
        <v>127</v>
      </c>
    </row>
    <row r="59" spans="1:6">
      <c r="A59" s="273"/>
      <c r="B59" s="273"/>
      <c r="C59" s="273"/>
      <c r="D59" s="6" t="s">
        <v>4</v>
      </c>
      <c r="E59" s="6" t="s">
        <v>8</v>
      </c>
      <c r="F59" s="279"/>
    </row>
    <row r="60" spans="1:6" ht="28.5">
      <c r="A60" s="273">
        <v>32</v>
      </c>
      <c r="B60" s="273" t="s">
        <v>80</v>
      </c>
      <c r="C60" s="273" t="s">
        <v>1</v>
      </c>
      <c r="D60" s="6" t="s">
        <v>2</v>
      </c>
      <c r="E60" s="6" t="s">
        <v>81</v>
      </c>
      <c r="F60" s="279" t="s">
        <v>127</v>
      </c>
    </row>
    <row r="61" spans="1:6">
      <c r="A61" s="273"/>
      <c r="B61" s="273"/>
      <c r="C61" s="273"/>
      <c r="D61" s="6" t="s">
        <v>4</v>
      </c>
      <c r="E61" s="6" t="s">
        <v>8</v>
      </c>
      <c r="F61" s="279"/>
    </row>
    <row r="62" spans="1:6" ht="42" customHeight="1">
      <c r="A62" s="275">
        <v>33</v>
      </c>
      <c r="B62" s="275" t="s">
        <v>82</v>
      </c>
      <c r="C62" s="275" t="s">
        <v>1</v>
      </c>
      <c r="D62" s="9" t="s">
        <v>2</v>
      </c>
      <c r="E62" s="9" t="s">
        <v>83</v>
      </c>
      <c r="F62" s="280" t="s">
        <v>128</v>
      </c>
    </row>
    <row r="63" spans="1:6" ht="15" customHeight="1">
      <c r="A63" s="275"/>
      <c r="B63" s="275"/>
      <c r="C63" s="275"/>
      <c r="D63" s="9" t="s">
        <v>4</v>
      </c>
      <c r="E63" s="9" t="s">
        <v>84</v>
      </c>
      <c r="F63" s="280"/>
    </row>
    <row r="64" spans="1:6" ht="42.75">
      <c r="A64" s="275">
        <v>34</v>
      </c>
      <c r="B64" s="275" t="s">
        <v>85</v>
      </c>
      <c r="C64" s="275" t="s">
        <v>1</v>
      </c>
      <c r="D64" s="9" t="s">
        <v>2</v>
      </c>
      <c r="E64" s="9" t="s">
        <v>86</v>
      </c>
      <c r="F64" s="280" t="s">
        <v>128</v>
      </c>
    </row>
    <row r="65" spans="1:6" ht="28.5">
      <c r="A65" s="275"/>
      <c r="B65" s="275"/>
      <c r="C65" s="275"/>
      <c r="D65" s="9" t="s">
        <v>4</v>
      </c>
      <c r="E65" s="9" t="s">
        <v>84</v>
      </c>
      <c r="F65" s="280"/>
    </row>
    <row r="66" spans="1:6" ht="114" customHeight="1">
      <c r="A66" s="273">
        <v>35</v>
      </c>
      <c r="B66" s="273" t="s">
        <v>87</v>
      </c>
      <c r="C66" s="273" t="s">
        <v>1</v>
      </c>
      <c r="D66" s="6" t="s">
        <v>2</v>
      </c>
      <c r="E66" s="6" t="s">
        <v>88</v>
      </c>
      <c r="F66" s="279" t="s">
        <v>127</v>
      </c>
    </row>
    <row r="67" spans="1:6">
      <c r="A67" s="273"/>
      <c r="B67" s="273"/>
      <c r="C67" s="273"/>
      <c r="D67" s="6" t="s">
        <v>4</v>
      </c>
      <c r="E67" s="6" t="s">
        <v>8</v>
      </c>
      <c r="F67" s="279"/>
    </row>
    <row r="68" spans="1:6" ht="42.75">
      <c r="A68" s="273">
        <v>36</v>
      </c>
      <c r="B68" s="273" t="s">
        <v>89</v>
      </c>
      <c r="C68" s="273" t="s">
        <v>1</v>
      </c>
      <c r="D68" s="6" t="s">
        <v>2</v>
      </c>
      <c r="E68" s="6" t="s">
        <v>90</v>
      </c>
      <c r="F68" s="279" t="s">
        <v>127</v>
      </c>
    </row>
    <row r="69" spans="1:6">
      <c r="A69" s="273"/>
      <c r="B69" s="273"/>
      <c r="C69" s="273"/>
      <c r="D69" s="6" t="s">
        <v>4</v>
      </c>
      <c r="E69" s="6" t="s">
        <v>8</v>
      </c>
      <c r="F69" s="279"/>
    </row>
    <row r="70" spans="1:6">
      <c r="A70" s="273">
        <v>37</v>
      </c>
      <c r="B70" s="273" t="s">
        <v>91</v>
      </c>
      <c r="C70" s="273" t="s">
        <v>1</v>
      </c>
      <c r="D70" s="6" t="s">
        <v>2</v>
      </c>
      <c r="E70" s="6" t="s">
        <v>92</v>
      </c>
      <c r="F70" s="281" t="s">
        <v>112</v>
      </c>
    </row>
    <row r="71" spans="1:6">
      <c r="A71" s="273"/>
      <c r="B71" s="273"/>
      <c r="C71" s="273"/>
      <c r="D71" s="6" t="s">
        <v>4</v>
      </c>
      <c r="E71" s="6" t="s">
        <v>93</v>
      </c>
      <c r="F71" s="281"/>
    </row>
    <row r="72" spans="1:6">
      <c r="A72" s="6">
        <v>38</v>
      </c>
      <c r="B72" s="6" t="s">
        <v>94</v>
      </c>
      <c r="C72" s="6" t="s">
        <v>51</v>
      </c>
      <c r="D72" s="6" t="s">
        <v>12</v>
      </c>
      <c r="E72" s="6"/>
      <c r="F72" s="6"/>
    </row>
    <row r="73" spans="1:6" ht="57">
      <c r="A73" s="6">
        <v>39</v>
      </c>
      <c r="B73" s="6" t="s">
        <v>95</v>
      </c>
      <c r="C73" s="6" t="s">
        <v>11</v>
      </c>
      <c r="D73" s="6" t="s">
        <v>12</v>
      </c>
      <c r="E73" s="6" t="s">
        <v>95</v>
      </c>
      <c r="F73" s="6" t="s">
        <v>108</v>
      </c>
    </row>
    <row r="74" spans="1:6">
      <c r="A74" s="274">
        <v>40</v>
      </c>
      <c r="B74" s="274" t="s">
        <v>96</v>
      </c>
      <c r="C74" s="274" t="s">
        <v>97</v>
      </c>
      <c r="D74" s="1" t="s">
        <v>2</v>
      </c>
      <c r="E74" s="1"/>
      <c r="F74" s="277" t="s">
        <v>123</v>
      </c>
    </row>
    <row r="75" spans="1:6">
      <c r="A75" s="274"/>
      <c r="B75" s="274"/>
      <c r="C75" s="274"/>
      <c r="D75" s="1" t="s">
        <v>4</v>
      </c>
      <c r="E75" s="1"/>
      <c r="F75" s="277"/>
    </row>
    <row r="76" spans="1:6" ht="25.5">
      <c r="A76" s="275">
        <v>41</v>
      </c>
      <c r="B76" s="275" t="s">
        <v>98</v>
      </c>
      <c r="C76" s="275" t="s">
        <v>1</v>
      </c>
      <c r="D76" s="9" t="s">
        <v>2</v>
      </c>
      <c r="E76" s="10" t="s">
        <v>105</v>
      </c>
      <c r="F76" s="275" t="s">
        <v>107</v>
      </c>
    </row>
    <row r="77" spans="1:6">
      <c r="A77" s="275"/>
      <c r="B77" s="275"/>
      <c r="C77" s="275"/>
      <c r="D77" s="9" t="s">
        <v>4</v>
      </c>
      <c r="E77" s="10" t="s">
        <v>106</v>
      </c>
      <c r="F77" s="275"/>
    </row>
    <row r="78" spans="1:6">
      <c r="A78" s="275">
        <v>42</v>
      </c>
      <c r="B78" s="275" t="s">
        <v>99</v>
      </c>
      <c r="C78" s="275" t="s">
        <v>100</v>
      </c>
      <c r="D78" s="9" t="s">
        <v>2</v>
      </c>
      <c r="E78" s="9"/>
      <c r="F78" s="9"/>
    </row>
    <row r="79" spans="1:6">
      <c r="A79" s="275"/>
      <c r="B79" s="275"/>
      <c r="C79" s="275"/>
      <c r="D79" s="9" t="s">
        <v>4</v>
      </c>
      <c r="E79" s="9"/>
      <c r="F79" s="9"/>
    </row>
    <row r="80" spans="1:6" ht="38.25">
      <c r="A80" s="275">
        <v>43</v>
      </c>
      <c r="B80" s="275" t="s">
        <v>101</v>
      </c>
      <c r="C80" s="275" t="s">
        <v>1</v>
      </c>
      <c r="D80" s="9" t="s">
        <v>2</v>
      </c>
      <c r="E80" s="10" t="s">
        <v>129</v>
      </c>
      <c r="F80" s="275" t="s">
        <v>107</v>
      </c>
    </row>
    <row r="81" spans="1:6" ht="25.5">
      <c r="A81" s="275"/>
      <c r="B81" s="275"/>
      <c r="C81" s="275"/>
      <c r="D81" s="9" t="s">
        <v>4</v>
      </c>
      <c r="E81" s="10" t="s">
        <v>130</v>
      </c>
      <c r="F81" s="275"/>
    </row>
    <row r="82" spans="1:6">
      <c r="A82" s="273">
        <v>44</v>
      </c>
      <c r="B82" s="273" t="s">
        <v>102</v>
      </c>
      <c r="C82" s="273" t="s">
        <v>103</v>
      </c>
      <c r="D82" s="6" t="s">
        <v>2</v>
      </c>
      <c r="E82" s="6"/>
      <c r="F82" s="6"/>
    </row>
    <row r="83" spans="1:6">
      <c r="A83" s="273"/>
      <c r="B83" s="273"/>
      <c r="C83" s="273"/>
      <c r="D83" s="6" t="s">
        <v>4</v>
      </c>
      <c r="E83" s="6"/>
      <c r="F83" s="6"/>
    </row>
    <row r="84" spans="1:6">
      <c r="A84" s="273"/>
      <c r="B84" s="273"/>
      <c r="C84" s="273"/>
      <c r="D84" s="6" t="s">
        <v>9</v>
      </c>
      <c r="E84" s="6"/>
      <c r="F84" s="6"/>
    </row>
    <row r="85" spans="1:6" ht="27.95" customHeight="1">
      <c r="A85" s="274">
        <v>45</v>
      </c>
      <c r="B85" s="274" t="s">
        <v>104</v>
      </c>
      <c r="C85" s="274" t="s">
        <v>97</v>
      </c>
      <c r="D85" s="1" t="s">
        <v>2</v>
      </c>
      <c r="E85" s="1"/>
      <c r="F85" s="274" t="s">
        <v>109</v>
      </c>
    </row>
    <row r="86" spans="1:6">
      <c r="A86" s="274"/>
      <c r="B86" s="274"/>
      <c r="C86" s="274"/>
      <c r="D86" s="1" t="s">
        <v>4</v>
      </c>
      <c r="E86" s="1"/>
      <c r="F86" s="274"/>
    </row>
  </sheetData>
  <mergeCells count="134">
    <mergeCell ref="F20:F21"/>
    <mergeCell ref="F25:F26"/>
    <mergeCell ref="F27:F28"/>
    <mergeCell ref="F39:F40"/>
    <mergeCell ref="F41:F42"/>
    <mergeCell ref="F52:F53"/>
    <mergeCell ref="F58:F59"/>
    <mergeCell ref="F66:F67"/>
    <mergeCell ref="F60:F61"/>
    <mergeCell ref="F68:F69"/>
    <mergeCell ref="F54:F55"/>
    <mergeCell ref="F56:F57"/>
    <mergeCell ref="F62:F63"/>
    <mergeCell ref="F64:F65"/>
    <mergeCell ref="F70:F71"/>
    <mergeCell ref="F74:F75"/>
    <mergeCell ref="F80:F81"/>
    <mergeCell ref="F76:F77"/>
    <mergeCell ref="F85:F86"/>
    <mergeCell ref="F1:F2"/>
    <mergeCell ref="F3:F4"/>
    <mergeCell ref="F6:F7"/>
    <mergeCell ref="F8:F9"/>
    <mergeCell ref="F13:F14"/>
    <mergeCell ref="F18:F19"/>
    <mergeCell ref="F22:F24"/>
    <mergeCell ref="A82:A84"/>
    <mergeCell ref="B82:B84"/>
    <mergeCell ref="C82:C84"/>
    <mergeCell ref="A85:A86"/>
    <mergeCell ref="B85:B86"/>
    <mergeCell ref="C85:C86"/>
    <mergeCell ref="A78:A79"/>
    <mergeCell ref="B78:B79"/>
    <mergeCell ref="C78:C79"/>
    <mergeCell ref="A80:A81"/>
    <mergeCell ref="B80:B81"/>
    <mergeCell ref="C80:C81"/>
    <mergeCell ref="A74:A75"/>
    <mergeCell ref="B74:B75"/>
    <mergeCell ref="C74:C75"/>
    <mergeCell ref="A76:A77"/>
    <mergeCell ref="B76:B77"/>
    <mergeCell ref="C76:C77"/>
    <mergeCell ref="A68:A69"/>
    <mergeCell ref="B68:B69"/>
    <mergeCell ref="C68:C69"/>
    <mergeCell ref="A70:A71"/>
    <mergeCell ref="B70:B71"/>
    <mergeCell ref="C70:C71"/>
    <mergeCell ref="A64:A65"/>
    <mergeCell ref="B64:B65"/>
    <mergeCell ref="C64:C65"/>
    <mergeCell ref="A66:A67"/>
    <mergeCell ref="B66:B67"/>
    <mergeCell ref="C66:C67"/>
    <mergeCell ref="A60:A61"/>
    <mergeCell ref="B60:B61"/>
    <mergeCell ref="C60:C61"/>
    <mergeCell ref="A62:A63"/>
    <mergeCell ref="B62:B63"/>
    <mergeCell ref="C62:C63"/>
    <mergeCell ref="A56:A57"/>
    <mergeCell ref="B56:B57"/>
    <mergeCell ref="C56:C57"/>
    <mergeCell ref="A58:A59"/>
    <mergeCell ref="B58:B59"/>
    <mergeCell ref="C58:C59"/>
    <mergeCell ref="A52:A53"/>
    <mergeCell ref="B52:B53"/>
    <mergeCell ref="C52:C53"/>
    <mergeCell ref="A54:A55"/>
    <mergeCell ref="B54:B55"/>
    <mergeCell ref="C54:C55"/>
    <mergeCell ref="A47:A49"/>
    <mergeCell ref="B47:B49"/>
    <mergeCell ref="C47:C49"/>
    <mergeCell ref="A50:A51"/>
    <mergeCell ref="B50:B51"/>
    <mergeCell ref="C50:C51"/>
    <mergeCell ref="A43:A44"/>
    <mergeCell ref="B43:B44"/>
    <mergeCell ref="C43:C44"/>
    <mergeCell ref="A45:A46"/>
    <mergeCell ref="B45:B46"/>
    <mergeCell ref="C45:C46"/>
    <mergeCell ref="A39:A40"/>
    <mergeCell ref="B39:B40"/>
    <mergeCell ref="C39:C40"/>
    <mergeCell ref="A41:A42"/>
    <mergeCell ref="B41:B42"/>
    <mergeCell ref="C41:C42"/>
    <mergeCell ref="A29:A31"/>
    <mergeCell ref="B29:B31"/>
    <mergeCell ref="C29:C31"/>
    <mergeCell ref="A32:A33"/>
    <mergeCell ref="B32:B33"/>
    <mergeCell ref="C32:C33"/>
    <mergeCell ref="A25:A26"/>
    <mergeCell ref="B25:B26"/>
    <mergeCell ref="C25:C26"/>
    <mergeCell ref="A27:A28"/>
    <mergeCell ref="B27:B28"/>
    <mergeCell ref="C27:C28"/>
    <mergeCell ref="A20:A21"/>
    <mergeCell ref="B20:B21"/>
    <mergeCell ref="C20:C21"/>
    <mergeCell ref="A22:A24"/>
    <mergeCell ref="B22:B24"/>
    <mergeCell ref="C22:C24"/>
    <mergeCell ref="A16:A17"/>
    <mergeCell ref="B16:B17"/>
    <mergeCell ref="C16:C17"/>
    <mergeCell ref="A18:A19"/>
    <mergeCell ref="B18:B19"/>
    <mergeCell ref="C18:C19"/>
    <mergeCell ref="A13:A14"/>
    <mergeCell ref="B13:B14"/>
    <mergeCell ref="C13:C14"/>
    <mergeCell ref="A6:A7"/>
    <mergeCell ref="B6:B7"/>
    <mergeCell ref="C6:C7"/>
    <mergeCell ref="A8:A9"/>
    <mergeCell ref="B8:B9"/>
    <mergeCell ref="C8:C9"/>
    <mergeCell ref="A1:A2"/>
    <mergeCell ref="B1:B2"/>
    <mergeCell ref="C1:C2"/>
    <mergeCell ref="A3:A4"/>
    <mergeCell ref="B3:B4"/>
    <mergeCell ref="C3:C4"/>
    <mergeCell ref="A10:A12"/>
    <mergeCell ref="B10:B12"/>
    <mergeCell ref="C10:C12"/>
  </mergeCells>
  <phoneticPr fontId="4" type="noConversion"/>
  <hyperlinks>
    <hyperlink ref="G3" r:id="rId1" display="http://www.dgis.salud.gob.mx/contenidos/basesdedatos/da_exceso_mortalidad_mexico_gobmx.html" xr:uid="{FA41DC8A-ED7B-4BC6-B38C-A52215562BC9}"/>
  </hyperlinks>
  <pageMargins left="0.7" right="0.7" top="0.75" bottom="0.75" header="0.3" footer="0.3"/>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95FD-F511-4C5B-8ADA-008D3073FE9F}">
  <dimension ref="A1:L107"/>
  <sheetViews>
    <sheetView workbookViewId="0"/>
  </sheetViews>
  <sheetFormatPr defaultColWidth="11.42578125" defaultRowHeight="15"/>
  <cols>
    <col min="1" max="1" width="11.42578125" style="59"/>
    <col min="2" max="2" width="7.7109375" style="59" bestFit="1" customWidth="1"/>
    <col min="3" max="3" width="13.140625" style="59" customWidth="1"/>
    <col min="4" max="4" width="13.7109375" bestFit="1" customWidth="1"/>
    <col min="7" max="7" width="11.42578125" style="59"/>
    <col min="8" max="8" width="14" customWidth="1"/>
    <col min="10" max="10" width="24.42578125" customWidth="1"/>
  </cols>
  <sheetData>
    <row r="1" spans="1:12" ht="36">
      <c r="A1" s="167" t="s">
        <v>850</v>
      </c>
      <c r="B1" s="167" t="s">
        <v>620</v>
      </c>
      <c r="C1" s="167" t="s">
        <v>621</v>
      </c>
      <c r="D1" s="167" t="s">
        <v>1028</v>
      </c>
      <c r="E1" s="167" t="s">
        <v>1029</v>
      </c>
      <c r="G1" s="167" t="s">
        <v>620</v>
      </c>
      <c r="H1" s="167" t="s">
        <v>1028</v>
      </c>
      <c r="I1" s="167" t="s">
        <v>1029</v>
      </c>
      <c r="J1" s="167" t="s">
        <v>1030</v>
      </c>
      <c r="L1" s="168" t="s">
        <v>1031</v>
      </c>
    </row>
    <row r="2" spans="1:12" ht="18">
      <c r="A2" s="169" t="s">
        <v>854</v>
      </c>
      <c r="B2" s="170">
        <v>1</v>
      </c>
      <c r="C2" s="171" t="s">
        <v>752</v>
      </c>
      <c r="D2" s="172"/>
      <c r="E2" s="172">
        <v>1457</v>
      </c>
      <c r="G2" s="173" t="s">
        <v>855</v>
      </c>
      <c r="H2" s="174">
        <f>SUM(D2:D11)</f>
        <v>382</v>
      </c>
      <c r="I2" s="174">
        <f>SUM(E2:E11)</f>
        <v>21958</v>
      </c>
      <c r="J2" s="175">
        <f>(H2/I2)*100</f>
        <v>1.739684852900993</v>
      </c>
    </row>
    <row r="3" spans="1:12" ht="18">
      <c r="A3" s="169" t="s">
        <v>856</v>
      </c>
      <c r="B3" s="170">
        <v>1</v>
      </c>
      <c r="C3" s="171" t="s">
        <v>765</v>
      </c>
      <c r="D3" s="172"/>
      <c r="E3" s="172">
        <v>820</v>
      </c>
      <c r="G3" s="173" t="s">
        <v>857</v>
      </c>
      <c r="H3" s="174">
        <f>SUM(D12:D31)</f>
        <v>61608</v>
      </c>
      <c r="I3" s="174">
        <f>SUM(E12:E31)</f>
        <v>221612</v>
      </c>
      <c r="J3" s="175">
        <f t="shared" ref="J3:J9" si="0">(H3/I3)*100</f>
        <v>27.799938631482053</v>
      </c>
    </row>
    <row r="4" spans="1:12" ht="18">
      <c r="A4" s="169" t="s">
        <v>858</v>
      </c>
      <c r="B4" s="170">
        <v>1</v>
      </c>
      <c r="C4" s="171" t="s">
        <v>775</v>
      </c>
      <c r="D4" s="172"/>
      <c r="E4" s="172">
        <v>3877</v>
      </c>
      <c r="G4" s="173" t="s">
        <v>859</v>
      </c>
      <c r="H4" s="174">
        <f>SUM(D32:D45)</f>
        <v>496</v>
      </c>
      <c r="I4" s="174">
        <f>SUM(E32:E45)</f>
        <v>13143</v>
      </c>
      <c r="J4" s="175">
        <f t="shared" si="0"/>
        <v>3.7738720231301834</v>
      </c>
    </row>
    <row r="5" spans="1:12" ht="18">
      <c r="A5" s="169" t="s">
        <v>860</v>
      </c>
      <c r="B5" s="170">
        <v>1</v>
      </c>
      <c r="C5" s="171" t="s">
        <v>780</v>
      </c>
      <c r="D5" s="172"/>
      <c r="E5" s="172">
        <v>6289</v>
      </c>
      <c r="G5" s="173" t="s">
        <v>861</v>
      </c>
      <c r="H5" s="174">
        <f>SUM(D46:D61)</f>
        <v>1451</v>
      </c>
      <c r="I5" s="174">
        <f>SUM(E46:E61)</f>
        <v>16498</v>
      </c>
      <c r="J5" s="175">
        <f t="shared" si="0"/>
        <v>8.7950054552066916</v>
      </c>
    </row>
    <row r="6" spans="1:12" ht="18">
      <c r="A6" s="169" t="s">
        <v>862</v>
      </c>
      <c r="B6" s="170">
        <v>1</v>
      </c>
      <c r="C6" s="171" t="s">
        <v>786</v>
      </c>
      <c r="D6" s="172"/>
      <c r="E6" s="172">
        <v>1375</v>
      </c>
      <c r="G6" s="173" t="s">
        <v>863</v>
      </c>
      <c r="H6" s="174">
        <f>SUM(D62:D70)</f>
        <v>1415</v>
      </c>
      <c r="I6" s="174">
        <f>SUM(E62:E70)</f>
        <v>23958</v>
      </c>
      <c r="J6" s="175">
        <f t="shared" si="0"/>
        <v>5.9061691293096255</v>
      </c>
    </row>
    <row r="7" spans="1:12" ht="18">
      <c r="A7" s="169" t="s">
        <v>864</v>
      </c>
      <c r="B7" s="170">
        <v>1</v>
      </c>
      <c r="C7" s="171" t="s">
        <v>787</v>
      </c>
      <c r="D7" s="172"/>
      <c r="E7" s="172">
        <v>410</v>
      </c>
      <c r="G7" s="173" t="s">
        <v>865</v>
      </c>
      <c r="H7" s="174">
        <f>SUM(D71:D87)</f>
        <v>5513</v>
      </c>
      <c r="I7" s="174">
        <f>SUM(E71:E87)</f>
        <v>43155</v>
      </c>
      <c r="J7" s="175">
        <f t="shared" si="0"/>
        <v>12.774881242034528</v>
      </c>
    </row>
    <row r="8" spans="1:12" ht="18">
      <c r="A8" s="169" t="s">
        <v>866</v>
      </c>
      <c r="B8" s="170">
        <v>1</v>
      </c>
      <c r="C8" s="176" t="s">
        <v>790</v>
      </c>
      <c r="D8" s="172">
        <v>382</v>
      </c>
      <c r="E8" s="172">
        <v>4357</v>
      </c>
      <c r="G8" s="173" t="s">
        <v>867</v>
      </c>
      <c r="H8" s="174">
        <f>SUM(D88:D107)</f>
        <v>3898</v>
      </c>
      <c r="I8" s="174">
        <f>SUM(E88:E107)</f>
        <v>47455</v>
      </c>
      <c r="J8" s="175">
        <f t="shared" si="0"/>
        <v>8.2140975661152673</v>
      </c>
    </row>
    <row r="9" spans="1:12" ht="18">
      <c r="A9" s="169" t="s">
        <v>868</v>
      </c>
      <c r="B9" s="170">
        <v>1</v>
      </c>
      <c r="C9" s="171" t="s">
        <v>797</v>
      </c>
      <c r="D9" s="172"/>
      <c r="E9" s="172">
        <v>1372</v>
      </c>
      <c r="G9" s="173" t="s">
        <v>869</v>
      </c>
      <c r="H9" s="174">
        <f>SUM(H2:H8)</f>
        <v>74763</v>
      </c>
      <c r="I9" s="174">
        <f>SUM(E2:E107)</f>
        <v>387779</v>
      </c>
      <c r="J9" s="175">
        <f t="shared" si="0"/>
        <v>19.279795966259133</v>
      </c>
    </row>
    <row r="10" spans="1:12" ht="18">
      <c r="A10" s="169" t="s">
        <v>870</v>
      </c>
      <c r="B10" s="170">
        <v>1</v>
      </c>
      <c r="C10" s="171" t="s">
        <v>805</v>
      </c>
      <c r="D10" s="172"/>
      <c r="E10" s="172">
        <v>976</v>
      </c>
      <c r="G10" s="65"/>
    </row>
    <row r="11" spans="1:12" ht="18">
      <c r="A11" s="169" t="s">
        <v>871</v>
      </c>
      <c r="B11" s="170">
        <v>1</v>
      </c>
      <c r="C11" s="171" t="s">
        <v>829</v>
      </c>
      <c r="D11" s="172"/>
      <c r="E11" s="172">
        <v>1025</v>
      </c>
      <c r="G11" s="65"/>
    </row>
    <row r="12" spans="1:12" ht="18">
      <c r="A12" s="169" t="s">
        <v>872</v>
      </c>
      <c r="B12" s="170">
        <v>2</v>
      </c>
      <c r="C12" s="171" t="s">
        <v>739</v>
      </c>
      <c r="D12" s="172"/>
      <c r="E12" s="172">
        <v>1217</v>
      </c>
      <c r="G12" s="65"/>
    </row>
    <row r="13" spans="1:12" ht="18">
      <c r="A13" s="169" t="s">
        <v>873</v>
      </c>
      <c r="B13" s="170">
        <v>2</v>
      </c>
      <c r="C13" s="171" t="s">
        <v>743</v>
      </c>
      <c r="D13" s="172"/>
      <c r="E13" s="172">
        <v>2943</v>
      </c>
      <c r="G13" s="65"/>
    </row>
    <row r="14" spans="1:12" ht="18">
      <c r="A14" s="169" t="s">
        <v>874</v>
      </c>
      <c r="B14" s="170">
        <v>2</v>
      </c>
      <c r="C14" s="171" t="s">
        <v>745</v>
      </c>
      <c r="D14" s="172"/>
      <c r="E14" s="172">
        <v>884</v>
      </c>
      <c r="G14" s="65"/>
    </row>
    <row r="15" spans="1:12" ht="36">
      <c r="A15" s="169" t="s">
        <v>875</v>
      </c>
      <c r="B15" s="170">
        <v>2</v>
      </c>
      <c r="C15" s="171" t="s">
        <v>762</v>
      </c>
      <c r="D15" s="172"/>
      <c r="E15" s="172">
        <v>793</v>
      </c>
      <c r="G15" s="65"/>
    </row>
    <row r="16" spans="1:12" ht="18">
      <c r="A16" s="169" t="s">
        <v>876</v>
      </c>
      <c r="B16" s="170">
        <v>2</v>
      </c>
      <c r="C16" s="171" t="s">
        <v>755</v>
      </c>
      <c r="D16" s="172">
        <v>1068</v>
      </c>
      <c r="E16" s="172">
        <v>1886</v>
      </c>
      <c r="G16" s="65"/>
    </row>
    <row r="17" spans="1:7" ht="18">
      <c r="A17" s="169" t="s">
        <v>877</v>
      </c>
      <c r="B17" s="170">
        <v>2</v>
      </c>
      <c r="C17" s="171" t="s">
        <v>757</v>
      </c>
      <c r="D17" s="172"/>
      <c r="E17" s="172">
        <v>1006</v>
      </c>
      <c r="G17" s="65"/>
    </row>
    <row r="18" spans="1:7" ht="18">
      <c r="A18" s="169" t="s">
        <v>878</v>
      </c>
      <c r="B18" s="170">
        <v>2</v>
      </c>
      <c r="C18" s="171" t="s">
        <v>778</v>
      </c>
      <c r="D18" s="172"/>
      <c r="E18" s="172">
        <v>1485</v>
      </c>
      <c r="G18" s="65"/>
    </row>
    <row r="19" spans="1:7" ht="18">
      <c r="A19" s="169" t="s">
        <v>879</v>
      </c>
      <c r="B19" s="170">
        <v>2</v>
      </c>
      <c r="C19" s="171" t="s">
        <v>781</v>
      </c>
      <c r="D19" s="172"/>
      <c r="E19" s="172">
        <v>736</v>
      </c>
      <c r="G19" s="65"/>
    </row>
    <row r="20" spans="1:7" ht="18">
      <c r="A20" s="169" t="s">
        <v>880</v>
      </c>
      <c r="B20" s="170">
        <v>2</v>
      </c>
      <c r="C20" s="171" t="s">
        <v>783</v>
      </c>
      <c r="D20" s="172"/>
      <c r="E20" s="172">
        <v>18869</v>
      </c>
      <c r="G20" s="65"/>
    </row>
    <row r="21" spans="1:7" ht="18">
      <c r="A21" s="169" t="s">
        <v>881</v>
      </c>
      <c r="B21" s="170">
        <v>2</v>
      </c>
      <c r="C21" s="176" t="s">
        <v>792</v>
      </c>
      <c r="D21" s="172">
        <v>58926</v>
      </c>
      <c r="E21" s="172">
        <v>158955</v>
      </c>
      <c r="G21" s="65"/>
    </row>
    <row r="22" spans="1:7" ht="18">
      <c r="A22" s="169" t="s">
        <v>882</v>
      </c>
      <c r="B22" s="170">
        <v>2</v>
      </c>
      <c r="C22" s="171" t="s">
        <v>793</v>
      </c>
      <c r="D22" s="172"/>
      <c r="E22" s="172">
        <v>541</v>
      </c>
      <c r="G22" s="65"/>
    </row>
    <row r="23" spans="1:7" ht="18">
      <c r="A23" s="169" t="s">
        <v>883</v>
      </c>
      <c r="B23" s="170">
        <v>2</v>
      </c>
      <c r="C23" s="171" t="s">
        <v>801</v>
      </c>
      <c r="D23" s="172">
        <v>857</v>
      </c>
      <c r="E23" s="172">
        <v>10436</v>
      </c>
      <c r="G23" s="65"/>
    </row>
    <row r="24" spans="1:7" ht="18">
      <c r="A24" s="169" t="s">
        <v>884</v>
      </c>
      <c r="B24" s="170">
        <v>2</v>
      </c>
      <c r="C24" s="171" t="s">
        <v>809</v>
      </c>
      <c r="D24" s="172"/>
      <c r="E24" s="172">
        <v>1740</v>
      </c>
      <c r="G24" s="65"/>
    </row>
    <row r="25" spans="1:7" ht="18">
      <c r="A25" s="169" t="s">
        <v>885</v>
      </c>
      <c r="B25" s="170">
        <v>2</v>
      </c>
      <c r="C25" s="171" t="s">
        <v>818</v>
      </c>
      <c r="D25" s="172"/>
      <c r="E25" s="172">
        <v>3278</v>
      </c>
      <c r="G25" s="65"/>
    </row>
    <row r="26" spans="1:7" ht="18">
      <c r="A26" s="169" t="s">
        <v>886</v>
      </c>
      <c r="B26" s="170">
        <v>2</v>
      </c>
      <c r="C26" s="171" t="s">
        <v>832</v>
      </c>
      <c r="D26" s="172"/>
      <c r="E26" s="172">
        <v>1431</v>
      </c>
      <c r="G26" s="65"/>
    </row>
    <row r="27" spans="1:7" ht="18">
      <c r="A27" s="169" t="s">
        <v>887</v>
      </c>
      <c r="B27" s="170">
        <v>2</v>
      </c>
      <c r="C27" s="171" t="s">
        <v>835</v>
      </c>
      <c r="D27" s="172"/>
      <c r="E27" s="172">
        <v>2986</v>
      </c>
      <c r="G27" s="65"/>
    </row>
    <row r="28" spans="1:7" ht="18">
      <c r="A28" s="169" t="s">
        <v>888</v>
      </c>
      <c r="B28" s="170">
        <v>2</v>
      </c>
      <c r="C28" s="171" t="s">
        <v>837</v>
      </c>
      <c r="D28" s="172"/>
      <c r="E28" s="172">
        <v>883</v>
      </c>
      <c r="G28" s="65"/>
    </row>
    <row r="29" spans="1:7" ht="18">
      <c r="A29" s="169" t="s">
        <v>889</v>
      </c>
      <c r="B29" s="170">
        <v>2</v>
      </c>
      <c r="C29" s="171" t="s">
        <v>842</v>
      </c>
      <c r="D29" s="172">
        <v>406</v>
      </c>
      <c r="E29" s="172">
        <v>651</v>
      </c>
      <c r="G29" s="65"/>
    </row>
    <row r="30" spans="1:7" ht="18">
      <c r="A30" s="169" t="s">
        <v>890</v>
      </c>
      <c r="B30" s="170">
        <v>2</v>
      </c>
      <c r="C30" s="171" t="s">
        <v>843</v>
      </c>
      <c r="D30" s="172">
        <v>351</v>
      </c>
      <c r="E30" s="172">
        <v>10359</v>
      </c>
      <c r="G30" s="65"/>
    </row>
    <row r="31" spans="1:7" ht="18">
      <c r="A31" s="169" t="s">
        <v>891</v>
      </c>
      <c r="B31" s="170">
        <v>2</v>
      </c>
      <c r="C31" s="171" t="s">
        <v>847</v>
      </c>
      <c r="D31" s="172"/>
      <c r="E31" s="172">
        <v>533</v>
      </c>
      <c r="G31" s="65"/>
    </row>
    <row r="32" spans="1:7" ht="18">
      <c r="A32" s="169" t="s">
        <v>892</v>
      </c>
      <c r="B32" s="170">
        <v>3</v>
      </c>
      <c r="C32" s="171" t="s">
        <v>776</v>
      </c>
      <c r="D32" s="172"/>
      <c r="E32" s="172">
        <v>1093</v>
      </c>
      <c r="G32" s="65"/>
    </row>
    <row r="33" spans="1:7" ht="18">
      <c r="A33" s="169" t="s">
        <v>893</v>
      </c>
      <c r="B33" s="170">
        <v>3</v>
      </c>
      <c r="C33" s="171" t="s">
        <v>777</v>
      </c>
      <c r="D33" s="172"/>
      <c r="E33" s="172">
        <v>1081</v>
      </c>
      <c r="G33" s="65"/>
    </row>
    <row r="34" spans="1:7" ht="18">
      <c r="A34" s="169" t="s">
        <v>894</v>
      </c>
      <c r="B34" s="170">
        <v>3</v>
      </c>
      <c r="C34" s="171" t="s">
        <v>779</v>
      </c>
      <c r="D34" s="172"/>
      <c r="E34" s="172">
        <v>945</v>
      </c>
      <c r="G34" s="65"/>
    </row>
    <row r="35" spans="1:7" ht="18">
      <c r="A35" s="169" t="s">
        <v>895</v>
      </c>
      <c r="B35" s="170">
        <v>3</v>
      </c>
      <c r="C35" s="176" t="s">
        <v>782</v>
      </c>
      <c r="D35" s="172">
        <v>496</v>
      </c>
      <c r="E35" s="172">
        <v>4796</v>
      </c>
      <c r="G35" s="65"/>
    </row>
    <row r="36" spans="1:7" ht="18">
      <c r="A36" s="169" t="s">
        <v>896</v>
      </c>
      <c r="B36" s="170">
        <v>3</v>
      </c>
      <c r="C36" s="171" t="s">
        <v>784</v>
      </c>
      <c r="D36" s="172"/>
      <c r="E36" s="172">
        <v>964</v>
      </c>
      <c r="G36" s="65"/>
    </row>
    <row r="37" spans="1:7" ht="18">
      <c r="A37" s="169" t="s">
        <v>897</v>
      </c>
      <c r="B37" s="170">
        <v>3</v>
      </c>
      <c r="C37" s="171" t="s">
        <v>806</v>
      </c>
      <c r="D37" s="172"/>
      <c r="E37" s="172">
        <v>301</v>
      </c>
      <c r="G37" s="65"/>
    </row>
    <row r="38" spans="1:7" ht="18">
      <c r="A38" s="169" t="s">
        <v>898</v>
      </c>
      <c r="B38" s="170">
        <v>3</v>
      </c>
      <c r="C38" s="171" t="s">
        <v>813</v>
      </c>
      <c r="D38" s="172"/>
      <c r="E38" s="172">
        <v>321</v>
      </c>
      <c r="G38" s="65"/>
    </row>
    <row r="39" spans="1:7" ht="18">
      <c r="A39" s="169" t="s">
        <v>899</v>
      </c>
      <c r="B39" s="170">
        <v>3</v>
      </c>
      <c r="C39" s="171" t="s">
        <v>816</v>
      </c>
      <c r="D39" s="172"/>
      <c r="E39" s="172">
        <v>557</v>
      </c>
      <c r="G39" s="65"/>
    </row>
    <row r="40" spans="1:7" ht="36">
      <c r="A40" s="169" t="s">
        <v>900</v>
      </c>
      <c r="B40" s="170">
        <v>3</v>
      </c>
      <c r="C40" s="171" t="s">
        <v>819</v>
      </c>
      <c r="D40" s="172"/>
      <c r="E40" s="172">
        <v>479</v>
      </c>
      <c r="G40" s="65"/>
    </row>
    <row r="41" spans="1:7" ht="18">
      <c r="A41" s="169" t="s">
        <v>901</v>
      </c>
      <c r="B41" s="170">
        <v>3</v>
      </c>
      <c r="C41" s="171" t="s">
        <v>820</v>
      </c>
      <c r="D41" s="172"/>
      <c r="E41" s="172">
        <v>620</v>
      </c>
      <c r="G41" s="65"/>
    </row>
    <row r="42" spans="1:7" ht="18">
      <c r="A42" s="169" t="s">
        <v>902</v>
      </c>
      <c r="B42" s="170">
        <v>3</v>
      </c>
      <c r="C42" s="171" t="s">
        <v>828</v>
      </c>
      <c r="D42" s="172"/>
      <c r="E42" s="172">
        <v>387</v>
      </c>
      <c r="G42" s="65"/>
    </row>
    <row r="43" spans="1:7" ht="18">
      <c r="A43" s="169" t="s">
        <v>903</v>
      </c>
      <c r="B43" s="170">
        <v>3</v>
      </c>
      <c r="C43" s="171" t="s">
        <v>830</v>
      </c>
      <c r="D43" s="172"/>
      <c r="E43" s="172">
        <v>346</v>
      </c>
      <c r="G43" s="65"/>
    </row>
    <row r="44" spans="1:7" ht="18">
      <c r="A44" s="169" t="s">
        <v>904</v>
      </c>
      <c r="B44" s="170">
        <v>3</v>
      </c>
      <c r="C44" s="171" t="s">
        <v>839</v>
      </c>
      <c r="D44" s="172"/>
      <c r="E44" s="172">
        <v>568</v>
      </c>
      <c r="G44" s="65"/>
    </row>
    <row r="45" spans="1:7" ht="18">
      <c r="A45" s="169" t="s">
        <v>905</v>
      </c>
      <c r="B45" s="170">
        <v>3</v>
      </c>
      <c r="C45" s="171" t="s">
        <v>845</v>
      </c>
      <c r="D45" s="172"/>
      <c r="E45" s="172">
        <v>685</v>
      </c>
      <c r="G45" s="65"/>
    </row>
    <row r="46" spans="1:7" ht="18">
      <c r="A46" s="169" t="s">
        <v>906</v>
      </c>
      <c r="B46" s="170">
        <v>4</v>
      </c>
      <c r="C46" s="171" t="s">
        <v>746</v>
      </c>
      <c r="D46" s="172"/>
      <c r="E46" s="172">
        <v>378</v>
      </c>
      <c r="G46" s="65"/>
    </row>
    <row r="47" spans="1:7" ht="18">
      <c r="A47" s="169" t="s">
        <v>907</v>
      </c>
      <c r="B47" s="170">
        <v>4</v>
      </c>
      <c r="C47" s="171" t="s">
        <v>748</v>
      </c>
      <c r="D47" s="172"/>
      <c r="E47" s="172">
        <v>1290</v>
      </c>
      <c r="G47" s="65"/>
    </row>
    <row r="48" spans="1:7" ht="18">
      <c r="A48" s="169" t="s">
        <v>908</v>
      </c>
      <c r="B48" s="170">
        <v>4</v>
      </c>
      <c r="C48" s="171" t="s">
        <v>750</v>
      </c>
      <c r="D48" s="172"/>
      <c r="E48" s="172">
        <v>742</v>
      </c>
      <c r="G48" s="65"/>
    </row>
    <row r="49" spans="1:7" ht="18">
      <c r="A49" s="169" t="s">
        <v>909</v>
      </c>
      <c r="B49" s="170">
        <v>4</v>
      </c>
      <c r="C49" s="171" t="s">
        <v>768</v>
      </c>
      <c r="D49" s="172"/>
      <c r="E49" s="172">
        <v>578</v>
      </c>
      <c r="G49" s="65"/>
    </row>
    <row r="50" spans="1:7" ht="18">
      <c r="A50" s="169" t="s">
        <v>910</v>
      </c>
      <c r="B50" s="170">
        <v>4</v>
      </c>
      <c r="C50" s="171" t="s">
        <v>769</v>
      </c>
      <c r="D50" s="172">
        <v>426</v>
      </c>
      <c r="E50" s="172">
        <v>1320</v>
      </c>
      <c r="G50" s="65"/>
    </row>
    <row r="51" spans="1:7" ht="36">
      <c r="A51" s="169" t="s">
        <v>911</v>
      </c>
      <c r="B51" s="170">
        <v>4</v>
      </c>
      <c r="C51" s="171" t="s">
        <v>770</v>
      </c>
      <c r="D51" s="172"/>
      <c r="E51" s="172">
        <v>449</v>
      </c>
      <c r="G51" s="65"/>
    </row>
    <row r="52" spans="1:7" ht="36">
      <c r="A52" s="169" t="s">
        <v>912</v>
      </c>
      <c r="B52" s="170">
        <v>4</v>
      </c>
      <c r="C52" s="171" t="s">
        <v>771</v>
      </c>
      <c r="D52" s="172"/>
      <c r="E52" s="172">
        <v>970</v>
      </c>
      <c r="G52" s="65"/>
    </row>
    <row r="53" spans="1:7" ht="18">
      <c r="A53" s="169" t="s">
        <v>913</v>
      </c>
      <c r="B53" s="170">
        <v>4</v>
      </c>
      <c r="C53" s="171" t="s">
        <v>773</v>
      </c>
      <c r="D53" s="172"/>
      <c r="E53" s="172">
        <v>419</v>
      </c>
      <c r="G53" s="65"/>
    </row>
    <row r="54" spans="1:7" ht="18">
      <c r="A54" s="169" t="s">
        <v>914</v>
      </c>
      <c r="B54" s="170">
        <v>4</v>
      </c>
      <c r="C54" s="176" t="s">
        <v>794</v>
      </c>
      <c r="D54" s="172">
        <v>1025</v>
      </c>
      <c r="E54" s="172">
        <v>6554</v>
      </c>
      <c r="G54" s="65"/>
    </row>
    <row r="55" spans="1:7" ht="18">
      <c r="A55" s="169" t="s">
        <v>915</v>
      </c>
      <c r="B55" s="170">
        <v>4</v>
      </c>
      <c r="C55" s="171" t="s">
        <v>796</v>
      </c>
      <c r="D55" s="172"/>
      <c r="E55" s="172">
        <v>513</v>
      </c>
      <c r="G55" s="65"/>
    </row>
    <row r="56" spans="1:7" ht="18">
      <c r="A56" s="169" t="s">
        <v>916</v>
      </c>
      <c r="B56" s="170">
        <v>4</v>
      </c>
      <c r="C56" s="171" t="s">
        <v>810</v>
      </c>
      <c r="D56" s="172"/>
      <c r="E56" s="172">
        <v>492</v>
      </c>
      <c r="G56" s="65"/>
    </row>
    <row r="57" spans="1:7" ht="18">
      <c r="A57" s="169" t="s">
        <v>917</v>
      </c>
      <c r="B57" s="170">
        <v>4</v>
      </c>
      <c r="C57" s="171" t="s">
        <v>814</v>
      </c>
      <c r="D57" s="172"/>
      <c r="E57" s="172">
        <v>260</v>
      </c>
      <c r="G57" s="65"/>
    </row>
    <row r="58" spans="1:7" ht="36">
      <c r="A58" s="169" t="s">
        <v>918</v>
      </c>
      <c r="B58" s="170">
        <v>4</v>
      </c>
      <c r="C58" s="171" t="s">
        <v>824</v>
      </c>
      <c r="D58" s="172"/>
      <c r="E58" s="172">
        <v>595</v>
      </c>
      <c r="G58" s="65"/>
    </row>
    <row r="59" spans="1:7" ht="36">
      <c r="A59" s="169" t="s">
        <v>919</v>
      </c>
      <c r="B59" s="170">
        <v>4</v>
      </c>
      <c r="C59" s="171" t="s">
        <v>825</v>
      </c>
      <c r="D59" s="172"/>
      <c r="E59" s="172">
        <v>297</v>
      </c>
      <c r="G59" s="65"/>
    </row>
    <row r="60" spans="1:7" ht="18">
      <c r="A60" s="169" t="s">
        <v>920</v>
      </c>
      <c r="B60" s="170">
        <v>4</v>
      </c>
      <c r="C60" s="171" t="s">
        <v>826</v>
      </c>
      <c r="D60" s="172"/>
      <c r="E60" s="172">
        <v>1270</v>
      </c>
      <c r="G60" s="65"/>
    </row>
    <row r="61" spans="1:7" ht="18">
      <c r="A61" s="169" t="s">
        <v>921</v>
      </c>
      <c r="B61" s="170">
        <v>4</v>
      </c>
      <c r="C61" s="171" t="s">
        <v>848</v>
      </c>
      <c r="D61" s="172"/>
      <c r="E61" s="172">
        <v>371</v>
      </c>
      <c r="G61" s="65"/>
    </row>
    <row r="62" spans="1:7" ht="18">
      <c r="A62" s="169" t="s">
        <v>922</v>
      </c>
      <c r="B62" s="170">
        <v>5</v>
      </c>
      <c r="C62" s="171" t="s">
        <v>747</v>
      </c>
      <c r="D62" s="172"/>
      <c r="E62" s="172">
        <v>1536</v>
      </c>
      <c r="G62" s="65"/>
    </row>
    <row r="63" spans="1:7" ht="18">
      <c r="A63" s="169" t="s">
        <v>923</v>
      </c>
      <c r="B63" s="170">
        <v>5</v>
      </c>
      <c r="C63" s="171" t="s">
        <v>749</v>
      </c>
      <c r="D63" s="172"/>
      <c r="E63" s="172">
        <v>705</v>
      </c>
      <c r="G63" s="65"/>
    </row>
    <row r="64" spans="1:7" ht="18">
      <c r="A64" s="169" t="s">
        <v>924</v>
      </c>
      <c r="B64" s="170">
        <v>5</v>
      </c>
      <c r="C64" s="171" t="s">
        <v>753</v>
      </c>
      <c r="D64" s="172">
        <v>11</v>
      </c>
      <c r="E64" s="172">
        <v>587</v>
      </c>
      <c r="G64" s="65"/>
    </row>
    <row r="65" spans="1:7" ht="18">
      <c r="A65" s="169" t="s">
        <v>925</v>
      </c>
      <c r="B65" s="170">
        <v>5</v>
      </c>
      <c r="C65" s="171" t="s">
        <v>774</v>
      </c>
      <c r="D65" s="172"/>
      <c r="E65" s="172">
        <v>3186</v>
      </c>
      <c r="G65" s="65"/>
    </row>
    <row r="66" spans="1:7" ht="18">
      <c r="A66" s="169" t="s">
        <v>926</v>
      </c>
      <c r="B66" s="170">
        <v>5</v>
      </c>
      <c r="C66" s="171" t="s">
        <v>799</v>
      </c>
      <c r="D66" s="172"/>
      <c r="E66" s="172">
        <v>1421</v>
      </c>
      <c r="G66" s="65"/>
    </row>
    <row r="67" spans="1:7" ht="18">
      <c r="A67" s="169" t="s">
        <v>927</v>
      </c>
      <c r="B67" s="170">
        <v>5</v>
      </c>
      <c r="C67" s="171" t="s">
        <v>803</v>
      </c>
      <c r="D67" s="172"/>
      <c r="E67" s="172">
        <v>625</v>
      </c>
      <c r="G67" s="65"/>
    </row>
    <row r="68" spans="1:7" ht="18">
      <c r="A68" s="169" t="s">
        <v>928</v>
      </c>
      <c r="B68" s="170">
        <v>5</v>
      </c>
      <c r="C68" s="171" t="s">
        <v>807</v>
      </c>
      <c r="D68" s="172"/>
      <c r="E68" s="172">
        <v>282</v>
      </c>
      <c r="G68" s="65"/>
    </row>
    <row r="69" spans="1:7" ht="18">
      <c r="A69" s="169" t="s">
        <v>929</v>
      </c>
      <c r="B69" s="170">
        <v>5</v>
      </c>
      <c r="C69" s="171" t="s">
        <v>812</v>
      </c>
      <c r="D69" s="172"/>
      <c r="E69" s="172">
        <v>693</v>
      </c>
      <c r="G69" s="65"/>
    </row>
    <row r="70" spans="1:7" ht="18">
      <c r="A70" s="169" t="s">
        <v>930</v>
      </c>
      <c r="B70" s="170">
        <v>5</v>
      </c>
      <c r="C70" s="176" t="s">
        <v>838</v>
      </c>
      <c r="D70" s="172">
        <v>1404</v>
      </c>
      <c r="E70" s="172">
        <v>14923</v>
      </c>
      <c r="G70" s="65"/>
    </row>
    <row r="71" spans="1:7" ht="18">
      <c r="A71" s="169" t="s">
        <v>931</v>
      </c>
      <c r="B71" s="170">
        <v>6</v>
      </c>
      <c r="C71" s="171" t="s">
        <v>751</v>
      </c>
      <c r="D71" s="172"/>
      <c r="E71" s="172">
        <v>552</v>
      </c>
      <c r="G71" s="65"/>
    </row>
    <row r="72" spans="1:7" ht="18">
      <c r="A72" s="169" t="s">
        <v>933</v>
      </c>
      <c r="B72" s="170">
        <v>6</v>
      </c>
      <c r="C72" s="171" t="s">
        <v>759</v>
      </c>
      <c r="D72" s="172"/>
      <c r="E72" s="172">
        <v>936</v>
      </c>
      <c r="G72" s="65"/>
    </row>
    <row r="73" spans="1:7" ht="18">
      <c r="A73" s="169" t="s">
        <v>934</v>
      </c>
      <c r="B73" s="170">
        <v>6</v>
      </c>
      <c r="C73" s="171" t="s">
        <v>761</v>
      </c>
      <c r="D73" s="172"/>
      <c r="E73" s="172">
        <v>7526</v>
      </c>
      <c r="G73" s="65"/>
    </row>
    <row r="74" spans="1:7" ht="18">
      <c r="A74" s="169" t="s">
        <v>935</v>
      </c>
      <c r="B74" s="170">
        <v>6</v>
      </c>
      <c r="C74" s="171" t="s">
        <v>763</v>
      </c>
      <c r="D74" s="172"/>
      <c r="E74" s="172">
        <v>1679</v>
      </c>
      <c r="G74" s="65"/>
    </row>
    <row r="75" spans="1:7" ht="36">
      <c r="A75" s="169" t="s">
        <v>936</v>
      </c>
      <c r="B75" s="170">
        <v>6</v>
      </c>
      <c r="C75" s="171" t="s">
        <v>764</v>
      </c>
      <c r="D75" s="172"/>
      <c r="E75" s="172">
        <v>846</v>
      </c>
      <c r="G75" s="65"/>
    </row>
    <row r="76" spans="1:7" ht="18">
      <c r="A76" s="169" t="s">
        <v>932</v>
      </c>
      <c r="B76" s="170">
        <v>6</v>
      </c>
      <c r="C76" s="171" t="s">
        <v>756</v>
      </c>
      <c r="D76" s="172"/>
      <c r="E76" s="172">
        <v>333</v>
      </c>
      <c r="G76" s="65"/>
    </row>
    <row r="77" spans="1:7" ht="18">
      <c r="A77" s="169" t="s">
        <v>937</v>
      </c>
      <c r="B77" s="170">
        <v>6</v>
      </c>
      <c r="C77" s="171" t="s">
        <v>772</v>
      </c>
      <c r="D77" s="172"/>
      <c r="E77" s="172">
        <v>662</v>
      </c>
      <c r="G77" s="65"/>
    </row>
    <row r="78" spans="1:7" ht="18">
      <c r="A78" s="169" t="s">
        <v>938</v>
      </c>
      <c r="B78" s="170">
        <v>6</v>
      </c>
      <c r="C78" s="171" t="s">
        <v>785</v>
      </c>
      <c r="D78" s="172"/>
      <c r="E78" s="172">
        <v>606</v>
      </c>
      <c r="G78" s="65"/>
    </row>
    <row r="79" spans="1:7" ht="36">
      <c r="A79" s="169" t="s">
        <v>939</v>
      </c>
      <c r="B79" s="170">
        <v>6</v>
      </c>
      <c r="C79" s="171" t="s">
        <v>802</v>
      </c>
      <c r="D79" s="172"/>
      <c r="E79" s="172">
        <v>157</v>
      </c>
      <c r="G79" s="65"/>
    </row>
    <row r="80" spans="1:7" ht="18">
      <c r="A80" s="169" t="s">
        <v>940</v>
      </c>
      <c r="B80" s="170">
        <v>6</v>
      </c>
      <c r="C80" s="171" t="s">
        <v>811</v>
      </c>
      <c r="D80" s="172"/>
      <c r="E80" s="172">
        <v>1727</v>
      </c>
      <c r="G80" s="65"/>
    </row>
    <row r="81" spans="1:7" ht="18">
      <c r="A81" s="169" t="s">
        <v>941</v>
      </c>
      <c r="B81" s="170">
        <v>6</v>
      </c>
      <c r="C81" s="171" t="s">
        <v>823</v>
      </c>
      <c r="D81" s="172"/>
      <c r="E81" s="172">
        <v>618</v>
      </c>
      <c r="G81" s="65"/>
    </row>
    <row r="82" spans="1:7" ht="18">
      <c r="A82" s="169" t="s">
        <v>942</v>
      </c>
      <c r="B82" s="170">
        <v>6</v>
      </c>
      <c r="C82" s="171" t="s">
        <v>827</v>
      </c>
      <c r="D82" s="172"/>
      <c r="E82" s="172">
        <v>3171</v>
      </c>
      <c r="G82" s="65"/>
    </row>
    <row r="83" spans="1:7" ht="18">
      <c r="A83" s="169" t="s">
        <v>943</v>
      </c>
      <c r="B83" s="170">
        <v>6</v>
      </c>
      <c r="C83" s="171" t="s">
        <v>833</v>
      </c>
      <c r="D83" s="172"/>
      <c r="E83" s="172">
        <v>2313</v>
      </c>
      <c r="G83" s="65"/>
    </row>
    <row r="84" spans="1:7" ht="36">
      <c r="A84" s="169" t="s">
        <v>944</v>
      </c>
      <c r="B84" s="170">
        <v>6</v>
      </c>
      <c r="C84" s="171" t="s">
        <v>834</v>
      </c>
      <c r="D84" s="172"/>
      <c r="E84" s="172">
        <v>1426</v>
      </c>
      <c r="G84" s="65"/>
    </row>
    <row r="85" spans="1:7" ht="18">
      <c r="A85" s="169" t="s">
        <v>945</v>
      </c>
      <c r="B85" s="170">
        <v>6</v>
      </c>
      <c r="C85" s="171" t="s">
        <v>841</v>
      </c>
      <c r="D85" s="172"/>
      <c r="E85" s="172">
        <v>840</v>
      </c>
      <c r="G85" s="65"/>
    </row>
    <row r="86" spans="1:7" ht="18">
      <c r="A86" s="169" t="s">
        <v>946</v>
      </c>
      <c r="B86" s="170">
        <v>6</v>
      </c>
      <c r="C86" s="176" t="s">
        <v>844</v>
      </c>
      <c r="D86" s="172">
        <v>5513</v>
      </c>
      <c r="E86" s="172">
        <v>16709</v>
      </c>
      <c r="G86" s="65"/>
    </row>
    <row r="87" spans="1:7" ht="18">
      <c r="A87" s="169" t="s">
        <v>947</v>
      </c>
      <c r="B87" s="170">
        <v>6</v>
      </c>
      <c r="C87" s="171" t="s">
        <v>846</v>
      </c>
      <c r="D87" s="172"/>
      <c r="E87" s="172">
        <v>3054</v>
      </c>
      <c r="G87" s="65"/>
    </row>
    <row r="88" spans="1:7" ht="18">
      <c r="A88" s="169" t="s">
        <v>948</v>
      </c>
      <c r="B88" s="170">
        <v>7</v>
      </c>
      <c r="C88" s="171" t="s">
        <v>744</v>
      </c>
      <c r="D88" s="172"/>
      <c r="E88" s="172">
        <v>2322</v>
      </c>
      <c r="G88" s="65"/>
    </row>
    <row r="89" spans="1:7" ht="18">
      <c r="A89" s="169" t="s">
        <v>949</v>
      </c>
      <c r="B89" s="170">
        <v>7</v>
      </c>
      <c r="C89" s="171" t="s">
        <v>758</v>
      </c>
      <c r="D89" s="172"/>
      <c r="E89" s="172">
        <v>626</v>
      </c>
      <c r="G89" s="65"/>
    </row>
    <row r="90" spans="1:7" ht="18">
      <c r="A90" s="169" t="s">
        <v>950</v>
      </c>
      <c r="B90" s="170">
        <v>7</v>
      </c>
      <c r="C90" s="171" t="s">
        <v>760</v>
      </c>
      <c r="D90" s="172"/>
      <c r="E90" s="172">
        <v>573</v>
      </c>
      <c r="G90" s="65"/>
    </row>
    <row r="91" spans="1:7" ht="18">
      <c r="A91" s="169" t="s">
        <v>951</v>
      </c>
      <c r="B91" s="170">
        <v>7</v>
      </c>
      <c r="C91" s="171" t="s">
        <v>766</v>
      </c>
      <c r="D91" s="172"/>
      <c r="E91" s="172">
        <v>610</v>
      </c>
      <c r="G91" s="65"/>
    </row>
    <row r="92" spans="1:7" ht="18">
      <c r="A92" s="169" t="s">
        <v>952</v>
      </c>
      <c r="B92" s="170">
        <v>7</v>
      </c>
      <c r="C92" s="171" t="s">
        <v>767</v>
      </c>
      <c r="D92" s="172"/>
      <c r="E92" s="172">
        <v>1037</v>
      </c>
      <c r="G92" s="65"/>
    </row>
    <row r="93" spans="1:7" ht="18">
      <c r="A93" s="169" t="s">
        <v>953</v>
      </c>
      <c r="B93" s="170">
        <v>7</v>
      </c>
      <c r="C93" s="171" t="s">
        <v>788</v>
      </c>
      <c r="D93" s="172"/>
      <c r="E93" s="172">
        <v>620</v>
      </c>
      <c r="G93" s="65"/>
    </row>
    <row r="94" spans="1:7" ht="18">
      <c r="A94" s="169" t="s">
        <v>954</v>
      </c>
      <c r="B94" s="170">
        <v>7</v>
      </c>
      <c r="C94" s="171" t="s">
        <v>789</v>
      </c>
      <c r="D94" s="172"/>
      <c r="E94" s="172">
        <v>1108</v>
      </c>
      <c r="G94" s="65"/>
    </row>
    <row r="95" spans="1:7" ht="18">
      <c r="A95" s="169" t="s">
        <v>955</v>
      </c>
      <c r="B95" s="170">
        <v>7</v>
      </c>
      <c r="C95" s="171" t="s">
        <v>791</v>
      </c>
      <c r="D95" s="172"/>
      <c r="E95" s="172">
        <v>790</v>
      </c>
      <c r="G95" s="65"/>
    </row>
    <row r="96" spans="1:7" ht="18">
      <c r="A96" s="169" t="s">
        <v>956</v>
      </c>
      <c r="B96" s="170">
        <v>7</v>
      </c>
      <c r="C96" s="171" t="s">
        <v>795</v>
      </c>
      <c r="D96" s="172"/>
      <c r="E96" s="172">
        <v>2291</v>
      </c>
      <c r="G96" s="65"/>
    </row>
    <row r="97" spans="1:5" ht="18">
      <c r="A97" s="169" t="s">
        <v>957</v>
      </c>
      <c r="B97" s="170">
        <v>7</v>
      </c>
      <c r="C97" s="171" t="s">
        <v>798</v>
      </c>
      <c r="D97" s="172">
        <v>1126</v>
      </c>
      <c r="E97" s="172">
        <v>6285</v>
      </c>
    </row>
    <row r="98" spans="1:5" ht="18">
      <c r="A98" s="169" t="s">
        <v>958</v>
      </c>
      <c r="B98" s="170">
        <v>7</v>
      </c>
      <c r="C98" s="171" t="s">
        <v>800</v>
      </c>
      <c r="D98" s="172">
        <v>763</v>
      </c>
      <c r="E98" s="172">
        <v>5129</v>
      </c>
    </row>
    <row r="99" spans="1:5" ht="18">
      <c r="A99" s="169" t="s">
        <v>959</v>
      </c>
      <c r="B99" s="170">
        <v>7</v>
      </c>
      <c r="C99" s="171" t="s">
        <v>804</v>
      </c>
      <c r="D99" s="172"/>
      <c r="E99" s="172">
        <v>952</v>
      </c>
    </row>
    <row r="100" spans="1:5" ht="18">
      <c r="A100" s="169" t="s">
        <v>960</v>
      </c>
      <c r="B100" s="170">
        <v>7</v>
      </c>
      <c r="C100" s="171" t="s">
        <v>808</v>
      </c>
      <c r="D100" s="172"/>
      <c r="E100" s="172">
        <v>793</v>
      </c>
    </row>
    <row r="101" spans="1:5" ht="18">
      <c r="A101" s="169" t="s">
        <v>961</v>
      </c>
      <c r="B101" s="170">
        <v>7</v>
      </c>
      <c r="C101" s="171" t="s">
        <v>815</v>
      </c>
      <c r="D101" s="172"/>
      <c r="E101" s="172">
        <v>1077</v>
      </c>
    </row>
    <row r="102" spans="1:5" ht="18">
      <c r="A102" s="169" t="s">
        <v>962</v>
      </c>
      <c r="B102" s="170">
        <v>7</v>
      </c>
      <c r="C102" s="171" t="s">
        <v>817</v>
      </c>
      <c r="D102" s="172"/>
      <c r="E102" s="172">
        <v>1324</v>
      </c>
    </row>
    <row r="103" spans="1:5" ht="18">
      <c r="A103" s="169" t="s">
        <v>963</v>
      </c>
      <c r="B103" s="170">
        <v>7</v>
      </c>
      <c r="C103" s="171" t="s">
        <v>821</v>
      </c>
      <c r="D103" s="172">
        <v>1120</v>
      </c>
      <c r="E103" s="172">
        <v>8343</v>
      </c>
    </row>
    <row r="104" spans="1:5" ht="18">
      <c r="A104" s="169" t="s">
        <v>964</v>
      </c>
      <c r="B104" s="170">
        <v>7</v>
      </c>
      <c r="C104" s="171" t="s">
        <v>822</v>
      </c>
      <c r="D104" s="172"/>
      <c r="E104" s="172">
        <v>1983</v>
      </c>
    </row>
    <row r="105" spans="1:5" ht="18">
      <c r="A105" s="169" t="s">
        <v>965</v>
      </c>
      <c r="B105" s="170">
        <v>7</v>
      </c>
      <c r="C105" s="176" t="s">
        <v>831</v>
      </c>
      <c r="D105" s="172">
        <v>889</v>
      </c>
      <c r="E105" s="172">
        <v>7726</v>
      </c>
    </row>
    <row r="106" spans="1:5" ht="18">
      <c r="A106" s="169" t="s">
        <v>966</v>
      </c>
      <c r="B106" s="170">
        <v>7</v>
      </c>
      <c r="C106" s="171" t="s">
        <v>836</v>
      </c>
      <c r="D106" s="172"/>
      <c r="E106" s="172">
        <v>944</v>
      </c>
    </row>
    <row r="107" spans="1:5" ht="18">
      <c r="A107" s="169" t="s">
        <v>967</v>
      </c>
      <c r="B107" s="170">
        <v>7</v>
      </c>
      <c r="C107" s="171" t="s">
        <v>840</v>
      </c>
      <c r="D107" s="172"/>
      <c r="E107" s="172">
        <v>2922</v>
      </c>
    </row>
  </sheetData>
  <sortState xmlns:xlrd2="http://schemas.microsoft.com/office/spreadsheetml/2017/richdata2" ref="A2:E107">
    <sortCondition ref="B2:B107"/>
  </sortState>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AD55-C249-4524-9335-7A457245E5EA}">
  <dimension ref="A1:L107"/>
  <sheetViews>
    <sheetView workbookViewId="0"/>
  </sheetViews>
  <sheetFormatPr defaultColWidth="11.42578125" defaultRowHeight="15"/>
  <cols>
    <col min="1" max="1" width="11.42578125" style="59"/>
    <col min="2" max="2" width="7.7109375" style="59" bestFit="1" customWidth="1"/>
    <col min="3" max="3" width="13.140625" style="59" customWidth="1"/>
    <col min="4" max="4" width="13.7109375" bestFit="1" customWidth="1"/>
    <col min="7" max="7" width="7.7109375" bestFit="1" customWidth="1"/>
    <col min="8" max="8" width="13.7109375" bestFit="1" customWidth="1"/>
    <col min="9" max="9" width="10.5703125" bestFit="1" customWidth="1"/>
    <col min="10" max="10" width="32.5703125" customWidth="1"/>
  </cols>
  <sheetData>
    <row r="1" spans="1:12" ht="54">
      <c r="A1" s="167" t="s">
        <v>850</v>
      </c>
      <c r="B1" s="167" t="s">
        <v>620</v>
      </c>
      <c r="C1" s="167" t="s">
        <v>621</v>
      </c>
      <c r="D1" s="167" t="s">
        <v>1028</v>
      </c>
      <c r="E1" s="167" t="s">
        <v>1029</v>
      </c>
      <c r="G1" s="167" t="s">
        <v>620</v>
      </c>
      <c r="H1" s="167" t="s">
        <v>1028</v>
      </c>
      <c r="I1" s="167" t="s">
        <v>1029</v>
      </c>
      <c r="J1" s="167" t="s">
        <v>1032</v>
      </c>
      <c r="L1" s="177" t="s">
        <v>1033</v>
      </c>
    </row>
    <row r="2" spans="1:12" ht="18">
      <c r="A2" s="169" t="s">
        <v>854</v>
      </c>
      <c r="B2" s="170">
        <v>1</v>
      </c>
      <c r="C2" s="171" t="s">
        <v>752</v>
      </c>
      <c r="D2" s="172"/>
      <c r="E2" s="172">
        <v>1030</v>
      </c>
      <c r="G2" s="173" t="s">
        <v>855</v>
      </c>
      <c r="H2" s="174">
        <f>SUM(D2:D11)</f>
        <v>382</v>
      </c>
      <c r="I2" s="174">
        <f>SUM(E2:E11)</f>
        <v>14624</v>
      </c>
      <c r="J2" s="175">
        <f>(H2/I2)*100</f>
        <v>2.6121444201312913</v>
      </c>
    </row>
    <row r="3" spans="1:12" ht="18">
      <c r="A3" s="169" t="s">
        <v>856</v>
      </c>
      <c r="B3" s="170">
        <v>1</v>
      </c>
      <c r="C3" s="171" t="s">
        <v>765</v>
      </c>
      <c r="D3" s="172"/>
      <c r="E3" s="172">
        <v>519</v>
      </c>
      <c r="G3" s="173" t="s">
        <v>857</v>
      </c>
      <c r="H3" s="174">
        <f>SUM(D12:D31)</f>
        <v>61608</v>
      </c>
      <c r="I3" s="174">
        <f>SUM(E12:E31)</f>
        <v>166173</v>
      </c>
      <c r="J3" s="175">
        <f t="shared" ref="J3:J8" si="0">(H3/I3)*100</f>
        <v>37.074615009658608</v>
      </c>
    </row>
    <row r="4" spans="1:12" ht="18">
      <c r="A4" s="169" t="s">
        <v>858</v>
      </c>
      <c r="B4" s="170">
        <v>1</v>
      </c>
      <c r="C4" s="171" t="s">
        <v>775</v>
      </c>
      <c r="D4" s="172"/>
      <c r="E4" s="172">
        <v>2441</v>
      </c>
      <c r="G4" s="173" t="s">
        <v>859</v>
      </c>
      <c r="H4" s="174">
        <f>SUM(D32:D45)</f>
        <v>496</v>
      </c>
      <c r="I4" s="174">
        <f>SUM(E32:E45)</f>
        <v>8826</v>
      </c>
      <c r="J4" s="175">
        <f t="shared" si="0"/>
        <v>5.6197598005891685</v>
      </c>
    </row>
    <row r="5" spans="1:12" ht="18">
      <c r="A5" s="169" t="s">
        <v>860</v>
      </c>
      <c r="B5" s="170">
        <v>1</v>
      </c>
      <c r="C5" s="171" t="s">
        <v>780</v>
      </c>
      <c r="D5" s="172"/>
      <c r="E5" s="172">
        <v>4151</v>
      </c>
      <c r="G5" s="173" t="s">
        <v>861</v>
      </c>
      <c r="H5" s="174">
        <f>SUM(D46:D61)</f>
        <v>1451</v>
      </c>
      <c r="I5" s="174">
        <f>SUM(E46:E61)</f>
        <v>11140</v>
      </c>
      <c r="J5" s="175">
        <f t="shared" si="0"/>
        <v>13.025134649910234</v>
      </c>
    </row>
    <row r="6" spans="1:12" ht="18">
      <c r="A6" s="169" t="s">
        <v>862</v>
      </c>
      <c r="B6" s="170">
        <v>1</v>
      </c>
      <c r="C6" s="171" t="s">
        <v>786</v>
      </c>
      <c r="D6" s="172"/>
      <c r="E6" s="172">
        <v>958</v>
      </c>
      <c r="G6" s="173" t="s">
        <v>863</v>
      </c>
      <c r="H6" s="174">
        <f>SUM(D62:D70)</f>
        <v>1415</v>
      </c>
      <c r="I6" s="174">
        <f>SUM(E62:E70)</f>
        <v>16244</v>
      </c>
      <c r="J6" s="175">
        <f t="shared" si="0"/>
        <v>8.710908643191333</v>
      </c>
    </row>
    <row r="7" spans="1:12" ht="18">
      <c r="A7" s="169" t="s">
        <v>864</v>
      </c>
      <c r="B7" s="170">
        <v>1</v>
      </c>
      <c r="C7" s="171" t="s">
        <v>787</v>
      </c>
      <c r="D7" s="172"/>
      <c r="E7" s="172">
        <v>276</v>
      </c>
      <c r="G7" s="173" t="s">
        <v>865</v>
      </c>
      <c r="H7" s="174">
        <f>SUM(D71:D87)</f>
        <v>5513</v>
      </c>
      <c r="I7" s="174">
        <f>SUM(E71:E87)</f>
        <v>29040</v>
      </c>
      <c r="J7" s="175">
        <f t="shared" si="0"/>
        <v>18.984159779614327</v>
      </c>
    </row>
    <row r="8" spans="1:12" ht="18">
      <c r="A8" s="169" t="s">
        <v>866</v>
      </c>
      <c r="B8" s="170">
        <v>1</v>
      </c>
      <c r="C8" s="176" t="s">
        <v>790</v>
      </c>
      <c r="D8" s="172">
        <v>382</v>
      </c>
      <c r="E8" s="172">
        <v>3029</v>
      </c>
      <c r="G8" s="173" t="s">
        <v>867</v>
      </c>
      <c r="H8" s="174">
        <f>SUM(D88:D107)</f>
        <v>3898</v>
      </c>
      <c r="I8" s="174">
        <f>SUM(E88:E107)</f>
        <v>34164</v>
      </c>
      <c r="J8" s="175">
        <f t="shared" si="0"/>
        <v>11.409670998712095</v>
      </c>
    </row>
    <row r="9" spans="1:12" ht="18">
      <c r="A9" s="169" t="s">
        <v>868</v>
      </c>
      <c r="B9" s="170">
        <v>1</v>
      </c>
      <c r="C9" s="171" t="s">
        <v>797</v>
      </c>
      <c r="D9" s="172"/>
      <c r="E9" s="172">
        <v>871</v>
      </c>
      <c r="G9" s="173" t="s">
        <v>869</v>
      </c>
      <c r="H9" s="174">
        <f>SUM(H2:H8)</f>
        <v>74763</v>
      </c>
      <c r="I9" s="174">
        <f>SUM(E2:E107)</f>
        <v>280211</v>
      </c>
      <c r="J9" s="175">
        <f>(H9/I9)*100</f>
        <v>26.680965415347718</v>
      </c>
    </row>
    <row r="10" spans="1:12" ht="18">
      <c r="A10" s="169" t="s">
        <v>870</v>
      </c>
      <c r="B10" s="170">
        <v>1</v>
      </c>
      <c r="C10" s="171" t="s">
        <v>805</v>
      </c>
      <c r="D10" s="172"/>
      <c r="E10" s="172">
        <v>699</v>
      </c>
    </row>
    <row r="11" spans="1:12" ht="18">
      <c r="A11" s="169" t="s">
        <v>871</v>
      </c>
      <c r="B11" s="170">
        <v>1</v>
      </c>
      <c r="C11" s="171" t="s">
        <v>829</v>
      </c>
      <c r="D11" s="172"/>
      <c r="E11" s="172">
        <v>650</v>
      </c>
    </row>
    <row r="12" spans="1:12" ht="18">
      <c r="A12" s="169" t="s">
        <v>872</v>
      </c>
      <c r="B12" s="170">
        <v>2</v>
      </c>
      <c r="C12" s="171" t="s">
        <v>739</v>
      </c>
      <c r="D12" s="172"/>
      <c r="E12" s="172">
        <v>769</v>
      </c>
    </row>
    <row r="13" spans="1:12" ht="18">
      <c r="A13" s="169" t="s">
        <v>873</v>
      </c>
      <c r="B13" s="170">
        <v>2</v>
      </c>
      <c r="C13" s="171" t="s">
        <v>743</v>
      </c>
      <c r="D13" s="172"/>
      <c r="E13" s="172">
        <v>2008</v>
      </c>
    </row>
    <row r="14" spans="1:12" ht="18">
      <c r="A14" s="169" t="s">
        <v>874</v>
      </c>
      <c r="B14" s="170">
        <v>2</v>
      </c>
      <c r="C14" s="171" t="s">
        <v>745</v>
      </c>
      <c r="D14" s="172"/>
      <c r="E14" s="172">
        <v>640</v>
      </c>
    </row>
    <row r="15" spans="1:12" ht="36">
      <c r="A15" s="169" t="s">
        <v>875</v>
      </c>
      <c r="B15" s="170">
        <v>2</v>
      </c>
      <c r="C15" s="171" t="s">
        <v>762</v>
      </c>
      <c r="D15" s="172"/>
      <c r="E15" s="172">
        <v>415</v>
      </c>
    </row>
    <row r="16" spans="1:12" ht="18">
      <c r="A16" s="169" t="s">
        <v>876</v>
      </c>
      <c r="B16" s="170">
        <v>2</v>
      </c>
      <c r="C16" s="171" t="s">
        <v>755</v>
      </c>
      <c r="D16" s="172">
        <v>1068</v>
      </c>
      <c r="E16" s="172">
        <v>520</v>
      </c>
    </row>
    <row r="17" spans="1:5" ht="18">
      <c r="A17" s="169" t="s">
        <v>877</v>
      </c>
      <c r="B17" s="170">
        <v>2</v>
      </c>
      <c r="C17" s="171" t="s">
        <v>757</v>
      </c>
      <c r="D17" s="172"/>
      <c r="E17" s="172">
        <v>402</v>
      </c>
    </row>
    <row r="18" spans="1:5" ht="18">
      <c r="A18" s="169" t="s">
        <v>878</v>
      </c>
      <c r="B18" s="170">
        <v>2</v>
      </c>
      <c r="C18" s="171" t="s">
        <v>778</v>
      </c>
      <c r="D18" s="172"/>
      <c r="E18" s="172">
        <v>1028</v>
      </c>
    </row>
    <row r="19" spans="1:5" ht="18">
      <c r="A19" s="169" t="s">
        <v>879</v>
      </c>
      <c r="B19" s="170">
        <v>2</v>
      </c>
      <c r="C19" s="171" t="s">
        <v>781</v>
      </c>
      <c r="D19" s="172"/>
      <c r="E19" s="172">
        <v>535</v>
      </c>
    </row>
    <row r="20" spans="1:5" ht="18">
      <c r="A20" s="169" t="s">
        <v>880</v>
      </c>
      <c r="B20" s="170">
        <v>2</v>
      </c>
      <c r="C20" s="171" t="s">
        <v>783</v>
      </c>
      <c r="D20" s="172"/>
      <c r="E20" s="172">
        <v>17090</v>
      </c>
    </row>
    <row r="21" spans="1:5" ht="18">
      <c r="A21" s="169" t="s">
        <v>881</v>
      </c>
      <c r="B21" s="170">
        <v>2</v>
      </c>
      <c r="C21" s="176" t="s">
        <v>792</v>
      </c>
      <c r="D21" s="172">
        <v>58926</v>
      </c>
      <c r="E21" s="172">
        <v>117970</v>
      </c>
    </row>
    <row r="22" spans="1:5" ht="18">
      <c r="A22" s="169" t="s">
        <v>882</v>
      </c>
      <c r="B22" s="170">
        <v>2</v>
      </c>
      <c r="C22" s="171" t="s">
        <v>793</v>
      </c>
      <c r="D22" s="172"/>
      <c r="E22" s="172">
        <v>383</v>
      </c>
    </row>
    <row r="23" spans="1:5" ht="18">
      <c r="A23" s="169" t="s">
        <v>883</v>
      </c>
      <c r="B23" s="170">
        <v>2</v>
      </c>
      <c r="C23" s="171" t="s">
        <v>801</v>
      </c>
      <c r="D23" s="172">
        <v>857</v>
      </c>
      <c r="E23" s="172">
        <v>7829</v>
      </c>
    </row>
    <row r="24" spans="1:5" ht="18">
      <c r="A24" s="169" t="s">
        <v>884</v>
      </c>
      <c r="B24" s="170">
        <v>2</v>
      </c>
      <c r="C24" s="171" t="s">
        <v>809</v>
      </c>
      <c r="D24" s="172"/>
      <c r="E24" s="172">
        <v>1218</v>
      </c>
    </row>
    <row r="25" spans="1:5" ht="18">
      <c r="A25" s="169" t="s">
        <v>885</v>
      </c>
      <c r="B25" s="170">
        <v>2</v>
      </c>
      <c r="C25" s="171" t="s">
        <v>818</v>
      </c>
      <c r="D25" s="172"/>
      <c r="E25" s="172">
        <v>2183</v>
      </c>
    </row>
    <row r="26" spans="1:5" ht="18">
      <c r="A26" s="169" t="s">
        <v>886</v>
      </c>
      <c r="B26" s="170">
        <v>2</v>
      </c>
      <c r="C26" s="171" t="s">
        <v>832</v>
      </c>
      <c r="D26" s="172"/>
      <c r="E26" s="172">
        <v>952</v>
      </c>
    </row>
    <row r="27" spans="1:5" ht="18">
      <c r="A27" s="169" t="s">
        <v>887</v>
      </c>
      <c r="B27" s="170">
        <v>2</v>
      </c>
      <c r="C27" s="171" t="s">
        <v>835</v>
      </c>
      <c r="D27" s="172"/>
      <c r="E27" s="172">
        <v>2123</v>
      </c>
    </row>
    <row r="28" spans="1:5" ht="18">
      <c r="A28" s="169" t="s">
        <v>888</v>
      </c>
      <c r="B28" s="170">
        <v>2</v>
      </c>
      <c r="C28" s="171" t="s">
        <v>837</v>
      </c>
      <c r="D28" s="172"/>
      <c r="E28" s="172">
        <v>614</v>
      </c>
    </row>
    <row r="29" spans="1:5" ht="18">
      <c r="A29" s="169" t="s">
        <v>889</v>
      </c>
      <c r="B29" s="170">
        <v>2</v>
      </c>
      <c r="C29" s="171" t="s">
        <v>842</v>
      </c>
      <c r="D29" s="172">
        <v>406</v>
      </c>
      <c r="E29" s="172">
        <v>511</v>
      </c>
    </row>
    <row r="30" spans="1:5" ht="18">
      <c r="A30" s="169" t="s">
        <v>890</v>
      </c>
      <c r="B30" s="170">
        <v>2</v>
      </c>
      <c r="C30" s="171" t="s">
        <v>843</v>
      </c>
      <c r="D30" s="172">
        <v>351</v>
      </c>
      <c r="E30" s="172">
        <v>8571</v>
      </c>
    </row>
    <row r="31" spans="1:5" ht="18">
      <c r="A31" s="169" t="s">
        <v>891</v>
      </c>
      <c r="B31" s="170">
        <v>2</v>
      </c>
      <c r="C31" s="171" t="s">
        <v>847</v>
      </c>
      <c r="D31" s="172"/>
      <c r="E31" s="172">
        <v>412</v>
      </c>
    </row>
    <row r="32" spans="1:5" ht="18">
      <c r="A32" s="169" t="s">
        <v>892</v>
      </c>
      <c r="B32" s="170">
        <v>3</v>
      </c>
      <c r="C32" s="171" t="s">
        <v>776</v>
      </c>
      <c r="D32" s="172"/>
      <c r="E32" s="172">
        <v>764</v>
      </c>
    </row>
    <row r="33" spans="1:5" ht="18">
      <c r="A33" s="169" t="s">
        <v>893</v>
      </c>
      <c r="B33" s="170">
        <v>3</v>
      </c>
      <c r="C33" s="171" t="s">
        <v>777</v>
      </c>
      <c r="D33" s="172"/>
      <c r="E33" s="172">
        <v>780</v>
      </c>
    </row>
    <row r="34" spans="1:5" ht="18">
      <c r="A34" s="169" t="s">
        <v>894</v>
      </c>
      <c r="B34" s="170">
        <v>3</v>
      </c>
      <c r="C34" s="171" t="s">
        <v>779</v>
      </c>
      <c r="D34" s="172"/>
      <c r="E34" s="172">
        <v>604</v>
      </c>
    </row>
    <row r="35" spans="1:5" ht="18">
      <c r="A35" s="169" t="s">
        <v>895</v>
      </c>
      <c r="B35" s="170">
        <v>3</v>
      </c>
      <c r="C35" s="176" t="s">
        <v>782</v>
      </c>
      <c r="D35" s="172">
        <v>496</v>
      </c>
      <c r="E35" s="172">
        <v>3249</v>
      </c>
    </row>
    <row r="36" spans="1:5" ht="18">
      <c r="A36" s="169" t="s">
        <v>896</v>
      </c>
      <c r="B36" s="170">
        <v>3</v>
      </c>
      <c r="C36" s="171" t="s">
        <v>784</v>
      </c>
      <c r="D36" s="172"/>
      <c r="E36" s="172">
        <v>620</v>
      </c>
    </row>
    <row r="37" spans="1:5" ht="18">
      <c r="A37" s="169" t="s">
        <v>897</v>
      </c>
      <c r="B37" s="170">
        <v>3</v>
      </c>
      <c r="C37" s="171" t="s">
        <v>806</v>
      </c>
      <c r="D37" s="172"/>
      <c r="E37" s="172">
        <v>242</v>
      </c>
    </row>
    <row r="38" spans="1:5" ht="18">
      <c r="A38" s="169" t="s">
        <v>898</v>
      </c>
      <c r="B38" s="170">
        <v>3</v>
      </c>
      <c r="C38" s="171" t="s">
        <v>813</v>
      </c>
      <c r="D38" s="172"/>
      <c r="E38" s="172">
        <v>218</v>
      </c>
    </row>
    <row r="39" spans="1:5" ht="18">
      <c r="A39" s="169" t="s">
        <v>899</v>
      </c>
      <c r="B39" s="170">
        <v>3</v>
      </c>
      <c r="C39" s="171" t="s">
        <v>816</v>
      </c>
      <c r="D39" s="172"/>
      <c r="E39" s="172">
        <v>422</v>
      </c>
    </row>
    <row r="40" spans="1:5" ht="36">
      <c r="A40" s="169" t="s">
        <v>900</v>
      </c>
      <c r="B40" s="170">
        <v>3</v>
      </c>
      <c r="C40" s="171" t="s">
        <v>819</v>
      </c>
      <c r="D40" s="172"/>
      <c r="E40" s="172">
        <v>327</v>
      </c>
    </row>
    <row r="41" spans="1:5" ht="18">
      <c r="A41" s="169" t="s">
        <v>901</v>
      </c>
      <c r="B41" s="170">
        <v>3</v>
      </c>
      <c r="C41" s="171" t="s">
        <v>820</v>
      </c>
      <c r="D41" s="172"/>
      <c r="E41" s="172">
        <v>421</v>
      </c>
    </row>
    <row r="42" spans="1:5" ht="18">
      <c r="A42" s="169" t="s">
        <v>902</v>
      </c>
      <c r="B42" s="170">
        <v>3</v>
      </c>
      <c r="C42" s="171" t="s">
        <v>828</v>
      </c>
      <c r="D42" s="172"/>
      <c r="E42" s="172">
        <v>227</v>
      </c>
    </row>
    <row r="43" spans="1:5" ht="18">
      <c r="A43" s="169" t="s">
        <v>903</v>
      </c>
      <c r="B43" s="170">
        <v>3</v>
      </c>
      <c r="C43" s="171" t="s">
        <v>830</v>
      </c>
      <c r="D43" s="172"/>
      <c r="E43" s="172">
        <v>194</v>
      </c>
    </row>
    <row r="44" spans="1:5" ht="18">
      <c r="A44" s="169" t="s">
        <v>904</v>
      </c>
      <c r="B44" s="170">
        <v>3</v>
      </c>
      <c r="C44" s="171" t="s">
        <v>839</v>
      </c>
      <c r="D44" s="172"/>
      <c r="E44" s="172">
        <v>360</v>
      </c>
    </row>
    <row r="45" spans="1:5" ht="18">
      <c r="A45" s="169" t="s">
        <v>905</v>
      </c>
      <c r="B45" s="170">
        <v>3</v>
      </c>
      <c r="C45" s="171" t="s">
        <v>845</v>
      </c>
      <c r="D45" s="172"/>
      <c r="E45" s="172">
        <v>398</v>
      </c>
    </row>
    <row r="46" spans="1:5" ht="18">
      <c r="A46" s="169" t="s">
        <v>906</v>
      </c>
      <c r="B46" s="170">
        <v>4</v>
      </c>
      <c r="C46" s="171" t="s">
        <v>746</v>
      </c>
      <c r="D46" s="172"/>
      <c r="E46" s="172">
        <v>239</v>
      </c>
    </row>
    <row r="47" spans="1:5" ht="18">
      <c r="A47" s="169" t="s">
        <v>907</v>
      </c>
      <c r="B47" s="170">
        <v>4</v>
      </c>
      <c r="C47" s="171" t="s">
        <v>748</v>
      </c>
      <c r="D47" s="172"/>
      <c r="E47" s="172">
        <v>844</v>
      </c>
    </row>
    <row r="48" spans="1:5" ht="18">
      <c r="A48" s="169" t="s">
        <v>908</v>
      </c>
      <c r="B48" s="170">
        <v>4</v>
      </c>
      <c r="C48" s="171" t="s">
        <v>750</v>
      </c>
      <c r="D48" s="172"/>
      <c r="E48" s="172">
        <v>479</v>
      </c>
    </row>
    <row r="49" spans="1:5" ht="18">
      <c r="A49" s="169" t="s">
        <v>909</v>
      </c>
      <c r="B49" s="170">
        <v>4</v>
      </c>
      <c r="C49" s="171" t="s">
        <v>768</v>
      </c>
      <c r="D49" s="172"/>
      <c r="E49" s="172">
        <v>385</v>
      </c>
    </row>
    <row r="50" spans="1:5" ht="18">
      <c r="A50" s="169" t="s">
        <v>910</v>
      </c>
      <c r="B50" s="170">
        <v>4</v>
      </c>
      <c r="C50" s="171" t="s">
        <v>769</v>
      </c>
      <c r="D50" s="172">
        <v>426</v>
      </c>
      <c r="E50" s="172">
        <v>913</v>
      </c>
    </row>
    <row r="51" spans="1:5" ht="36">
      <c r="A51" s="169" t="s">
        <v>911</v>
      </c>
      <c r="B51" s="170">
        <v>4</v>
      </c>
      <c r="C51" s="171" t="s">
        <v>770</v>
      </c>
      <c r="D51" s="172"/>
      <c r="E51" s="172">
        <v>364</v>
      </c>
    </row>
    <row r="52" spans="1:5" ht="36">
      <c r="A52" s="169" t="s">
        <v>912</v>
      </c>
      <c r="B52" s="170">
        <v>4</v>
      </c>
      <c r="C52" s="171" t="s">
        <v>771</v>
      </c>
      <c r="D52" s="172"/>
      <c r="E52" s="172">
        <v>682</v>
      </c>
    </row>
    <row r="53" spans="1:5" ht="18">
      <c r="A53" s="169" t="s">
        <v>913</v>
      </c>
      <c r="B53" s="170">
        <v>4</v>
      </c>
      <c r="C53" s="171" t="s">
        <v>773</v>
      </c>
      <c r="D53" s="172"/>
      <c r="E53" s="172">
        <v>292</v>
      </c>
    </row>
    <row r="54" spans="1:5" ht="18">
      <c r="A54" s="169" t="s">
        <v>914</v>
      </c>
      <c r="B54" s="170">
        <v>4</v>
      </c>
      <c r="C54" s="176" t="s">
        <v>794</v>
      </c>
      <c r="D54" s="172">
        <v>1025</v>
      </c>
      <c r="E54" s="172">
        <v>4452</v>
      </c>
    </row>
    <row r="55" spans="1:5" ht="18">
      <c r="A55" s="169" t="s">
        <v>915</v>
      </c>
      <c r="B55" s="170">
        <v>4</v>
      </c>
      <c r="C55" s="171" t="s">
        <v>796</v>
      </c>
      <c r="D55" s="172"/>
      <c r="E55" s="172">
        <v>334</v>
      </c>
    </row>
    <row r="56" spans="1:5" ht="18">
      <c r="A56" s="169" t="s">
        <v>916</v>
      </c>
      <c r="B56" s="170">
        <v>4</v>
      </c>
      <c r="C56" s="171" t="s">
        <v>810</v>
      </c>
      <c r="D56" s="172"/>
      <c r="E56" s="172">
        <v>347</v>
      </c>
    </row>
    <row r="57" spans="1:5" ht="18">
      <c r="A57" s="169" t="s">
        <v>917</v>
      </c>
      <c r="B57" s="170">
        <v>4</v>
      </c>
      <c r="C57" s="171" t="s">
        <v>814</v>
      </c>
      <c r="D57" s="172"/>
      <c r="E57" s="172">
        <v>187</v>
      </c>
    </row>
    <row r="58" spans="1:5" ht="36">
      <c r="A58" s="169" t="s">
        <v>918</v>
      </c>
      <c r="B58" s="170">
        <v>4</v>
      </c>
      <c r="C58" s="171" t="s">
        <v>824</v>
      </c>
      <c r="D58" s="172"/>
      <c r="E58" s="172">
        <v>334</v>
      </c>
    </row>
    <row r="59" spans="1:5" ht="36">
      <c r="A59" s="169" t="s">
        <v>919</v>
      </c>
      <c r="B59" s="170">
        <v>4</v>
      </c>
      <c r="C59" s="171" t="s">
        <v>825</v>
      </c>
      <c r="D59" s="172"/>
      <c r="E59" s="172">
        <v>230</v>
      </c>
    </row>
    <row r="60" spans="1:5" ht="18">
      <c r="A60" s="169" t="s">
        <v>920</v>
      </c>
      <c r="B60" s="170">
        <v>4</v>
      </c>
      <c r="C60" s="171" t="s">
        <v>826</v>
      </c>
      <c r="D60" s="172"/>
      <c r="E60" s="172">
        <v>819</v>
      </c>
    </row>
    <row r="61" spans="1:5" ht="18">
      <c r="A61" s="169" t="s">
        <v>921</v>
      </c>
      <c r="B61" s="170">
        <v>4</v>
      </c>
      <c r="C61" s="171" t="s">
        <v>848</v>
      </c>
      <c r="D61" s="172"/>
      <c r="E61" s="172">
        <v>239</v>
      </c>
    </row>
    <row r="62" spans="1:5" ht="18">
      <c r="A62" s="169" t="s">
        <v>922</v>
      </c>
      <c r="B62" s="170">
        <v>5</v>
      </c>
      <c r="C62" s="171" t="s">
        <v>747</v>
      </c>
      <c r="D62" s="172"/>
      <c r="E62" s="172">
        <v>1076</v>
      </c>
    </row>
    <row r="63" spans="1:5" ht="18">
      <c r="A63" s="169" t="s">
        <v>923</v>
      </c>
      <c r="B63" s="170">
        <v>5</v>
      </c>
      <c r="C63" s="171" t="s">
        <v>749</v>
      </c>
      <c r="D63" s="172"/>
      <c r="E63" s="172">
        <v>398</v>
      </c>
    </row>
    <row r="64" spans="1:5" ht="18">
      <c r="A64" s="169" t="s">
        <v>924</v>
      </c>
      <c r="B64" s="170">
        <v>5</v>
      </c>
      <c r="C64" s="171" t="s">
        <v>753</v>
      </c>
      <c r="D64" s="172">
        <v>11</v>
      </c>
      <c r="E64" s="172">
        <v>306</v>
      </c>
    </row>
    <row r="65" spans="1:5" ht="18">
      <c r="A65" s="169" t="s">
        <v>925</v>
      </c>
      <c r="B65" s="170">
        <v>5</v>
      </c>
      <c r="C65" s="171" t="s">
        <v>774</v>
      </c>
      <c r="D65" s="172"/>
      <c r="E65" s="172">
        <v>2278</v>
      </c>
    </row>
    <row r="66" spans="1:5" ht="18">
      <c r="A66" s="169" t="s">
        <v>926</v>
      </c>
      <c r="B66" s="170">
        <v>5</v>
      </c>
      <c r="C66" s="171" t="s">
        <v>799</v>
      </c>
      <c r="D66" s="172"/>
      <c r="E66" s="172">
        <v>844</v>
      </c>
    </row>
    <row r="67" spans="1:5" ht="18">
      <c r="A67" s="169" t="s">
        <v>927</v>
      </c>
      <c r="B67" s="170">
        <v>5</v>
      </c>
      <c r="C67" s="171" t="s">
        <v>803</v>
      </c>
      <c r="D67" s="172"/>
      <c r="E67" s="172">
        <v>446</v>
      </c>
    </row>
    <row r="68" spans="1:5" ht="18">
      <c r="A68" s="169" t="s">
        <v>928</v>
      </c>
      <c r="B68" s="170">
        <v>5</v>
      </c>
      <c r="C68" s="171" t="s">
        <v>807</v>
      </c>
      <c r="D68" s="172"/>
      <c r="E68" s="172">
        <v>158</v>
      </c>
    </row>
    <row r="69" spans="1:5" ht="18">
      <c r="A69" s="169" t="s">
        <v>929</v>
      </c>
      <c r="B69" s="170">
        <v>5</v>
      </c>
      <c r="C69" s="171" t="s">
        <v>812</v>
      </c>
      <c r="D69" s="172"/>
      <c r="E69" s="172">
        <v>464</v>
      </c>
    </row>
    <row r="70" spans="1:5" ht="18">
      <c r="A70" s="169" t="s">
        <v>930</v>
      </c>
      <c r="B70" s="170">
        <v>5</v>
      </c>
      <c r="C70" s="176" t="s">
        <v>838</v>
      </c>
      <c r="D70" s="172">
        <v>1404</v>
      </c>
      <c r="E70" s="172">
        <v>10274</v>
      </c>
    </row>
    <row r="71" spans="1:5" ht="18">
      <c r="A71" s="169" t="s">
        <v>931</v>
      </c>
      <c r="B71" s="170">
        <v>6</v>
      </c>
      <c r="C71" s="171" t="s">
        <v>751</v>
      </c>
      <c r="D71" s="172"/>
      <c r="E71" s="172">
        <v>351</v>
      </c>
    </row>
    <row r="72" spans="1:5" ht="18">
      <c r="A72" s="169" t="s">
        <v>933</v>
      </c>
      <c r="B72" s="170">
        <v>6</v>
      </c>
      <c r="C72" s="171" t="s">
        <v>759</v>
      </c>
      <c r="D72" s="172"/>
      <c r="E72" s="172">
        <v>228</v>
      </c>
    </row>
    <row r="73" spans="1:5" ht="18">
      <c r="A73" s="169" t="s">
        <v>934</v>
      </c>
      <c r="B73" s="170">
        <v>6</v>
      </c>
      <c r="C73" s="171" t="s">
        <v>761</v>
      </c>
      <c r="D73" s="172"/>
      <c r="E73" s="172">
        <v>405</v>
      </c>
    </row>
    <row r="74" spans="1:5" ht="18">
      <c r="A74" s="169" t="s">
        <v>935</v>
      </c>
      <c r="B74" s="170">
        <v>6</v>
      </c>
      <c r="C74" s="171" t="s">
        <v>763</v>
      </c>
      <c r="D74" s="172"/>
      <c r="E74" s="172">
        <v>577</v>
      </c>
    </row>
    <row r="75" spans="1:5" ht="36">
      <c r="A75" s="169" t="s">
        <v>936</v>
      </c>
      <c r="B75" s="170">
        <v>6</v>
      </c>
      <c r="C75" s="171" t="s">
        <v>764</v>
      </c>
      <c r="D75" s="172"/>
      <c r="E75" s="172">
        <v>5626</v>
      </c>
    </row>
    <row r="76" spans="1:5" ht="18">
      <c r="A76" s="169" t="s">
        <v>932</v>
      </c>
      <c r="B76" s="170">
        <v>6</v>
      </c>
      <c r="C76" s="171" t="s">
        <v>756</v>
      </c>
      <c r="D76" s="172"/>
      <c r="E76" s="172">
        <v>532</v>
      </c>
    </row>
    <row r="77" spans="1:5" ht="18">
      <c r="A77" s="169" t="s">
        <v>937</v>
      </c>
      <c r="B77" s="170">
        <v>6</v>
      </c>
      <c r="C77" s="171" t="s">
        <v>772</v>
      </c>
      <c r="D77" s="172"/>
      <c r="E77" s="172">
        <v>460</v>
      </c>
    </row>
    <row r="78" spans="1:5" ht="18">
      <c r="A78" s="169" t="s">
        <v>938</v>
      </c>
      <c r="B78" s="170">
        <v>6</v>
      </c>
      <c r="C78" s="171" t="s">
        <v>785</v>
      </c>
      <c r="D78" s="172"/>
      <c r="E78" s="172">
        <v>449</v>
      </c>
    </row>
    <row r="79" spans="1:5" ht="36">
      <c r="A79" s="169" t="s">
        <v>939</v>
      </c>
      <c r="B79" s="170">
        <v>6</v>
      </c>
      <c r="C79" s="171" t="s">
        <v>802</v>
      </c>
      <c r="D79" s="172"/>
      <c r="E79" s="172">
        <v>94</v>
      </c>
    </row>
    <row r="80" spans="1:5" ht="18">
      <c r="A80" s="169" t="s">
        <v>940</v>
      </c>
      <c r="B80" s="170">
        <v>6</v>
      </c>
      <c r="C80" s="171" t="s">
        <v>811</v>
      </c>
      <c r="D80" s="172"/>
      <c r="E80" s="172">
        <v>1124</v>
      </c>
    </row>
    <row r="81" spans="1:5" ht="18">
      <c r="A81" s="169" t="s">
        <v>941</v>
      </c>
      <c r="B81" s="170">
        <v>6</v>
      </c>
      <c r="C81" s="171" t="s">
        <v>823</v>
      </c>
      <c r="D81" s="172"/>
      <c r="E81" s="172">
        <v>420</v>
      </c>
    </row>
    <row r="82" spans="1:5" ht="18">
      <c r="A82" s="169" t="s">
        <v>942</v>
      </c>
      <c r="B82" s="170">
        <v>6</v>
      </c>
      <c r="C82" s="171" t="s">
        <v>827</v>
      </c>
      <c r="D82" s="172"/>
      <c r="E82" s="172">
        <v>2222</v>
      </c>
    </row>
    <row r="83" spans="1:5" ht="18">
      <c r="A83" s="169" t="s">
        <v>943</v>
      </c>
      <c r="B83" s="170">
        <v>6</v>
      </c>
      <c r="C83" s="171" t="s">
        <v>833</v>
      </c>
      <c r="D83" s="172"/>
      <c r="E83" s="172">
        <v>1655</v>
      </c>
    </row>
    <row r="84" spans="1:5" ht="36">
      <c r="A84" s="169" t="s">
        <v>944</v>
      </c>
      <c r="B84" s="170">
        <v>6</v>
      </c>
      <c r="C84" s="171" t="s">
        <v>834</v>
      </c>
      <c r="D84" s="172"/>
      <c r="E84" s="172">
        <v>1049</v>
      </c>
    </row>
    <row r="85" spans="1:5" ht="18">
      <c r="A85" s="169" t="s">
        <v>945</v>
      </c>
      <c r="B85" s="170">
        <v>6</v>
      </c>
      <c r="C85" s="171" t="s">
        <v>841</v>
      </c>
      <c r="D85" s="172"/>
      <c r="E85" s="172">
        <v>528</v>
      </c>
    </row>
    <row r="86" spans="1:5" ht="18">
      <c r="A86" s="169" t="s">
        <v>946</v>
      </c>
      <c r="B86" s="170">
        <v>6</v>
      </c>
      <c r="C86" s="176" t="s">
        <v>844</v>
      </c>
      <c r="D86" s="172">
        <v>5513</v>
      </c>
      <c r="E86" s="172">
        <v>11246</v>
      </c>
    </row>
    <row r="87" spans="1:5" ht="18">
      <c r="A87" s="169" t="s">
        <v>947</v>
      </c>
      <c r="B87" s="170">
        <v>6</v>
      </c>
      <c r="C87" s="171" t="s">
        <v>846</v>
      </c>
      <c r="D87" s="172"/>
      <c r="E87" s="172">
        <v>2074</v>
      </c>
    </row>
    <row r="88" spans="1:5" ht="18">
      <c r="A88" s="169" t="s">
        <v>948</v>
      </c>
      <c r="B88" s="170">
        <v>7</v>
      </c>
      <c r="C88" s="171" t="s">
        <v>744</v>
      </c>
      <c r="D88" s="172"/>
      <c r="E88" s="172">
        <v>1575</v>
      </c>
    </row>
    <row r="89" spans="1:5" ht="18">
      <c r="A89" s="169" t="s">
        <v>949</v>
      </c>
      <c r="B89" s="170">
        <v>7</v>
      </c>
      <c r="C89" s="171" t="s">
        <v>758</v>
      </c>
      <c r="D89" s="172"/>
      <c r="E89" s="172">
        <v>1730</v>
      </c>
    </row>
    <row r="90" spans="1:5" ht="18">
      <c r="A90" s="169" t="s">
        <v>950</v>
      </c>
      <c r="B90" s="170">
        <v>7</v>
      </c>
      <c r="C90" s="171" t="s">
        <v>760</v>
      </c>
      <c r="D90" s="172"/>
      <c r="E90" s="172">
        <v>696</v>
      </c>
    </row>
    <row r="91" spans="1:5" ht="18">
      <c r="A91" s="169" t="s">
        <v>951</v>
      </c>
      <c r="B91" s="170">
        <v>7</v>
      </c>
      <c r="C91" s="171" t="s">
        <v>766</v>
      </c>
      <c r="D91" s="172"/>
      <c r="E91" s="172">
        <v>1298</v>
      </c>
    </row>
    <row r="92" spans="1:5" ht="18">
      <c r="A92" s="169" t="s">
        <v>952</v>
      </c>
      <c r="B92" s="170">
        <v>7</v>
      </c>
      <c r="C92" s="171" t="s">
        <v>767</v>
      </c>
      <c r="D92" s="172"/>
      <c r="E92" s="172">
        <v>675</v>
      </c>
    </row>
    <row r="93" spans="1:5" ht="18">
      <c r="A93" s="169" t="s">
        <v>953</v>
      </c>
      <c r="B93" s="170">
        <v>7</v>
      </c>
      <c r="C93" s="171" t="s">
        <v>788</v>
      </c>
      <c r="D93" s="172"/>
      <c r="E93" s="172">
        <v>392</v>
      </c>
    </row>
    <row r="94" spans="1:5" ht="18">
      <c r="A94" s="169" t="s">
        <v>954</v>
      </c>
      <c r="B94" s="170">
        <v>7</v>
      </c>
      <c r="C94" s="171" t="s">
        <v>789</v>
      </c>
      <c r="D94" s="172"/>
      <c r="E94" s="172">
        <v>688</v>
      </c>
    </row>
    <row r="95" spans="1:5" ht="18">
      <c r="A95" s="169" t="s">
        <v>955</v>
      </c>
      <c r="B95" s="170">
        <v>7</v>
      </c>
      <c r="C95" s="171" t="s">
        <v>791</v>
      </c>
      <c r="D95" s="172"/>
      <c r="E95" s="172">
        <v>552</v>
      </c>
    </row>
    <row r="96" spans="1:5" ht="18">
      <c r="A96" s="169" t="s">
        <v>956</v>
      </c>
      <c r="B96" s="170">
        <v>7</v>
      </c>
      <c r="C96" s="171" t="s">
        <v>795</v>
      </c>
      <c r="D96" s="172"/>
      <c r="E96" s="172">
        <v>1654</v>
      </c>
    </row>
    <row r="97" spans="1:5" ht="18">
      <c r="A97" s="169" t="s">
        <v>957</v>
      </c>
      <c r="B97" s="170">
        <v>7</v>
      </c>
      <c r="C97" s="171" t="s">
        <v>798</v>
      </c>
      <c r="D97" s="172">
        <v>1126</v>
      </c>
      <c r="E97" s="172">
        <v>4218</v>
      </c>
    </row>
    <row r="98" spans="1:5" ht="18">
      <c r="A98" s="169" t="s">
        <v>958</v>
      </c>
      <c r="B98" s="170">
        <v>7</v>
      </c>
      <c r="C98" s="171" t="s">
        <v>800</v>
      </c>
      <c r="D98" s="172">
        <v>763</v>
      </c>
      <c r="E98" s="172">
        <v>3150</v>
      </c>
    </row>
    <row r="99" spans="1:5" ht="18">
      <c r="A99" s="169" t="s">
        <v>959</v>
      </c>
      <c r="B99" s="170">
        <v>7</v>
      </c>
      <c r="C99" s="171" t="s">
        <v>804</v>
      </c>
      <c r="D99" s="172"/>
      <c r="E99" s="172">
        <v>557</v>
      </c>
    </row>
    <row r="100" spans="1:5" ht="18">
      <c r="A100" s="169" t="s">
        <v>960</v>
      </c>
      <c r="B100" s="170">
        <v>7</v>
      </c>
      <c r="C100" s="171" t="s">
        <v>808</v>
      </c>
      <c r="D100" s="172"/>
      <c r="E100" s="172">
        <v>581</v>
      </c>
    </row>
    <row r="101" spans="1:5" ht="18">
      <c r="A101" s="169" t="s">
        <v>961</v>
      </c>
      <c r="B101" s="170">
        <v>7</v>
      </c>
      <c r="C101" s="171" t="s">
        <v>815</v>
      </c>
      <c r="D101" s="172"/>
      <c r="E101" s="172">
        <v>831</v>
      </c>
    </row>
    <row r="102" spans="1:5" ht="18">
      <c r="A102" s="169" t="s">
        <v>962</v>
      </c>
      <c r="B102" s="170">
        <v>7</v>
      </c>
      <c r="C102" s="171" t="s">
        <v>817</v>
      </c>
      <c r="D102" s="172"/>
      <c r="E102" s="172">
        <v>947</v>
      </c>
    </row>
    <row r="103" spans="1:5" ht="18">
      <c r="A103" s="169" t="s">
        <v>963</v>
      </c>
      <c r="B103" s="170">
        <v>7</v>
      </c>
      <c r="C103" s="171" t="s">
        <v>821</v>
      </c>
      <c r="D103" s="172">
        <v>1120</v>
      </c>
      <c r="E103" s="172">
        <v>5745</v>
      </c>
    </row>
    <row r="104" spans="1:5" ht="18">
      <c r="A104" s="169" t="s">
        <v>964</v>
      </c>
      <c r="B104" s="170">
        <v>7</v>
      </c>
      <c r="C104" s="171" t="s">
        <v>822</v>
      </c>
      <c r="D104" s="172"/>
      <c r="E104" s="172">
        <v>1437</v>
      </c>
    </row>
    <row r="105" spans="1:5" ht="18">
      <c r="A105" s="169" t="s">
        <v>965</v>
      </c>
      <c r="B105" s="170">
        <v>7</v>
      </c>
      <c r="C105" s="176" t="s">
        <v>831</v>
      </c>
      <c r="D105" s="172">
        <v>889</v>
      </c>
      <c r="E105" s="172">
        <v>4814</v>
      </c>
    </row>
    <row r="106" spans="1:5" ht="18">
      <c r="A106" s="169" t="s">
        <v>966</v>
      </c>
      <c r="B106" s="170">
        <v>7</v>
      </c>
      <c r="C106" s="171" t="s">
        <v>836</v>
      </c>
      <c r="D106" s="172"/>
      <c r="E106" s="172">
        <v>701</v>
      </c>
    </row>
    <row r="107" spans="1:5" ht="18">
      <c r="A107" s="169" t="s">
        <v>967</v>
      </c>
      <c r="B107" s="170">
        <v>7</v>
      </c>
      <c r="C107" s="171" t="s">
        <v>840</v>
      </c>
      <c r="D107" s="172"/>
      <c r="E107" s="172">
        <v>1923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0931-532F-455F-9A85-6DA0A7F39E0A}">
  <dimension ref="A1:M107"/>
  <sheetViews>
    <sheetView workbookViewId="0"/>
  </sheetViews>
  <sheetFormatPr defaultColWidth="11.42578125" defaultRowHeight="15.75"/>
  <cols>
    <col min="1" max="1" width="12" style="59" bestFit="1" customWidth="1"/>
    <col min="2" max="2" width="9" style="59" customWidth="1"/>
    <col min="3" max="3" width="13.85546875" style="59" customWidth="1"/>
    <col min="4" max="6" width="11.42578125" style="48"/>
    <col min="7" max="7" width="7.7109375" style="59" bestFit="1" customWidth="1"/>
    <col min="8" max="9" width="13.7109375" style="48" bestFit="1" customWidth="1"/>
    <col min="10" max="10" width="23.85546875" style="48" bestFit="1" customWidth="1"/>
    <col min="11" max="16384" width="11.42578125" style="48"/>
  </cols>
  <sheetData>
    <row r="1" spans="1:13" ht="54">
      <c r="A1" s="184" t="s">
        <v>850</v>
      </c>
      <c r="B1" s="184" t="s">
        <v>620</v>
      </c>
      <c r="C1" s="184" t="s">
        <v>621</v>
      </c>
      <c r="D1" s="184" t="s">
        <v>1038</v>
      </c>
      <c r="E1" s="184" t="s">
        <v>1038</v>
      </c>
      <c r="G1" s="167" t="s">
        <v>620</v>
      </c>
      <c r="H1" s="167" t="s">
        <v>1039</v>
      </c>
      <c r="I1" s="167" t="s">
        <v>1040</v>
      </c>
      <c r="J1" s="167" t="s">
        <v>1041</v>
      </c>
    </row>
    <row r="2" spans="1:13" ht="18.75">
      <c r="A2" s="185" t="s">
        <v>854</v>
      </c>
      <c r="B2" s="186">
        <v>1</v>
      </c>
      <c r="C2" s="187" t="s">
        <v>752</v>
      </c>
      <c r="D2" s="188"/>
      <c r="E2" s="188"/>
      <c r="G2" s="173" t="s">
        <v>855</v>
      </c>
      <c r="H2" s="189">
        <f>SUM(D2:D11)</f>
        <v>395</v>
      </c>
      <c r="I2" s="189">
        <f>SUM(E2:E11)</f>
        <v>382</v>
      </c>
      <c r="J2" s="190">
        <f>(I2-H2)/H2*100</f>
        <v>-3.2911392405063293</v>
      </c>
    </row>
    <row r="3" spans="1:13" ht="18.75">
      <c r="A3" s="185" t="s">
        <v>856</v>
      </c>
      <c r="B3" s="186">
        <v>1</v>
      </c>
      <c r="C3" s="187" t="s">
        <v>765</v>
      </c>
      <c r="D3" s="188"/>
      <c r="E3" s="188"/>
      <c r="G3" s="173" t="s">
        <v>857</v>
      </c>
      <c r="H3" s="189">
        <f>SUM(D12:D31)</f>
        <v>58562</v>
      </c>
      <c r="I3" s="189">
        <f>SUM(E12:E31)</f>
        <v>61608</v>
      </c>
      <c r="J3" s="190">
        <f t="shared" ref="J3:J9" si="0">(I3-H3)/H3*100</f>
        <v>5.2013250913561695</v>
      </c>
    </row>
    <row r="4" spans="1:13" ht="18.75">
      <c r="A4" s="185" t="s">
        <v>858</v>
      </c>
      <c r="B4" s="186">
        <v>1</v>
      </c>
      <c r="C4" s="187" t="s">
        <v>775</v>
      </c>
      <c r="D4" s="188"/>
      <c r="E4" s="188"/>
      <c r="G4" s="173" t="s">
        <v>859</v>
      </c>
      <c r="H4" s="189">
        <f>SUM(D32:D45)</f>
        <v>493</v>
      </c>
      <c r="I4" s="189">
        <f>SUM(E32:E45)</f>
        <v>496</v>
      </c>
      <c r="J4" s="190">
        <f t="shared" si="0"/>
        <v>0.6085192697768762</v>
      </c>
      <c r="M4" s="48" t="s">
        <v>1042</v>
      </c>
    </row>
    <row r="5" spans="1:13" ht="19.5">
      <c r="A5" s="185" t="s">
        <v>860</v>
      </c>
      <c r="B5" s="186">
        <v>1</v>
      </c>
      <c r="C5" s="187" t="s">
        <v>780</v>
      </c>
      <c r="D5" s="188"/>
      <c r="E5" s="188"/>
      <c r="G5" s="173" t="s">
        <v>861</v>
      </c>
      <c r="H5" s="189">
        <f>SUM(D46:D61)</f>
        <v>1359</v>
      </c>
      <c r="I5" s="189">
        <f>SUM(E46:E61)</f>
        <v>1451</v>
      </c>
      <c r="J5" s="190">
        <f t="shared" si="0"/>
        <v>6.7696835908756441</v>
      </c>
      <c r="M5" s="191" t="s">
        <v>1043</v>
      </c>
    </row>
    <row r="6" spans="1:13" ht="18.75">
      <c r="A6" s="185" t="s">
        <v>862</v>
      </c>
      <c r="B6" s="186">
        <v>1</v>
      </c>
      <c r="C6" s="187" t="s">
        <v>786</v>
      </c>
      <c r="D6" s="188"/>
      <c r="E6" s="188"/>
      <c r="G6" s="173" t="s">
        <v>863</v>
      </c>
      <c r="H6" s="189">
        <f>SUM(D62:D70)</f>
        <v>1273</v>
      </c>
      <c r="I6" s="189">
        <f>SUM(E62:E70)</f>
        <v>1415</v>
      </c>
      <c r="J6" s="190">
        <f t="shared" si="0"/>
        <v>11.154752553024352</v>
      </c>
      <c r="M6" s="192" t="s">
        <v>144</v>
      </c>
    </row>
    <row r="7" spans="1:13" ht="18.75">
      <c r="A7" s="185" t="s">
        <v>864</v>
      </c>
      <c r="B7" s="186">
        <v>1</v>
      </c>
      <c r="C7" s="187" t="s">
        <v>787</v>
      </c>
      <c r="D7" s="188"/>
      <c r="E7" s="188"/>
      <c r="G7" s="173" t="s">
        <v>865</v>
      </c>
      <c r="H7" s="189">
        <f>SUM(D71:D87)</f>
        <v>5066</v>
      </c>
      <c r="I7" s="189">
        <f>SUM(E71:E87)</f>
        <v>5513</v>
      </c>
      <c r="J7" s="190">
        <f t="shared" si="0"/>
        <v>8.8235294117647065</v>
      </c>
    </row>
    <row r="8" spans="1:13" ht="18.75">
      <c r="A8" s="185" t="s">
        <v>866</v>
      </c>
      <c r="B8" s="186">
        <v>1</v>
      </c>
      <c r="C8" s="193" t="s">
        <v>790</v>
      </c>
      <c r="D8" s="188">
        <v>395</v>
      </c>
      <c r="E8" s="188">
        <v>382</v>
      </c>
      <c r="G8" s="173" t="s">
        <v>867</v>
      </c>
      <c r="H8" s="189">
        <f>SUM(D88:D107)</f>
        <v>3808</v>
      </c>
      <c r="I8" s="189">
        <f>SUM(E88:E107)</f>
        <v>3898</v>
      </c>
      <c r="J8" s="190">
        <f t="shared" si="0"/>
        <v>2.3634453781512605</v>
      </c>
    </row>
    <row r="9" spans="1:13" ht="18.75">
      <c r="A9" s="185" t="s">
        <v>868</v>
      </c>
      <c r="B9" s="186">
        <v>1</v>
      </c>
      <c r="C9" s="187" t="s">
        <v>797</v>
      </c>
      <c r="D9" s="188"/>
      <c r="E9" s="188"/>
      <c r="G9" s="173" t="s">
        <v>869</v>
      </c>
      <c r="H9" s="189">
        <f>SUM(H2:H8)</f>
        <v>70956</v>
      </c>
      <c r="I9" s="189">
        <f>SUM(I2:I8)</f>
        <v>74763</v>
      </c>
      <c r="J9" s="190">
        <f t="shared" si="0"/>
        <v>5.365296803652968</v>
      </c>
    </row>
    <row r="10" spans="1:13" ht="18.75">
      <c r="A10" s="185" t="s">
        <v>870</v>
      </c>
      <c r="B10" s="186">
        <v>1</v>
      </c>
      <c r="C10" s="187" t="s">
        <v>805</v>
      </c>
      <c r="D10" s="188"/>
      <c r="E10" s="188"/>
      <c r="G10" s="65"/>
    </row>
    <row r="11" spans="1:13" ht="18.75">
      <c r="A11" s="185" t="s">
        <v>871</v>
      </c>
      <c r="B11" s="186">
        <v>1</v>
      </c>
      <c r="C11" s="187" t="s">
        <v>829</v>
      </c>
      <c r="D11" s="188"/>
      <c r="E11" s="188"/>
      <c r="G11" s="65"/>
    </row>
    <row r="12" spans="1:13" ht="18.75">
      <c r="A12" s="185" t="s">
        <v>872</v>
      </c>
      <c r="B12" s="186">
        <v>2</v>
      </c>
      <c r="C12" s="187" t="s">
        <v>739</v>
      </c>
      <c r="D12" s="188"/>
      <c r="E12" s="188"/>
      <c r="G12" s="65"/>
    </row>
    <row r="13" spans="1:13" ht="18.75">
      <c r="A13" s="185" t="s">
        <v>873</v>
      </c>
      <c r="B13" s="186">
        <v>2</v>
      </c>
      <c r="C13" s="187" t="s">
        <v>743</v>
      </c>
      <c r="D13" s="188"/>
      <c r="E13" s="188"/>
      <c r="G13" s="65"/>
    </row>
    <row r="14" spans="1:13" ht="18.75">
      <c r="A14" s="185" t="s">
        <v>874</v>
      </c>
      <c r="B14" s="186">
        <v>2</v>
      </c>
      <c r="C14" s="187" t="s">
        <v>745</v>
      </c>
      <c r="D14" s="188"/>
      <c r="E14" s="188"/>
      <c r="G14" s="65"/>
      <c r="I14" s="48">
        <v>-3.2911392405063293</v>
      </c>
    </row>
    <row r="15" spans="1:13" ht="37.5">
      <c r="A15" s="185" t="s">
        <v>875</v>
      </c>
      <c r="B15" s="186">
        <v>2</v>
      </c>
      <c r="C15" s="187" t="s">
        <v>762</v>
      </c>
      <c r="D15" s="188"/>
      <c r="E15" s="188"/>
      <c r="G15" s="65"/>
      <c r="I15" s="48">
        <v>5.2013250913561695</v>
      </c>
    </row>
    <row r="16" spans="1:13" ht="18.75">
      <c r="A16" s="185" t="s">
        <v>876</v>
      </c>
      <c r="B16" s="186">
        <v>2</v>
      </c>
      <c r="C16" s="187" t="s">
        <v>755</v>
      </c>
      <c r="D16" s="188">
        <v>1036</v>
      </c>
      <c r="E16" s="188">
        <v>1068</v>
      </c>
      <c r="G16" s="65"/>
      <c r="I16" s="48">
        <v>0.6085192697768762</v>
      </c>
    </row>
    <row r="17" spans="1:9" ht="18.75">
      <c r="A17" s="185" t="s">
        <v>877</v>
      </c>
      <c r="B17" s="186">
        <v>2</v>
      </c>
      <c r="C17" s="187" t="s">
        <v>757</v>
      </c>
      <c r="D17" s="188"/>
      <c r="E17" s="188"/>
      <c r="G17" s="65"/>
      <c r="I17" s="48">
        <v>6.7696835908756441</v>
      </c>
    </row>
    <row r="18" spans="1:9" ht="18.75">
      <c r="A18" s="185" t="s">
        <v>878</v>
      </c>
      <c r="B18" s="186">
        <v>2</v>
      </c>
      <c r="C18" s="187" t="s">
        <v>778</v>
      </c>
      <c r="D18" s="188"/>
      <c r="E18" s="188"/>
      <c r="G18" s="65"/>
      <c r="I18" s="48">
        <v>11.154752553024352</v>
      </c>
    </row>
    <row r="19" spans="1:9" ht="18.75">
      <c r="A19" s="185" t="s">
        <v>879</v>
      </c>
      <c r="B19" s="186">
        <v>2</v>
      </c>
      <c r="C19" s="187" t="s">
        <v>781</v>
      </c>
      <c r="D19" s="188"/>
      <c r="E19" s="188"/>
      <c r="G19" s="65"/>
      <c r="I19" s="48">
        <v>8.8235294117647065</v>
      </c>
    </row>
    <row r="20" spans="1:9" ht="18.75">
      <c r="A20" s="185" t="s">
        <v>880</v>
      </c>
      <c r="B20" s="186">
        <v>2</v>
      </c>
      <c r="C20" s="187" t="s">
        <v>783</v>
      </c>
      <c r="D20" s="188"/>
      <c r="E20" s="188"/>
      <c r="G20" s="65"/>
      <c r="I20" s="48">
        <v>2.3634453781512605</v>
      </c>
    </row>
    <row r="21" spans="1:9" ht="18.75">
      <c r="A21" s="185" t="s">
        <v>881</v>
      </c>
      <c r="B21" s="186">
        <v>2</v>
      </c>
      <c r="C21" s="193" t="s">
        <v>792</v>
      </c>
      <c r="D21" s="188">
        <v>55919</v>
      </c>
      <c r="E21" s="188">
        <v>58926</v>
      </c>
      <c r="G21" s="65"/>
    </row>
    <row r="22" spans="1:9" ht="18.75">
      <c r="A22" s="185" t="s">
        <v>882</v>
      </c>
      <c r="B22" s="186">
        <v>2</v>
      </c>
      <c r="C22" s="187" t="s">
        <v>793</v>
      </c>
      <c r="D22" s="188"/>
      <c r="E22" s="188"/>
      <c r="G22" s="65"/>
    </row>
    <row r="23" spans="1:9" ht="18.75">
      <c r="A23" s="185" t="s">
        <v>883</v>
      </c>
      <c r="B23" s="186">
        <v>2</v>
      </c>
      <c r="C23" s="187" t="s">
        <v>801</v>
      </c>
      <c r="D23" s="188">
        <v>885</v>
      </c>
      <c r="E23" s="188">
        <v>857</v>
      </c>
      <c r="G23" s="65"/>
    </row>
    <row r="24" spans="1:9" ht="18.75">
      <c r="A24" s="185" t="s">
        <v>884</v>
      </c>
      <c r="B24" s="186">
        <v>2</v>
      </c>
      <c r="C24" s="187" t="s">
        <v>809</v>
      </c>
      <c r="D24" s="188"/>
      <c r="E24" s="188"/>
      <c r="G24" s="65"/>
    </row>
    <row r="25" spans="1:9" ht="18.75">
      <c r="A25" s="185" t="s">
        <v>885</v>
      </c>
      <c r="B25" s="186">
        <v>2</v>
      </c>
      <c r="C25" s="187" t="s">
        <v>818</v>
      </c>
      <c r="D25" s="188"/>
      <c r="E25" s="188"/>
      <c r="G25" s="65"/>
    </row>
    <row r="26" spans="1:9" ht="18.75">
      <c r="A26" s="185" t="s">
        <v>886</v>
      </c>
      <c r="B26" s="186">
        <v>2</v>
      </c>
      <c r="C26" s="187" t="s">
        <v>832</v>
      </c>
      <c r="D26" s="188"/>
      <c r="E26" s="188"/>
      <c r="G26" s="65"/>
    </row>
    <row r="27" spans="1:9" ht="18.75">
      <c r="A27" s="185" t="s">
        <v>887</v>
      </c>
      <c r="B27" s="186">
        <v>2</v>
      </c>
      <c r="C27" s="187" t="s">
        <v>835</v>
      </c>
      <c r="D27" s="188"/>
      <c r="E27" s="188"/>
      <c r="G27" s="65"/>
    </row>
    <row r="28" spans="1:9" ht="18.75">
      <c r="A28" s="185" t="s">
        <v>888</v>
      </c>
      <c r="B28" s="186">
        <v>2</v>
      </c>
      <c r="C28" s="187" t="s">
        <v>837</v>
      </c>
      <c r="D28" s="188"/>
      <c r="E28" s="188"/>
      <c r="G28" s="65"/>
    </row>
    <row r="29" spans="1:9" ht="18.75">
      <c r="A29" s="185" t="s">
        <v>889</v>
      </c>
      <c r="B29" s="186">
        <v>2</v>
      </c>
      <c r="C29" s="187" t="s">
        <v>842</v>
      </c>
      <c r="D29" s="188">
        <v>308</v>
      </c>
      <c r="E29" s="188">
        <v>406</v>
      </c>
      <c r="G29" s="65"/>
    </row>
    <row r="30" spans="1:9" ht="18.75">
      <c r="A30" s="185" t="s">
        <v>890</v>
      </c>
      <c r="B30" s="186">
        <v>2</v>
      </c>
      <c r="C30" s="187" t="s">
        <v>843</v>
      </c>
      <c r="D30" s="188">
        <v>414</v>
      </c>
      <c r="E30" s="188">
        <v>351</v>
      </c>
      <c r="G30" s="65"/>
    </row>
    <row r="31" spans="1:9" ht="18.75">
      <c r="A31" s="185" t="s">
        <v>891</v>
      </c>
      <c r="B31" s="186">
        <v>2</v>
      </c>
      <c r="C31" s="187" t="s">
        <v>847</v>
      </c>
      <c r="D31" s="188"/>
      <c r="E31" s="188"/>
      <c r="G31" s="65"/>
    </row>
    <row r="32" spans="1:9" ht="18.75">
      <c r="A32" s="185" t="s">
        <v>892</v>
      </c>
      <c r="B32" s="186">
        <v>3</v>
      </c>
      <c r="C32" s="187" t="s">
        <v>776</v>
      </c>
      <c r="D32" s="188"/>
      <c r="E32" s="188"/>
      <c r="G32" s="65"/>
    </row>
    <row r="33" spans="1:7" ht="18.75">
      <c r="A33" s="185" t="s">
        <v>893</v>
      </c>
      <c r="B33" s="186">
        <v>3</v>
      </c>
      <c r="C33" s="187" t="s">
        <v>777</v>
      </c>
      <c r="D33" s="188"/>
      <c r="E33" s="188"/>
      <c r="G33" s="65"/>
    </row>
    <row r="34" spans="1:7" ht="18.75">
      <c r="A34" s="185" t="s">
        <v>894</v>
      </c>
      <c r="B34" s="186">
        <v>3</v>
      </c>
      <c r="C34" s="187" t="s">
        <v>779</v>
      </c>
      <c r="D34" s="188"/>
      <c r="E34" s="188"/>
      <c r="G34" s="65"/>
    </row>
    <row r="35" spans="1:7" ht="18.75">
      <c r="A35" s="185" t="s">
        <v>895</v>
      </c>
      <c r="B35" s="186">
        <v>3</v>
      </c>
      <c r="C35" s="193" t="s">
        <v>782</v>
      </c>
      <c r="D35" s="188">
        <v>493</v>
      </c>
      <c r="E35" s="188">
        <v>496</v>
      </c>
      <c r="G35" s="65"/>
    </row>
    <row r="36" spans="1:7" ht="18.75">
      <c r="A36" s="185" t="s">
        <v>896</v>
      </c>
      <c r="B36" s="186">
        <v>3</v>
      </c>
      <c r="C36" s="187" t="s">
        <v>784</v>
      </c>
      <c r="D36" s="188"/>
      <c r="E36" s="188"/>
      <c r="G36" s="65"/>
    </row>
    <row r="37" spans="1:7" ht="18.75">
      <c r="A37" s="185" t="s">
        <v>897</v>
      </c>
      <c r="B37" s="186">
        <v>3</v>
      </c>
      <c r="C37" s="187" t="s">
        <v>806</v>
      </c>
      <c r="D37" s="188"/>
      <c r="E37" s="188"/>
      <c r="G37" s="65"/>
    </row>
    <row r="38" spans="1:7" ht="18.75">
      <c r="A38" s="185" t="s">
        <v>898</v>
      </c>
      <c r="B38" s="186">
        <v>3</v>
      </c>
      <c r="C38" s="187" t="s">
        <v>813</v>
      </c>
      <c r="D38" s="188"/>
      <c r="E38" s="188"/>
      <c r="G38" s="65"/>
    </row>
    <row r="39" spans="1:7" ht="18.75">
      <c r="A39" s="185" t="s">
        <v>899</v>
      </c>
      <c r="B39" s="186">
        <v>3</v>
      </c>
      <c r="C39" s="187" t="s">
        <v>816</v>
      </c>
      <c r="D39" s="188"/>
      <c r="E39" s="188"/>
      <c r="G39" s="65"/>
    </row>
    <row r="40" spans="1:7" ht="37.5">
      <c r="A40" s="185" t="s">
        <v>900</v>
      </c>
      <c r="B40" s="186">
        <v>3</v>
      </c>
      <c r="C40" s="187" t="s">
        <v>819</v>
      </c>
      <c r="D40" s="188"/>
      <c r="E40" s="188"/>
      <c r="G40" s="65"/>
    </row>
    <row r="41" spans="1:7" ht="18.75">
      <c r="A41" s="185" t="s">
        <v>901</v>
      </c>
      <c r="B41" s="186">
        <v>3</v>
      </c>
      <c r="C41" s="187" t="s">
        <v>820</v>
      </c>
      <c r="D41" s="188"/>
      <c r="E41" s="188"/>
      <c r="G41" s="65"/>
    </row>
    <row r="42" spans="1:7" ht="18.75">
      <c r="A42" s="185" t="s">
        <v>902</v>
      </c>
      <c r="B42" s="186">
        <v>3</v>
      </c>
      <c r="C42" s="187" t="s">
        <v>828</v>
      </c>
      <c r="D42" s="188"/>
      <c r="E42" s="188"/>
      <c r="G42" s="65"/>
    </row>
    <row r="43" spans="1:7" ht="18.75">
      <c r="A43" s="185" t="s">
        <v>903</v>
      </c>
      <c r="B43" s="186">
        <v>3</v>
      </c>
      <c r="C43" s="187" t="s">
        <v>830</v>
      </c>
      <c r="D43" s="188"/>
      <c r="E43" s="188"/>
      <c r="G43" s="65"/>
    </row>
    <row r="44" spans="1:7" ht="18.75">
      <c r="A44" s="185" t="s">
        <v>904</v>
      </c>
      <c r="B44" s="186">
        <v>3</v>
      </c>
      <c r="C44" s="187" t="s">
        <v>839</v>
      </c>
      <c r="D44" s="188"/>
      <c r="E44" s="188"/>
      <c r="G44" s="65"/>
    </row>
    <row r="45" spans="1:7" ht="18.75">
      <c r="A45" s="185" t="s">
        <v>905</v>
      </c>
      <c r="B45" s="186">
        <v>3</v>
      </c>
      <c r="C45" s="187" t="s">
        <v>845</v>
      </c>
      <c r="D45" s="188"/>
      <c r="E45" s="188"/>
      <c r="G45" s="65"/>
    </row>
    <row r="46" spans="1:7" ht="18.75">
      <c r="A46" s="185" t="s">
        <v>906</v>
      </c>
      <c r="B46" s="186">
        <v>4</v>
      </c>
      <c r="C46" s="187" t="s">
        <v>746</v>
      </c>
      <c r="D46" s="188"/>
      <c r="E46" s="188"/>
      <c r="G46" s="65"/>
    </row>
    <row r="47" spans="1:7" ht="18.75">
      <c r="A47" s="185" t="s">
        <v>907</v>
      </c>
      <c r="B47" s="186">
        <v>4</v>
      </c>
      <c r="C47" s="187" t="s">
        <v>748</v>
      </c>
      <c r="D47" s="188"/>
      <c r="E47" s="188"/>
      <c r="G47" s="65"/>
    </row>
    <row r="48" spans="1:7" ht="18.75">
      <c r="A48" s="185" t="s">
        <v>908</v>
      </c>
      <c r="B48" s="186">
        <v>4</v>
      </c>
      <c r="C48" s="187" t="s">
        <v>750</v>
      </c>
      <c r="D48" s="188"/>
      <c r="E48" s="188"/>
      <c r="G48" s="65"/>
    </row>
    <row r="49" spans="1:7" ht="18.75">
      <c r="A49" s="185" t="s">
        <v>909</v>
      </c>
      <c r="B49" s="186">
        <v>4</v>
      </c>
      <c r="C49" s="187" t="s">
        <v>768</v>
      </c>
      <c r="D49" s="188"/>
      <c r="E49" s="188"/>
      <c r="G49" s="65"/>
    </row>
    <row r="50" spans="1:7" ht="18.75">
      <c r="A50" s="185" t="s">
        <v>910</v>
      </c>
      <c r="B50" s="186">
        <v>4</v>
      </c>
      <c r="C50" s="187" t="s">
        <v>769</v>
      </c>
      <c r="D50" s="188">
        <v>361</v>
      </c>
      <c r="E50" s="188">
        <v>426</v>
      </c>
      <c r="G50" s="65"/>
    </row>
    <row r="51" spans="1:7" ht="37.5">
      <c r="A51" s="185" t="s">
        <v>911</v>
      </c>
      <c r="B51" s="186">
        <v>4</v>
      </c>
      <c r="C51" s="187" t="s">
        <v>770</v>
      </c>
      <c r="D51" s="188"/>
      <c r="E51" s="188"/>
      <c r="G51" s="65"/>
    </row>
    <row r="52" spans="1:7" ht="37.5">
      <c r="A52" s="185" t="s">
        <v>912</v>
      </c>
      <c r="B52" s="186">
        <v>4</v>
      </c>
      <c r="C52" s="187" t="s">
        <v>771</v>
      </c>
      <c r="D52" s="188"/>
      <c r="E52" s="188"/>
      <c r="G52" s="65"/>
    </row>
    <row r="53" spans="1:7" ht="18.75">
      <c r="A53" s="185" t="s">
        <v>913</v>
      </c>
      <c r="B53" s="186">
        <v>4</v>
      </c>
      <c r="C53" s="187" t="s">
        <v>773</v>
      </c>
      <c r="D53" s="188"/>
      <c r="E53" s="188"/>
      <c r="G53" s="65"/>
    </row>
    <row r="54" spans="1:7" ht="18.75">
      <c r="A54" s="185" t="s">
        <v>914</v>
      </c>
      <c r="B54" s="186">
        <v>4</v>
      </c>
      <c r="C54" s="193" t="s">
        <v>794</v>
      </c>
      <c r="D54" s="188">
        <v>998</v>
      </c>
      <c r="E54" s="188">
        <v>1025</v>
      </c>
      <c r="G54" s="65"/>
    </row>
    <row r="55" spans="1:7" ht="18.75">
      <c r="A55" s="185" t="s">
        <v>915</v>
      </c>
      <c r="B55" s="186">
        <v>4</v>
      </c>
      <c r="C55" s="187" t="s">
        <v>796</v>
      </c>
      <c r="D55" s="188"/>
      <c r="E55" s="188"/>
      <c r="G55" s="65"/>
    </row>
    <row r="56" spans="1:7" ht="18.75">
      <c r="A56" s="185" t="s">
        <v>916</v>
      </c>
      <c r="B56" s="186">
        <v>4</v>
      </c>
      <c r="C56" s="187" t="s">
        <v>810</v>
      </c>
      <c r="D56" s="188"/>
      <c r="E56" s="188"/>
      <c r="G56" s="65"/>
    </row>
    <row r="57" spans="1:7" ht="18.75">
      <c r="A57" s="185" t="s">
        <v>917</v>
      </c>
      <c r="B57" s="186">
        <v>4</v>
      </c>
      <c r="C57" s="187" t="s">
        <v>814</v>
      </c>
      <c r="D57" s="188"/>
      <c r="E57" s="188"/>
      <c r="G57" s="65"/>
    </row>
    <row r="58" spans="1:7" ht="37.5">
      <c r="A58" s="185" t="s">
        <v>918</v>
      </c>
      <c r="B58" s="186">
        <v>4</v>
      </c>
      <c r="C58" s="187" t="s">
        <v>824</v>
      </c>
      <c r="D58" s="188"/>
      <c r="E58" s="188"/>
      <c r="G58" s="65"/>
    </row>
    <row r="59" spans="1:7" ht="37.5">
      <c r="A59" s="185" t="s">
        <v>919</v>
      </c>
      <c r="B59" s="186">
        <v>4</v>
      </c>
      <c r="C59" s="187" t="s">
        <v>825</v>
      </c>
      <c r="D59" s="188"/>
      <c r="E59" s="188"/>
      <c r="G59" s="65"/>
    </row>
    <row r="60" spans="1:7" ht="18.75">
      <c r="A60" s="185" t="s">
        <v>920</v>
      </c>
      <c r="B60" s="186">
        <v>4</v>
      </c>
      <c r="C60" s="187" t="s">
        <v>826</v>
      </c>
      <c r="D60" s="188"/>
      <c r="E60" s="188"/>
      <c r="G60" s="65"/>
    </row>
    <row r="61" spans="1:7" ht="18.75">
      <c r="A61" s="185" t="s">
        <v>921</v>
      </c>
      <c r="B61" s="186">
        <v>4</v>
      </c>
      <c r="C61" s="187" t="s">
        <v>848</v>
      </c>
      <c r="D61" s="188"/>
      <c r="E61" s="188"/>
      <c r="G61" s="65"/>
    </row>
    <row r="62" spans="1:7" ht="18.75">
      <c r="A62" s="185" t="s">
        <v>922</v>
      </c>
      <c r="B62" s="186">
        <v>5</v>
      </c>
      <c r="C62" s="187" t="s">
        <v>747</v>
      </c>
      <c r="D62" s="188"/>
      <c r="E62" s="188"/>
      <c r="G62" s="65"/>
    </row>
    <row r="63" spans="1:7" ht="18.75">
      <c r="A63" s="185" t="s">
        <v>923</v>
      </c>
      <c r="B63" s="186">
        <v>5</v>
      </c>
      <c r="C63" s="187" t="s">
        <v>749</v>
      </c>
      <c r="D63" s="188"/>
      <c r="E63" s="188"/>
      <c r="G63" s="65"/>
    </row>
    <row r="64" spans="1:7" ht="18.75">
      <c r="A64" s="185" t="s">
        <v>924</v>
      </c>
      <c r="B64" s="186">
        <v>5</v>
      </c>
      <c r="C64" s="187" t="s">
        <v>753</v>
      </c>
      <c r="D64" s="188"/>
      <c r="E64" s="188">
        <v>11</v>
      </c>
      <c r="G64" s="65"/>
    </row>
    <row r="65" spans="1:7" ht="18.75">
      <c r="A65" s="185" t="s">
        <v>925</v>
      </c>
      <c r="B65" s="186">
        <v>5</v>
      </c>
      <c r="C65" s="187" t="s">
        <v>774</v>
      </c>
      <c r="D65" s="188"/>
      <c r="E65" s="188"/>
      <c r="G65" s="65"/>
    </row>
    <row r="66" spans="1:7" ht="18.75">
      <c r="A66" s="185" t="s">
        <v>926</v>
      </c>
      <c r="B66" s="186">
        <v>5</v>
      </c>
      <c r="C66" s="187" t="s">
        <v>799</v>
      </c>
      <c r="D66" s="188"/>
      <c r="E66" s="188"/>
      <c r="G66" s="65"/>
    </row>
    <row r="67" spans="1:7" ht="37.5">
      <c r="A67" s="185" t="s">
        <v>927</v>
      </c>
      <c r="B67" s="186">
        <v>5</v>
      </c>
      <c r="C67" s="187" t="s">
        <v>803</v>
      </c>
      <c r="D67" s="188"/>
      <c r="E67" s="188"/>
      <c r="G67" s="65"/>
    </row>
    <row r="68" spans="1:7" ht="18.75">
      <c r="A68" s="185" t="s">
        <v>928</v>
      </c>
      <c r="B68" s="186">
        <v>5</v>
      </c>
      <c r="C68" s="187" t="s">
        <v>807</v>
      </c>
      <c r="D68" s="188"/>
      <c r="E68" s="188"/>
      <c r="G68" s="65"/>
    </row>
    <row r="69" spans="1:7" ht="18.75">
      <c r="A69" s="185" t="s">
        <v>929</v>
      </c>
      <c r="B69" s="186">
        <v>5</v>
      </c>
      <c r="C69" s="187" t="s">
        <v>812</v>
      </c>
      <c r="D69" s="188"/>
      <c r="E69" s="188"/>
      <c r="G69" s="65"/>
    </row>
    <row r="70" spans="1:7" ht="18.75">
      <c r="A70" s="185" t="s">
        <v>930</v>
      </c>
      <c r="B70" s="186">
        <v>5</v>
      </c>
      <c r="C70" s="193" t="s">
        <v>838</v>
      </c>
      <c r="D70" s="188">
        <v>1273</v>
      </c>
      <c r="E70" s="188">
        <v>1404</v>
      </c>
      <c r="G70" s="65"/>
    </row>
    <row r="71" spans="1:7" ht="18.75">
      <c r="A71" s="185" t="s">
        <v>931</v>
      </c>
      <c r="B71" s="186">
        <v>6</v>
      </c>
      <c r="C71" s="187" t="s">
        <v>751</v>
      </c>
      <c r="D71" s="188"/>
      <c r="E71" s="188"/>
      <c r="G71" s="65"/>
    </row>
    <row r="72" spans="1:7" ht="18.75">
      <c r="A72" s="185" t="s">
        <v>933</v>
      </c>
      <c r="B72" s="186">
        <v>6</v>
      </c>
      <c r="C72" s="187" t="s">
        <v>759</v>
      </c>
      <c r="D72" s="188"/>
      <c r="E72" s="188"/>
      <c r="G72" s="65"/>
    </row>
    <row r="73" spans="1:7" ht="18.75">
      <c r="A73" s="185" t="s">
        <v>934</v>
      </c>
      <c r="B73" s="186">
        <v>6</v>
      </c>
      <c r="C73" s="187" t="s">
        <v>761</v>
      </c>
      <c r="D73" s="188"/>
      <c r="E73" s="188"/>
      <c r="G73" s="65"/>
    </row>
    <row r="74" spans="1:7" ht="18.75">
      <c r="A74" s="185" t="s">
        <v>935</v>
      </c>
      <c r="B74" s="186">
        <v>6</v>
      </c>
      <c r="C74" s="187" t="s">
        <v>763</v>
      </c>
      <c r="D74" s="188"/>
      <c r="E74" s="188"/>
      <c r="G74" s="65"/>
    </row>
    <row r="75" spans="1:7" ht="37.5">
      <c r="A75" s="185" t="s">
        <v>936</v>
      </c>
      <c r="B75" s="186">
        <v>6</v>
      </c>
      <c r="C75" s="187" t="s">
        <v>764</v>
      </c>
      <c r="D75" s="188"/>
      <c r="E75" s="188"/>
      <c r="G75" s="65"/>
    </row>
    <row r="76" spans="1:7" ht="18.75">
      <c r="A76" s="185" t="s">
        <v>932</v>
      </c>
      <c r="B76" s="186">
        <v>6</v>
      </c>
      <c r="C76" s="187" t="s">
        <v>756</v>
      </c>
      <c r="D76" s="188"/>
      <c r="E76" s="188"/>
      <c r="G76" s="65"/>
    </row>
    <row r="77" spans="1:7" ht="18.75">
      <c r="A77" s="185" t="s">
        <v>937</v>
      </c>
      <c r="B77" s="186">
        <v>6</v>
      </c>
      <c r="C77" s="187" t="s">
        <v>772</v>
      </c>
      <c r="D77" s="188"/>
      <c r="E77" s="188"/>
      <c r="G77" s="65"/>
    </row>
    <row r="78" spans="1:7" ht="18.75">
      <c r="A78" s="185" t="s">
        <v>938</v>
      </c>
      <c r="B78" s="186">
        <v>6</v>
      </c>
      <c r="C78" s="187" t="s">
        <v>785</v>
      </c>
      <c r="D78" s="188"/>
      <c r="E78" s="188"/>
      <c r="G78" s="65"/>
    </row>
    <row r="79" spans="1:7" ht="37.5">
      <c r="A79" s="185" t="s">
        <v>939</v>
      </c>
      <c r="B79" s="186">
        <v>6</v>
      </c>
      <c r="C79" s="187" t="s">
        <v>802</v>
      </c>
      <c r="D79" s="188"/>
      <c r="E79" s="188"/>
      <c r="G79" s="65"/>
    </row>
    <row r="80" spans="1:7" ht="18.75">
      <c r="A80" s="185" t="s">
        <v>940</v>
      </c>
      <c r="B80" s="186">
        <v>6</v>
      </c>
      <c r="C80" s="187" t="s">
        <v>811</v>
      </c>
      <c r="D80" s="188"/>
      <c r="E80" s="188"/>
      <c r="G80" s="65"/>
    </row>
    <row r="81" spans="1:7" ht="18.75">
      <c r="A81" s="185" t="s">
        <v>941</v>
      </c>
      <c r="B81" s="186">
        <v>6</v>
      </c>
      <c r="C81" s="187" t="s">
        <v>823</v>
      </c>
      <c r="D81" s="188"/>
      <c r="E81" s="188"/>
      <c r="G81" s="65"/>
    </row>
    <row r="82" spans="1:7" ht="18.75">
      <c r="A82" s="185" t="s">
        <v>942</v>
      </c>
      <c r="B82" s="186">
        <v>6</v>
      </c>
      <c r="C82" s="187" t="s">
        <v>827</v>
      </c>
      <c r="D82" s="188"/>
      <c r="E82" s="188"/>
      <c r="G82" s="65"/>
    </row>
    <row r="83" spans="1:7" ht="18.75">
      <c r="A83" s="185" t="s">
        <v>943</v>
      </c>
      <c r="B83" s="186">
        <v>6</v>
      </c>
      <c r="C83" s="187" t="s">
        <v>833</v>
      </c>
      <c r="D83" s="188"/>
      <c r="E83" s="188"/>
      <c r="G83" s="65"/>
    </row>
    <row r="84" spans="1:7" ht="37.5">
      <c r="A84" s="185" t="s">
        <v>944</v>
      </c>
      <c r="B84" s="186">
        <v>6</v>
      </c>
      <c r="C84" s="187" t="s">
        <v>834</v>
      </c>
      <c r="D84" s="188"/>
      <c r="E84" s="188"/>
      <c r="G84" s="65"/>
    </row>
    <row r="85" spans="1:7" ht="18.75">
      <c r="A85" s="185" t="s">
        <v>945</v>
      </c>
      <c r="B85" s="186">
        <v>6</v>
      </c>
      <c r="C85" s="187" t="s">
        <v>841</v>
      </c>
      <c r="D85" s="188"/>
      <c r="E85" s="188"/>
      <c r="G85" s="65"/>
    </row>
    <row r="86" spans="1:7" ht="18.75">
      <c r="A86" s="185" t="s">
        <v>946</v>
      </c>
      <c r="B86" s="186">
        <v>6</v>
      </c>
      <c r="C86" s="193" t="s">
        <v>844</v>
      </c>
      <c r="D86" s="188">
        <v>5066</v>
      </c>
      <c r="E86" s="188">
        <v>5513</v>
      </c>
      <c r="G86" s="65"/>
    </row>
    <row r="87" spans="1:7" ht="18.75">
      <c r="A87" s="185" t="s">
        <v>947</v>
      </c>
      <c r="B87" s="186">
        <v>6</v>
      </c>
      <c r="C87" s="187" t="s">
        <v>846</v>
      </c>
      <c r="D87" s="188"/>
      <c r="E87" s="188"/>
      <c r="G87" s="65"/>
    </row>
    <row r="88" spans="1:7" ht="18.75">
      <c r="A88" s="185" t="s">
        <v>948</v>
      </c>
      <c r="B88" s="186">
        <v>7</v>
      </c>
      <c r="C88" s="187" t="s">
        <v>744</v>
      </c>
      <c r="D88" s="188"/>
      <c r="E88" s="188"/>
      <c r="G88" s="65"/>
    </row>
    <row r="89" spans="1:7" ht="18.75">
      <c r="A89" s="185" t="s">
        <v>949</v>
      </c>
      <c r="B89" s="186">
        <v>7</v>
      </c>
      <c r="C89" s="187" t="s">
        <v>758</v>
      </c>
      <c r="D89" s="188"/>
      <c r="E89" s="188"/>
      <c r="G89" s="65"/>
    </row>
    <row r="90" spans="1:7" ht="18.75">
      <c r="A90" s="185" t="s">
        <v>950</v>
      </c>
      <c r="B90" s="186">
        <v>7</v>
      </c>
      <c r="C90" s="187" t="s">
        <v>760</v>
      </c>
      <c r="D90" s="188"/>
      <c r="E90" s="188"/>
      <c r="G90" s="65"/>
    </row>
    <row r="91" spans="1:7" ht="18.75">
      <c r="A91" s="185" t="s">
        <v>951</v>
      </c>
      <c r="B91" s="186">
        <v>7</v>
      </c>
      <c r="C91" s="187" t="s">
        <v>766</v>
      </c>
      <c r="D91" s="188"/>
      <c r="E91" s="188"/>
      <c r="G91" s="65"/>
    </row>
    <row r="92" spans="1:7" ht="18.75">
      <c r="A92" s="185" t="s">
        <v>952</v>
      </c>
      <c r="B92" s="186">
        <v>7</v>
      </c>
      <c r="C92" s="187" t="s">
        <v>767</v>
      </c>
      <c r="D92" s="188"/>
      <c r="E92" s="188"/>
      <c r="G92" s="65"/>
    </row>
    <row r="93" spans="1:7" ht="18.75">
      <c r="A93" s="185" t="s">
        <v>953</v>
      </c>
      <c r="B93" s="186">
        <v>7</v>
      </c>
      <c r="C93" s="187" t="s">
        <v>788</v>
      </c>
      <c r="D93" s="188"/>
      <c r="E93" s="188"/>
      <c r="G93" s="65"/>
    </row>
    <row r="94" spans="1:7" ht="18.75">
      <c r="A94" s="185" t="s">
        <v>954</v>
      </c>
      <c r="B94" s="186">
        <v>7</v>
      </c>
      <c r="C94" s="187" t="s">
        <v>789</v>
      </c>
      <c r="D94" s="188"/>
      <c r="E94" s="188"/>
      <c r="G94" s="65"/>
    </row>
    <row r="95" spans="1:7" ht="18.75">
      <c r="A95" s="185" t="s">
        <v>955</v>
      </c>
      <c r="B95" s="186">
        <v>7</v>
      </c>
      <c r="C95" s="187" t="s">
        <v>791</v>
      </c>
      <c r="D95" s="188"/>
      <c r="E95" s="188"/>
      <c r="G95" s="65"/>
    </row>
    <row r="96" spans="1:7" ht="18.75">
      <c r="A96" s="185" t="s">
        <v>956</v>
      </c>
      <c r="B96" s="186">
        <v>7</v>
      </c>
      <c r="C96" s="187" t="s">
        <v>795</v>
      </c>
      <c r="D96" s="188"/>
      <c r="E96" s="188"/>
      <c r="G96" s="65"/>
    </row>
    <row r="97" spans="1:5" ht="18.75">
      <c r="A97" s="185" t="s">
        <v>957</v>
      </c>
      <c r="B97" s="186">
        <v>7</v>
      </c>
      <c r="C97" s="187" t="s">
        <v>798</v>
      </c>
      <c r="D97" s="188">
        <v>1125</v>
      </c>
      <c r="E97" s="188">
        <v>1126</v>
      </c>
    </row>
    <row r="98" spans="1:5" ht="18.75">
      <c r="A98" s="185" t="s">
        <v>958</v>
      </c>
      <c r="B98" s="186">
        <v>7</v>
      </c>
      <c r="C98" s="187" t="s">
        <v>800</v>
      </c>
      <c r="D98" s="188">
        <v>762</v>
      </c>
      <c r="E98" s="188">
        <v>763</v>
      </c>
    </row>
    <row r="99" spans="1:5" ht="18.75">
      <c r="A99" s="185" t="s">
        <v>959</v>
      </c>
      <c r="B99" s="186">
        <v>7</v>
      </c>
      <c r="C99" s="187" t="s">
        <v>804</v>
      </c>
      <c r="D99" s="188"/>
      <c r="E99" s="188"/>
    </row>
    <row r="100" spans="1:5" ht="18.75">
      <c r="A100" s="185" t="s">
        <v>960</v>
      </c>
      <c r="B100" s="186">
        <v>7</v>
      </c>
      <c r="C100" s="187" t="s">
        <v>808</v>
      </c>
      <c r="D100" s="188"/>
      <c r="E100" s="188"/>
    </row>
    <row r="101" spans="1:5" ht="18.75">
      <c r="A101" s="185" t="s">
        <v>961</v>
      </c>
      <c r="B101" s="186">
        <v>7</v>
      </c>
      <c r="C101" s="187" t="s">
        <v>815</v>
      </c>
      <c r="D101" s="188"/>
      <c r="E101" s="188"/>
    </row>
    <row r="102" spans="1:5" ht="18.75">
      <c r="A102" s="185" t="s">
        <v>962</v>
      </c>
      <c r="B102" s="186">
        <v>7</v>
      </c>
      <c r="C102" s="187" t="s">
        <v>817</v>
      </c>
      <c r="D102" s="188"/>
      <c r="E102" s="188"/>
    </row>
    <row r="103" spans="1:5" ht="18.75">
      <c r="A103" s="185" t="s">
        <v>963</v>
      </c>
      <c r="B103" s="186">
        <v>7</v>
      </c>
      <c r="C103" s="187" t="s">
        <v>821</v>
      </c>
      <c r="D103" s="188">
        <v>1092</v>
      </c>
      <c r="E103" s="188">
        <v>1120</v>
      </c>
    </row>
    <row r="104" spans="1:5" ht="18.75">
      <c r="A104" s="185" t="s">
        <v>964</v>
      </c>
      <c r="B104" s="186">
        <v>7</v>
      </c>
      <c r="C104" s="187" t="s">
        <v>822</v>
      </c>
      <c r="D104" s="188"/>
      <c r="E104" s="188"/>
    </row>
    <row r="105" spans="1:5" ht="18.75">
      <c r="A105" s="185" t="s">
        <v>965</v>
      </c>
      <c r="B105" s="186">
        <v>7</v>
      </c>
      <c r="C105" s="193" t="s">
        <v>831</v>
      </c>
      <c r="D105" s="188">
        <v>829</v>
      </c>
      <c r="E105" s="188">
        <v>889</v>
      </c>
    </row>
    <row r="106" spans="1:5" ht="18.75">
      <c r="A106" s="185" t="s">
        <v>966</v>
      </c>
      <c r="B106" s="186">
        <v>7</v>
      </c>
      <c r="C106" s="187" t="s">
        <v>836</v>
      </c>
      <c r="D106" s="188"/>
      <c r="E106" s="188"/>
    </row>
    <row r="107" spans="1:5" ht="18.75">
      <c r="A107" s="185" t="s">
        <v>967</v>
      </c>
      <c r="B107" s="186">
        <v>7</v>
      </c>
      <c r="C107" s="187" t="s">
        <v>840</v>
      </c>
      <c r="D107" s="188"/>
      <c r="E107" s="188"/>
    </row>
  </sheetData>
  <sortState xmlns:xlrd2="http://schemas.microsoft.com/office/spreadsheetml/2017/richdata2" ref="A2:E107">
    <sortCondition ref="B2:B107"/>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8D383-860F-7E4E-B147-03F044F0F7F2}">
  <dimension ref="A1:L108"/>
  <sheetViews>
    <sheetView workbookViewId="0"/>
  </sheetViews>
  <sheetFormatPr defaultColWidth="11.42578125" defaultRowHeight="15"/>
  <cols>
    <col min="1" max="3" width="12.5703125" style="24" customWidth="1"/>
    <col min="4" max="6" width="12.5703125" style="202" customWidth="1"/>
    <col min="7" max="7" width="15.140625" bestFit="1" customWidth="1"/>
    <col min="9" max="9" width="7.28515625" bestFit="1" customWidth="1"/>
    <col min="10" max="10" width="9.140625" bestFit="1" customWidth="1"/>
    <col min="11" max="11" width="20.42578125" customWidth="1"/>
    <col min="12" max="12" width="17.7109375" bestFit="1" customWidth="1"/>
  </cols>
  <sheetData>
    <row r="1" spans="1:12" ht="90">
      <c r="A1" s="151" t="s">
        <v>971</v>
      </c>
      <c r="B1" s="151" t="s">
        <v>620</v>
      </c>
      <c r="C1" s="152" t="s">
        <v>735</v>
      </c>
      <c r="D1" s="200" t="s">
        <v>1044</v>
      </c>
      <c r="E1" s="200" t="s">
        <v>1012</v>
      </c>
      <c r="F1" s="200" t="s">
        <v>1045</v>
      </c>
      <c r="I1" s="96" t="s">
        <v>620</v>
      </c>
      <c r="J1" s="153" t="s">
        <v>1012</v>
      </c>
      <c r="K1" s="153" t="s">
        <v>65</v>
      </c>
      <c r="L1" s="154" t="s">
        <v>62</v>
      </c>
    </row>
    <row r="2" spans="1:12" ht="18">
      <c r="A2" s="194">
        <v>11</v>
      </c>
      <c r="B2" s="195">
        <v>1</v>
      </c>
      <c r="C2" s="195" t="s">
        <v>752</v>
      </c>
      <c r="D2" s="203">
        <v>2217</v>
      </c>
      <c r="E2" s="201">
        <f t="shared" ref="E2:E33" si="0">F2-D2</f>
        <v>146</v>
      </c>
      <c r="F2" s="203">
        <v>2363</v>
      </c>
      <c r="G2" s="179">
        <f t="shared" ref="G2:G33" si="1">E2/F2</f>
        <v>6.1785865425306813E-2</v>
      </c>
      <c r="H2" s="179"/>
      <c r="I2" s="155" t="s">
        <v>855</v>
      </c>
      <c r="J2" s="204">
        <f>SUM(E2:E11)</f>
        <v>5581</v>
      </c>
      <c r="K2" s="204">
        <f>SUM(F2:F11)</f>
        <v>32402</v>
      </c>
      <c r="L2" s="156">
        <f>(J2/K2)</f>
        <v>0.17224245416949571</v>
      </c>
    </row>
    <row r="3" spans="1:12" ht="18">
      <c r="A3" s="196">
        <v>23</v>
      </c>
      <c r="B3" s="197">
        <v>1</v>
      </c>
      <c r="C3" s="197" t="s">
        <v>765</v>
      </c>
      <c r="D3" s="203">
        <v>1299</v>
      </c>
      <c r="E3" s="201">
        <f t="shared" si="0"/>
        <v>153</v>
      </c>
      <c r="F3" s="203">
        <v>1452</v>
      </c>
      <c r="G3" s="179">
        <f t="shared" si="1"/>
        <v>0.10537190082644628</v>
      </c>
      <c r="I3" s="155" t="s">
        <v>857</v>
      </c>
      <c r="J3" s="204">
        <f>SUM(E12:E31)</f>
        <v>12187</v>
      </c>
      <c r="K3" s="155">
        <f>SUM(F12:F31)</f>
        <v>419271</v>
      </c>
      <c r="L3" s="156">
        <f t="shared" ref="L3:L8" si="2">(J3/K3)</f>
        <v>2.90671188801515E-2</v>
      </c>
    </row>
    <row r="4" spans="1:12" ht="18">
      <c r="A4" s="196">
        <v>33</v>
      </c>
      <c r="B4" s="197">
        <v>1</v>
      </c>
      <c r="C4" s="197" t="s">
        <v>775</v>
      </c>
      <c r="D4" s="203">
        <v>4433</v>
      </c>
      <c r="E4" s="201">
        <f t="shared" si="0"/>
        <v>1305</v>
      </c>
      <c r="F4" s="203">
        <v>5738</v>
      </c>
      <c r="G4" s="179">
        <f t="shared" si="1"/>
        <v>0.22743116068316488</v>
      </c>
      <c r="I4" s="155" t="s">
        <v>859</v>
      </c>
      <c r="J4" s="204">
        <f>SUM(E32:E45)</f>
        <v>3390</v>
      </c>
      <c r="K4" s="155">
        <f>SUM(F32:F45)</f>
        <v>21737</v>
      </c>
      <c r="L4" s="156">
        <f t="shared" si="2"/>
        <v>0.15595528361779454</v>
      </c>
    </row>
    <row r="5" spans="1:12" ht="18">
      <c r="A5" s="196">
        <v>38</v>
      </c>
      <c r="B5" s="197">
        <v>1</v>
      </c>
      <c r="C5" s="197" t="s">
        <v>780</v>
      </c>
      <c r="D5" s="203">
        <v>7546</v>
      </c>
      <c r="E5" s="201">
        <f t="shared" si="0"/>
        <v>1379</v>
      </c>
      <c r="F5" s="203">
        <v>8925</v>
      </c>
      <c r="G5" s="179">
        <f t="shared" si="1"/>
        <v>0.15450980392156863</v>
      </c>
      <c r="I5" s="155" t="s">
        <v>861</v>
      </c>
      <c r="J5" s="204">
        <f>SUM(E46:E61)</f>
        <v>2976</v>
      </c>
      <c r="K5" s="155">
        <f>SUM(F46:F61)</f>
        <v>28161</v>
      </c>
      <c r="L5" s="156">
        <f t="shared" si="2"/>
        <v>0.10567806540960903</v>
      </c>
    </row>
    <row r="6" spans="1:12" ht="18">
      <c r="A6" s="196">
        <v>44</v>
      </c>
      <c r="B6" s="197">
        <v>1</v>
      </c>
      <c r="C6" s="197" t="s">
        <v>786</v>
      </c>
      <c r="D6" s="203">
        <v>1563</v>
      </c>
      <c r="E6" s="201">
        <f t="shared" si="0"/>
        <v>442</v>
      </c>
      <c r="F6" s="203">
        <v>2005</v>
      </c>
      <c r="G6" s="179">
        <f t="shared" si="1"/>
        <v>0.22044887780548628</v>
      </c>
      <c r="I6" s="155" t="s">
        <v>863</v>
      </c>
      <c r="J6" s="204">
        <f>SUM(E62:E70)</f>
        <v>1543</v>
      </c>
      <c r="K6" s="155">
        <f>SUM(F62:F70)</f>
        <v>15050</v>
      </c>
      <c r="L6" s="156">
        <f t="shared" si="2"/>
        <v>0.10252491694352159</v>
      </c>
    </row>
    <row r="7" spans="1:12" ht="18">
      <c r="A7" s="196">
        <v>45</v>
      </c>
      <c r="B7" s="197">
        <v>1</v>
      </c>
      <c r="C7" s="197" t="s">
        <v>787</v>
      </c>
      <c r="D7" s="203">
        <v>699</v>
      </c>
      <c r="E7" s="201">
        <f t="shared" si="0"/>
        <v>84</v>
      </c>
      <c r="F7" s="203">
        <v>783</v>
      </c>
      <c r="G7" s="179">
        <f t="shared" si="1"/>
        <v>0.10727969348659004</v>
      </c>
      <c r="I7" s="155" t="s">
        <v>865</v>
      </c>
      <c r="J7" s="204">
        <f>SUM(E71:E87)</f>
        <v>12527</v>
      </c>
      <c r="K7" s="155">
        <f>SUM(F71:F87)</f>
        <v>76089</v>
      </c>
      <c r="L7" s="156">
        <f t="shared" si="2"/>
        <v>0.16463614977197755</v>
      </c>
    </row>
    <row r="8" spans="1:12" ht="18">
      <c r="A8" s="196">
        <v>48</v>
      </c>
      <c r="B8" s="197">
        <v>1</v>
      </c>
      <c r="C8" s="197" t="s">
        <v>790</v>
      </c>
      <c r="D8" s="203">
        <v>5147</v>
      </c>
      <c r="E8" s="201">
        <f t="shared" si="0"/>
        <v>1152</v>
      </c>
      <c r="F8" s="203">
        <v>6299</v>
      </c>
      <c r="G8" s="179">
        <f t="shared" si="1"/>
        <v>0.18288617240831878</v>
      </c>
      <c r="I8" s="155" t="s">
        <v>867</v>
      </c>
      <c r="J8" s="204">
        <f>SUM(E88:E107)</f>
        <v>8924</v>
      </c>
      <c r="K8" s="155">
        <f>SUM(F88:F107)</f>
        <v>64197</v>
      </c>
      <c r="L8" s="156">
        <f t="shared" si="2"/>
        <v>0.13900961104101439</v>
      </c>
    </row>
    <row r="9" spans="1:12" ht="18">
      <c r="A9" s="196">
        <v>55</v>
      </c>
      <c r="B9" s="197">
        <v>1</v>
      </c>
      <c r="C9" s="197" t="s">
        <v>797</v>
      </c>
      <c r="D9" s="203">
        <v>1520</v>
      </c>
      <c r="E9" s="201">
        <f t="shared" si="0"/>
        <v>390</v>
      </c>
      <c r="F9" s="203">
        <v>1910</v>
      </c>
      <c r="G9" s="179">
        <f t="shared" si="1"/>
        <v>0.20418848167539266</v>
      </c>
    </row>
    <row r="10" spans="1:12" ht="18">
      <c r="A10" s="196">
        <v>63</v>
      </c>
      <c r="B10" s="197">
        <v>1</v>
      </c>
      <c r="C10" s="197" t="s">
        <v>805</v>
      </c>
      <c r="D10" s="203">
        <v>1226</v>
      </c>
      <c r="E10" s="201">
        <f t="shared" si="0"/>
        <v>216</v>
      </c>
      <c r="F10" s="203">
        <v>1442</v>
      </c>
      <c r="G10" s="179">
        <f t="shared" si="1"/>
        <v>0.14979195561719832</v>
      </c>
    </row>
    <row r="11" spans="1:12" ht="18">
      <c r="A11" s="196">
        <v>87</v>
      </c>
      <c r="B11" s="197">
        <v>1</v>
      </c>
      <c r="C11" s="197" t="s">
        <v>829</v>
      </c>
      <c r="D11" s="203">
        <v>1171</v>
      </c>
      <c r="E11" s="201">
        <f t="shared" si="0"/>
        <v>314</v>
      </c>
      <c r="F11" s="203">
        <v>1485</v>
      </c>
      <c r="G11" s="179">
        <f t="shared" si="1"/>
        <v>0.21144781144781144</v>
      </c>
      <c r="J11" s="21"/>
    </row>
    <row r="12" spans="1:12" ht="18">
      <c r="A12" s="194">
        <v>1</v>
      </c>
      <c r="B12" s="195">
        <v>2</v>
      </c>
      <c r="C12" s="195" t="s">
        <v>739</v>
      </c>
      <c r="D12" s="203">
        <v>1434</v>
      </c>
      <c r="E12" s="201">
        <f t="shared" si="0"/>
        <v>385</v>
      </c>
      <c r="F12" s="203">
        <v>1819</v>
      </c>
      <c r="G12" s="179">
        <f t="shared" si="1"/>
        <v>0.21165475536008796</v>
      </c>
    </row>
    <row r="13" spans="1:12" ht="18">
      <c r="A13" s="194">
        <v>2</v>
      </c>
      <c r="B13" s="195">
        <v>2</v>
      </c>
      <c r="C13" s="195" t="s">
        <v>743</v>
      </c>
      <c r="D13" s="203">
        <v>3545</v>
      </c>
      <c r="E13" s="201">
        <f t="shared" si="0"/>
        <v>704</v>
      </c>
      <c r="F13" s="203">
        <v>4249</v>
      </c>
      <c r="G13" s="179">
        <f t="shared" si="1"/>
        <v>0.16568604377500587</v>
      </c>
    </row>
    <row r="14" spans="1:12" ht="18">
      <c r="A14" s="194">
        <v>4</v>
      </c>
      <c r="B14" s="195">
        <v>2</v>
      </c>
      <c r="C14" s="195" t="s">
        <v>745</v>
      </c>
      <c r="D14" s="203">
        <v>1559</v>
      </c>
      <c r="E14" s="201">
        <f t="shared" si="0"/>
        <v>177</v>
      </c>
      <c r="F14" s="203">
        <v>1736</v>
      </c>
      <c r="G14" s="179">
        <f t="shared" si="1"/>
        <v>0.10195852534562212</v>
      </c>
    </row>
    <row r="15" spans="1:12" ht="18">
      <c r="A15" s="196">
        <v>20</v>
      </c>
      <c r="B15" s="197">
        <v>2</v>
      </c>
      <c r="C15" s="197" t="s">
        <v>762</v>
      </c>
      <c r="D15" s="203">
        <v>1196</v>
      </c>
      <c r="E15" s="201">
        <f t="shared" si="0"/>
        <v>114</v>
      </c>
      <c r="F15" s="203">
        <v>1310</v>
      </c>
      <c r="G15" s="179">
        <f t="shared" si="1"/>
        <v>8.7022900763358779E-2</v>
      </c>
    </row>
    <row r="16" spans="1:12" ht="18">
      <c r="A16" s="196">
        <v>22</v>
      </c>
      <c r="B16" s="197">
        <v>2</v>
      </c>
      <c r="C16" s="197" t="s">
        <v>764</v>
      </c>
      <c r="D16" s="203">
        <v>769</v>
      </c>
      <c r="E16" s="201">
        <f t="shared" si="0"/>
        <v>241</v>
      </c>
      <c r="F16" s="203">
        <v>1010</v>
      </c>
      <c r="G16" s="179">
        <f t="shared" si="1"/>
        <v>0.2386138613861386</v>
      </c>
    </row>
    <row r="17" spans="1:7" ht="18">
      <c r="A17" s="194">
        <v>13</v>
      </c>
      <c r="B17" s="195">
        <v>2</v>
      </c>
      <c r="C17" s="195" t="s">
        <v>755</v>
      </c>
      <c r="D17" s="203">
        <v>4834</v>
      </c>
      <c r="E17" s="201">
        <f t="shared" si="0"/>
        <v>141</v>
      </c>
      <c r="F17" s="203">
        <v>4975</v>
      </c>
      <c r="G17" s="179">
        <f t="shared" si="1"/>
        <v>2.8341708542713569E-2</v>
      </c>
    </row>
    <row r="18" spans="1:7" ht="18">
      <c r="A18" s="196">
        <v>15</v>
      </c>
      <c r="B18" s="197">
        <v>2</v>
      </c>
      <c r="C18" s="197" t="s">
        <v>757</v>
      </c>
      <c r="D18" s="203">
        <v>1105</v>
      </c>
      <c r="E18" s="201">
        <f t="shared" si="0"/>
        <v>406</v>
      </c>
      <c r="F18" s="203">
        <v>1511</v>
      </c>
      <c r="G18" s="179">
        <f t="shared" si="1"/>
        <v>0.2686962276637988</v>
      </c>
    </row>
    <row r="19" spans="1:7" ht="18">
      <c r="A19" s="196">
        <v>36</v>
      </c>
      <c r="B19" s="197">
        <v>2</v>
      </c>
      <c r="C19" s="197" t="s">
        <v>778</v>
      </c>
      <c r="D19" s="203">
        <v>1738</v>
      </c>
      <c r="E19" s="201">
        <f t="shared" si="0"/>
        <v>483</v>
      </c>
      <c r="F19" s="203">
        <v>2221</v>
      </c>
      <c r="G19" s="179">
        <f t="shared" si="1"/>
        <v>0.2174696082845565</v>
      </c>
    </row>
    <row r="20" spans="1:7" ht="18">
      <c r="A20" s="196">
        <v>39</v>
      </c>
      <c r="B20" s="197">
        <v>2</v>
      </c>
      <c r="C20" s="197" t="s">
        <v>781</v>
      </c>
      <c r="D20" s="203">
        <v>1041</v>
      </c>
      <c r="E20" s="201">
        <f t="shared" si="0"/>
        <v>79</v>
      </c>
      <c r="F20" s="203">
        <v>1120</v>
      </c>
      <c r="G20" s="179">
        <f t="shared" si="1"/>
        <v>7.0535714285714285E-2</v>
      </c>
    </row>
    <row r="21" spans="1:7" ht="18">
      <c r="A21" s="196">
        <v>41</v>
      </c>
      <c r="B21" s="197">
        <v>2</v>
      </c>
      <c r="C21" s="197" t="s">
        <v>783</v>
      </c>
      <c r="D21" s="203">
        <v>38754</v>
      </c>
      <c r="E21" s="201">
        <f t="shared" si="0"/>
        <v>1234</v>
      </c>
      <c r="F21" s="203">
        <v>39988</v>
      </c>
      <c r="G21" s="179">
        <f t="shared" si="1"/>
        <v>3.0859257777333199E-2</v>
      </c>
    </row>
    <row r="22" spans="1:7" ht="18">
      <c r="A22" s="196">
        <v>50</v>
      </c>
      <c r="B22" s="197">
        <v>2</v>
      </c>
      <c r="C22" s="197" t="s">
        <v>792</v>
      </c>
      <c r="D22" s="203">
        <v>299294</v>
      </c>
      <c r="E22" s="201">
        <f t="shared" si="0"/>
        <v>4232</v>
      </c>
      <c r="F22" s="203">
        <v>303526</v>
      </c>
      <c r="G22" s="179">
        <f t="shared" si="1"/>
        <v>1.3942792380224429E-2</v>
      </c>
    </row>
    <row r="23" spans="1:7" ht="18">
      <c r="A23" s="196">
        <v>51</v>
      </c>
      <c r="B23" s="197">
        <v>2</v>
      </c>
      <c r="C23" s="197" t="s">
        <v>793</v>
      </c>
      <c r="D23" s="203">
        <v>935</v>
      </c>
      <c r="E23" s="201">
        <f t="shared" si="0"/>
        <v>67</v>
      </c>
      <c r="F23" s="203">
        <v>1002</v>
      </c>
      <c r="G23" s="179">
        <f t="shared" si="1"/>
        <v>6.6866267465069865E-2</v>
      </c>
    </row>
    <row r="24" spans="1:7" ht="18">
      <c r="A24" s="196">
        <v>59</v>
      </c>
      <c r="B24" s="197">
        <v>2</v>
      </c>
      <c r="C24" s="197" t="s">
        <v>801</v>
      </c>
      <c r="D24" s="203">
        <v>18053</v>
      </c>
      <c r="E24" s="201">
        <f t="shared" si="0"/>
        <v>396</v>
      </c>
      <c r="F24" s="203">
        <v>18449</v>
      </c>
      <c r="G24" s="179">
        <f t="shared" si="1"/>
        <v>2.1464578025909262E-2</v>
      </c>
    </row>
    <row r="25" spans="1:7" ht="18">
      <c r="A25" s="196">
        <v>67</v>
      </c>
      <c r="B25" s="197">
        <v>2</v>
      </c>
      <c r="C25" s="197" t="s">
        <v>809</v>
      </c>
      <c r="D25" s="203">
        <v>2345</v>
      </c>
      <c r="E25" s="201">
        <f t="shared" si="0"/>
        <v>350</v>
      </c>
      <c r="F25" s="203">
        <v>2695</v>
      </c>
      <c r="G25" s="179">
        <f t="shared" si="1"/>
        <v>0.12987012987012986</v>
      </c>
    </row>
    <row r="26" spans="1:7" ht="18">
      <c r="A26" s="196">
        <v>76</v>
      </c>
      <c r="B26" s="197">
        <v>2</v>
      </c>
      <c r="C26" s="197" t="s">
        <v>818</v>
      </c>
      <c r="D26" s="203">
        <v>3894</v>
      </c>
      <c r="E26" s="201">
        <f t="shared" si="0"/>
        <v>821</v>
      </c>
      <c r="F26" s="203">
        <v>4715</v>
      </c>
      <c r="G26" s="179">
        <f t="shared" si="1"/>
        <v>0.17412513255567338</v>
      </c>
    </row>
    <row r="27" spans="1:7" ht="18">
      <c r="A27" s="196">
        <v>90</v>
      </c>
      <c r="B27" s="197">
        <v>2</v>
      </c>
      <c r="C27" s="197" t="s">
        <v>832</v>
      </c>
      <c r="D27" s="203">
        <v>1472</v>
      </c>
      <c r="E27" s="201">
        <f t="shared" si="0"/>
        <v>333</v>
      </c>
      <c r="F27" s="203">
        <v>1805</v>
      </c>
      <c r="G27" s="179">
        <f t="shared" si="1"/>
        <v>0.18448753462603878</v>
      </c>
    </row>
    <row r="28" spans="1:7" ht="18">
      <c r="A28" s="196">
        <v>93</v>
      </c>
      <c r="B28" s="197">
        <v>2</v>
      </c>
      <c r="C28" s="197" t="s">
        <v>835</v>
      </c>
      <c r="D28" s="203">
        <v>4718</v>
      </c>
      <c r="E28" s="201">
        <f t="shared" si="0"/>
        <v>415</v>
      </c>
      <c r="F28" s="203">
        <v>5133</v>
      </c>
      <c r="G28" s="179">
        <f t="shared" si="1"/>
        <v>8.0849405805571789E-2</v>
      </c>
    </row>
    <row r="29" spans="1:7" ht="18">
      <c r="A29" s="196">
        <v>95</v>
      </c>
      <c r="B29" s="197">
        <v>2</v>
      </c>
      <c r="C29" s="197" t="s">
        <v>837</v>
      </c>
      <c r="D29" s="203">
        <v>1329</v>
      </c>
      <c r="E29" s="201">
        <f t="shared" si="0"/>
        <v>206</v>
      </c>
      <c r="F29" s="203">
        <v>1535</v>
      </c>
      <c r="G29" s="179">
        <f t="shared" si="1"/>
        <v>0.13420195439739413</v>
      </c>
    </row>
    <row r="30" spans="1:7" ht="18">
      <c r="A30" s="196">
        <v>100</v>
      </c>
      <c r="B30" s="197">
        <v>2</v>
      </c>
      <c r="C30" s="197" t="s">
        <v>842</v>
      </c>
      <c r="D30" s="203">
        <v>1011</v>
      </c>
      <c r="E30" s="201">
        <f t="shared" si="0"/>
        <v>114</v>
      </c>
      <c r="F30" s="203">
        <v>1125</v>
      </c>
      <c r="G30" s="179">
        <f t="shared" si="1"/>
        <v>0.10133333333333333</v>
      </c>
    </row>
    <row r="31" spans="1:7" ht="18">
      <c r="A31" s="196">
        <v>101</v>
      </c>
      <c r="B31" s="197">
        <v>2</v>
      </c>
      <c r="C31" s="197" t="s">
        <v>843</v>
      </c>
      <c r="D31" s="203">
        <v>18058</v>
      </c>
      <c r="E31" s="201">
        <f t="shared" si="0"/>
        <v>1289</v>
      </c>
      <c r="F31" s="203">
        <v>19347</v>
      </c>
      <c r="G31" s="179">
        <f t="shared" si="1"/>
        <v>6.6625316586550881E-2</v>
      </c>
    </row>
    <row r="32" spans="1:7" ht="18">
      <c r="A32" s="196">
        <v>105</v>
      </c>
      <c r="B32" s="197">
        <v>2</v>
      </c>
      <c r="C32" s="197" t="s">
        <v>847</v>
      </c>
      <c r="D32" s="203">
        <v>808</v>
      </c>
      <c r="E32" s="201">
        <f t="shared" si="0"/>
        <v>100</v>
      </c>
      <c r="F32" s="203">
        <v>908</v>
      </c>
      <c r="G32" s="179">
        <f t="shared" si="1"/>
        <v>0.11013215859030837</v>
      </c>
    </row>
    <row r="33" spans="1:7" ht="18">
      <c r="A33" s="196">
        <v>34</v>
      </c>
      <c r="B33" s="197">
        <v>3</v>
      </c>
      <c r="C33" s="197" t="s">
        <v>776</v>
      </c>
      <c r="D33" s="203">
        <v>1226</v>
      </c>
      <c r="E33" s="201">
        <f t="shared" si="0"/>
        <v>460</v>
      </c>
      <c r="F33" s="203">
        <v>1686</v>
      </c>
      <c r="G33" s="179">
        <f t="shared" si="1"/>
        <v>0.27283511269276395</v>
      </c>
    </row>
    <row r="34" spans="1:7" ht="18">
      <c r="A34" s="196">
        <v>35</v>
      </c>
      <c r="B34" s="197">
        <v>3</v>
      </c>
      <c r="C34" s="197" t="s">
        <v>777</v>
      </c>
      <c r="D34" s="203">
        <v>1435</v>
      </c>
      <c r="E34" s="201">
        <f t="shared" ref="E34:E65" si="3">F34-D34</f>
        <v>389</v>
      </c>
      <c r="F34" s="203">
        <v>1824</v>
      </c>
      <c r="G34" s="179">
        <f t="shared" ref="G34:G65" si="4">E34/F34</f>
        <v>0.21326754385964913</v>
      </c>
    </row>
    <row r="35" spans="1:7" ht="18">
      <c r="A35" s="196">
        <v>37</v>
      </c>
      <c r="B35" s="197">
        <v>3</v>
      </c>
      <c r="C35" s="197" t="s">
        <v>779</v>
      </c>
      <c r="D35" s="203">
        <v>1273</v>
      </c>
      <c r="E35" s="201">
        <f t="shared" si="3"/>
        <v>304</v>
      </c>
      <c r="F35" s="203">
        <v>1577</v>
      </c>
      <c r="G35" s="179">
        <f t="shared" si="4"/>
        <v>0.19277108433734941</v>
      </c>
    </row>
    <row r="36" spans="1:7" ht="18">
      <c r="A36" s="196">
        <v>40</v>
      </c>
      <c r="B36" s="197">
        <v>3</v>
      </c>
      <c r="C36" s="197" t="s">
        <v>782</v>
      </c>
      <c r="D36" s="203">
        <v>7088</v>
      </c>
      <c r="E36" s="201">
        <f t="shared" si="3"/>
        <v>766</v>
      </c>
      <c r="F36" s="203">
        <v>7854</v>
      </c>
      <c r="G36" s="179">
        <f t="shared" si="4"/>
        <v>9.7529921059332822E-2</v>
      </c>
    </row>
    <row r="37" spans="1:7" ht="18">
      <c r="A37" s="196">
        <v>42</v>
      </c>
      <c r="B37" s="197">
        <v>3</v>
      </c>
      <c r="C37" s="197" t="s">
        <v>784</v>
      </c>
      <c r="D37" s="203">
        <v>1348</v>
      </c>
      <c r="E37" s="201">
        <f t="shared" si="3"/>
        <v>212</v>
      </c>
      <c r="F37" s="203">
        <v>1560</v>
      </c>
      <c r="G37" s="179">
        <f t="shared" si="4"/>
        <v>0.13589743589743589</v>
      </c>
    </row>
    <row r="38" spans="1:7" ht="18">
      <c r="A38" s="196">
        <v>64</v>
      </c>
      <c r="B38" s="197">
        <v>3</v>
      </c>
      <c r="C38" s="197" t="s">
        <v>806</v>
      </c>
      <c r="D38" s="203">
        <v>431</v>
      </c>
      <c r="E38" s="201">
        <f t="shared" si="3"/>
        <v>53</v>
      </c>
      <c r="F38" s="203">
        <v>484</v>
      </c>
      <c r="G38" s="179">
        <f t="shared" si="4"/>
        <v>0.10950413223140495</v>
      </c>
    </row>
    <row r="39" spans="1:7" ht="18">
      <c r="A39" s="196">
        <v>71</v>
      </c>
      <c r="B39" s="197">
        <v>3</v>
      </c>
      <c r="C39" s="197" t="s">
        <v>813</v>
      </c>
      <c r="D39" s="203">
        <v>493</v>
      </c>
      <c r="E39" s="201">
        <f t="shared" si="3"/>
        <v>84</v>
      </c>
      <c r="F39" s="203">
        <v>577</v>
      </c>
      <c r="G39" s="179">
        <f t="shared" si="4"/>
        <v>0.14558058925476602</v>
      </c>
    </row>
    <row r="40" spans="1:7" ht="18">
      <c r="A40" s="196">
        <v>74</v>
      </c>
      <c r="B40" s="197">
        <v>3</v>
      </c>
      <c r="C40" s="197" t="s">
        <v>816</v>
      </c>
      <c r="D40" s="203">
        <v>885</v>
      </c>
      <c r="E40" s="201">
        <f t="shared" si="3"/>
        <v>204</v>
      </c>
      <c r="F40" s="203">
        <v>1089</v>
      </c>
      <c r="G40" s="179">
        <f t="shared" si="4"/>
        <v>0.18732782369146006</v>
      </c>
    </row>
    <row r="41" spans="1:7" ht="18">
      <c r="A41" s="196">
        <v>77</v>
      </c>
      <c r="B41" s="197">
        <v>3</v>
      </c>
      <c r="C41" s="197" t="s">
        <v>819</v>
      </c>
      <c r="D41" s="203">
        <v>606</v>
      </c>
      <c r="E41" s="201">
        <f t="shared" si="3"/>
        <v>163</v>
      </c>
      <c r="F41" s="203">
        <v>769</v>
      </c>
      <c r="G41" s="179">
        <f t="shared" si="4"/>
        <v>0.21196358907672302</v>
      </c>
    </row>
    <row r="42" spans="1:7" ht="18">
      <c r="A42" s="196">
        <v>78</v>
      </c>
      <c r="B42" s="197">
        <v>3</v>
      </c>
      <c r="C42" s="197" t="s">
        <v>820</v>
      </c>
      <c r="D42" s="203">
        <v>895</v>
      </c>
      <c r="E42" s="201">
        <f t="shared" si="3"/>
        <v>185</v>
      </c>
      <c r="F42" s="203">
        <v>1080</v>
      </c>
      <c r="G42" s="179">
        <f t="shared" si="4"/>
        <v>0.17129629629629631</v>
      </c>
    </row>
    <row r="43" spans="1:7" ht="18">
      <c r="A43" s="196">
        <v>86</v>
      </c>
      <c r="B43" s="197">
        <v>3</v>
      </c>
      <c r="C43" s="197" t="s">
        <v>828</v>
      </c>
      <c r="D43" s="203">
        <v>500</v>
      </c>
      <c r="E43" s="201">
        <f t="shared" si="3"/>
        <v>182</v>
      </c>
      <c r="F43" s="203">
        <v>682</v>
      </c>
      <c r="G43" s="179">
        <f t="shared" si="4"/>
        <v>0.26686217008797652</v>
      </c>
    </row>
    <row r="44" spans="1:7" ht="18">
      <c r="A44" s="196">
        <v>88</v>
      </c>
      <c r="B44" s="197">
        <v>3</v>
      </c>
      <c r="C44" s="197" t="s">
        <v>830</v>
      </c>
      <c r="D44" s="203">
        <v>500</v>
      </c>
      <c r="E44" s="201">
        <f t="shared" si="3"/>
        <v>70</v>
      </c>
      <c r="F44" s="203">
        <v>570</v>
      </c>
      <c r="G44" s="179">
        <f t="shared" si="4"/>
        <v>0.12280701754385964</v>
      </c>
    </row>
    <row r="45" spans="1:7" ht="18">
      <c r="A45" s="196">
        <v>97</v>
      </c>
      <c r="B45" s="197">
        <v>3</v>
      </c>
      <c r="C45" s="197" t="s">
        <v>839</v>
      </c>
      <c r="D45" s="203">
        <v>859</v>
      </c>
      <c r="E45" s="201">
        <f t="shared" si="3"/>
        <v>218</v>
      </c>
      <c r="F45" s="203">
        <v>1077</v>
      </c>
      <c r="G45" s="179">
        <f t="shared" si="4"/>
        <v>0.20241411327762301</v>
      </c>
    </row>
    <row r="46" spans="1:7" ht="18">
      <c r="A46" s="196">
        <v>103</v>
      </c>
      <c r="B46" s="197">
        <v>3</v>
      </c>
      <c r="C46" s="197" t="s">
        <v>845</v>
      </c>
      <c r="D46" s="203">
        <v>646</v>
      </c>
      <c r="E46" s="201">
        <f t="shared" si="3"/>
        <v>253</v>
      </c>
      <c r="F46" s="203">
        <v>899</v>
      </c>
      <c r="G46" s="179">
        <f t="shared" si="4"/>
        <v>0.28142380422691882</v>
      </c>
    </row>
    <row r="47" spans="1:7" ht="18">
      <c r="A47" s="194">
        <v>5</v>
      </c>
      <c r="B47" s="195">
        <v>4</v>
      </c>
      <c r="C47" s="195" t="s">
        <v>746</v>
      </c>
      <c r="D47" s="203">
        <v>598</v>
      </c>
      <c r="E47" s="201">
        <f t="shared" si="3"/>
        <v>35</v>
      </c>
      <c r="F47" s="203">
        <v>633</v>
      </c>
      <c r="G47" s="179">
        <f t="shared" si="4"/>
        <v>5.5292259083728278E-2</v>
      </c>
    </row>
    <row r="48" spans="1:7" ht="18">
      <c r="A48" s="194">
        <v>7</v>
      </c>
      <c r="B48" s="195">
        <v>4</v>
      </c>
      <c r="C48" s="195" t="s">
        <v>748</v>
      </c>
      <c r="D48" s="203">
        <v>1848</v>
      </c>
      <c r="E48" s="201">
        <f t="shared" si="3"/>
        <v>203</v>
      </c>
      <c r="F48" s="203">
        <v>2051</v>
      </c>
      <c r="G48" s="179">
        <f t="shared" si="4"/>
        <v>9.8976109215017066E-2</v>
      </c>
    </row>
    <row r="49" spans="1:7" ht="18">
      <c r="A49" s="194">
        <v>9</v>
      </c>
      <c r="B49" s="195">
        <v>4</v>
      </c>
      <c r="C49" s="195" t="s">
        <v>750</v>
      </c>
      <c r="D49" s="203">
        <v>1133</v>
      </c>
      <c r="E49" s="201">
        <f t="shared" si="3"/>
        <v>181</v>
      </c>
      <c r="F49" s="203">
        <v>1314</v>
      </c>
      <c r="G49" s="179">
        <f t="shared" si="4"/>
        <v>0.13774733637747336</v>
      </c>
    </row>
    <row r="50" spans="1:7" ht="18">
      <c r="A50" s="196">
        <v>26</v>
      </c>
      <c r="B50" s="197">
        <v>4</v>
      </c>
      <c r="C50" s="197" t="s">
        <v>768</v>
      </c>
      <c r="D50" s="203">
        <v>1030</v>
      </c>
      <c r="E50" s="201">
        <f t="shared" si="3"/>
        <v>59</v>
      </c>
      <c r="F50" s="203">
        <v>1089</v>
      </c>
      <c r="G50" s="179">
        <f t="shared" si="4"/>
        <v>5.4178145087235993E-2</v>
      </c>
    </row>
    <row r="51" spans="1:7" ht="18">
      <c r="A51" s="196">
        <v>27</v>
      </c>
      <c r="B51" s="197">
        <v>4</v>
      </c>
      <c r="C51" s="197" t="s">
        <v>769</v>
      </c>
      <c r="D51" s="203">
        <v>2247</v>
      </c>
      <c r="E51" s="201">
        <f t="shared" si="3"/>
        <v>243</v>
      </c>
      <c r="F51" s="203">
        <v>2490</v>
      </c>
      <c r="G51" s="179">
        <f t="shared" si="4"/>
        <v>9.7590361445783133E-2</v>
      </c>
    </row>
    <row r="52" spans="1:7" ht="18">
      <c r="A52" s="196">
        <v>28</v>
      </c>
      <c r="B52" s="197">
        <v>4</v>
      </c>
      <c r="C52" s="197" t="s">
        <v>770</v>
      </c>
      <c r="D52" s="203">
        <v>852</v>
      </c>
      <c r="E52" s="201">
        <f t="shared" si="3"/>
        <v>23</v>
      </c>
      <c r="F52" s="203">
        <v>875</v>
      </c>
      <c r="G52" s="179">
        <f t="shared" si="4"/>
        <v>2.6285714285714287E-2</v>
      </c>
    </row>
    <row r="53" spans="1:7" ht="18">
      <c r="A53" s="196">
        <v>29</v>
      </c>
      <c r="B53" s="197">
        <v>4</v>
      </c>
      <c r="C53" s="197" t="s">
        <v>771</v>
      </c>
      <c r="D53" s="203">
        <v>1758</v>
      </c>
      <c r="E53" s="201">
        <f t="shared" si="3"/>
        <v>163</v>
      </c>
      <c r="F53" s="203">
        <v>1921</v>
      </c>
      <c r="G53" s="179">
        <f t="shared" si="4"/>
        <v>8.4851639770952628E-2</v>
      </c>
    </row>
    <row r="54" spans="1:7" ht="18">
      <c r="A54" s="196">
        <v>31</v>
      </c>
      <c r="B54" s="197">
        <v>4</v>
      </c>
      <c r="C54" s="197" t="s">
        <v>773</v>
      </c>
      <c r="D54" s="203">
        <v>649</v>
      </c>
      <c r="E54" s="201">
        <f t="shared" si="3"/>
        <v>143</v>
      </c>
      <c r="F54" s="203">
        <v>792</v>
      </c>
      <c r="G54" s="179">
        <f t="shared" si="4"/>
        <v>0.18055555555555555</v>
      </c>
    </row>
    <row r="55" spans="1:7" ht="18">
      <c r="A55" s="196">
        <v>52</v>
      </c>
      <c r="B55" s="197">
        <v>4</v>
      </c>
      <c r="C55" s="197" t="s">
        <v>794</v>
      </c>
      <c r="D55" s="203">
        <v>9144</v>
      </c>
      <c r="E55" s="201">
        <f t="shared" si="3"/>
        <v>971</v>
      </c>
      <c r="F55" s="203">
        <v>10115</v>
      </c>
      <c r="G55" s="179">
        <f t="shared" si="4"/>
        <v>9.5996045477014333E-2</v>
      </c>
    </row>
    <row r="56" spans="1:7" ht="18">
      <c r="A56" s="196">
        <v>54</v>
      </c>
      <c r="B56" s="197">
        <v>4</v>
      </c>
      <c r="C56" s="197" t="s">
        <v>796</v>
      </c>
      <c r="D56" s="203">
        <v>751</v>
      </c>
      <c r="E56" s="201">
        <f t="shared" si="3"/>
        <v>115</v>
      </c>
      <c r="F56" s="203">
        <v>866</v>
      </c>
      <c r="G56" s="179">
        <f t="shared" si="4"/>
        <v>0.13279445727482678</v>
      </c>
    </row>
    <row r="57" spans="1:7" ht="18">
      <c r="A57" s="196">
        <v>68</v>
      </c>
      <c r="B57" s="197">
        <v>4</v>
      </c>
      <c r="C57" s="197" t="s">
        <v>810</v>
      </c>
      <c r="D57" s="203">
        <v>911</v>
      </c>
      <c r="E57" s="201">
        <f t="shared" si="3"/>
        <v>75</v>
      </c>
      <c r="F57" s="203">
        <v>986</v>
      </c>
      <c r="G57" s="179">
        <f t="shared" si="4"/>
        <v>7.6064908722109539E-2</v>
      </c>
    </row>
    <row r="58" spans="1:7" ht="18">
      <c r="A58" s="196">
        <v>72</v>
      </c>
      <c r="B58" s="197">
        <v>4</v>
      </c>
      <c r="C58" s="197" t="s">
        <v>814</v>
      </c>
      <c r="D58" s="203">
        <v>530</v>
      </c>
      <c r="E58" s="201">
        <f t="shared" si="3"/>
        <v>42</v>
      </c>
      <c r="F58" s="203">
        <v>572</v>
      </c>
      <c r="G58" s="179">
        <f t="shared" si="4"/>
        <v>7.3426573426573424E-2</v>
      </c>
    </row>
    <row r="59" spans="1:7" ht="18">
      <c r="A59" s="196">
        <v>82</v>
      </c>
      <c r="B59" s="197">
        <v>4</v>
      </c>
      <c r="C59" s="197" t="s">
        <v>824</v>
      </c>
      <c r="D59" s="203">
        <v>1040</v>
      </c>
      <c r="E59" s="201">
        <f t="shared" si="3"/>
        <v>79</v>
      </c>
      <c r="F59" s="203">
        <v>1119</v>
      </c>
      <c r="G59" s="179">
        <f t="shared" si="4"/>
        <v>7.0598748882931189E-2</v>
      </c>
    </row>
    <row r="60" spans="1:7" ht="18">
      <c r="A60" s="196">
        <v>83</v>
      </c>
      <c r="B60" s="197">
        <v>4</v>
      </c>
      <c r="C60" s="197" t="s">
        <v>825</v>
      </c>
      <c r="D60" s="203">
        <v>551</v>
      </c>
      <c r="E60" s="201">
        <f t="shared" si="3"/>
        <v>10</v>
      </c>
      <c r="F60" s="203">
        <v>561</v>
      </c>
      <c r="G60" s="179">
        <f t="shared" si="4"/>
        <v>1.7825311942959002E-2</v>
      </c>
    </row>
    <row r="61" spans="1:7" ht="18">
      <c r="A61" s="196">
        <v>84</v>
      </c>
      <c r="B61" s="197">
        <v>4</v>
      </c>
      <c r="C61" s="197" t="s">
        <v>826</v>
      </c>
      <c r="D61" s="203">
        <v>1497</v>
      </c>
      <c r="E61" s="201">
        <f t="shared" si="3"/>
        <v>381</v>
      </c>
      <c r="F61" s="203">
        <v>1878</v>
      </c>
      <c r="G61" s="179">
        <f t="shared" si="4"/>
        <v>0.20287539936102236</v>
      </c>
    </row>
    <row r="62" spans="1:7" ht="18">
      <c r="A62" s="196">
        <v>106</v>
      </c>
      <c r="B62" s="197">
        <v>4</v>
      </c>
      <c r="C62" s="197" t="s">
        <v>848</v>
      </c>
      <c r="D62" s="203">
        <v>618</v>
      </c>
      <c r="E62" s="201">
        <f t="shared" si="3"/>
        <v>62</v>
      </c>
      <c r="F62" s="203">
        <v>680</v>
      </c>
      <c r="G62" s="179">
        <f t="shared" si="4"/>
        <v>9.1176470588235289E-2</v>
      </c>
    </row>
    <row r="63" spans="1:7" ht="18">
      <c r="A63" s="194">
        <v>6</v>
      </c>
      <c r="B63" s="195">
        <v>5</v>
      </c>
      <c r="C63" s="195" t="s">
        <v>747</v>
      </c>
      <c r="D63" s="203">
        <v>2358</v>
      </c>
      <c r="E63" s="201">
        <f t="shared" si="3"/>
        <v>325</v>
      </c>
      <c r="F63" s="203">
        <v>2683</v>
      </c>
      <c r="G63" s="179">
        <f t="shared" si="4"/>
        <v>0.12113306000745434</v>
      </c>
    </row>
    <row r="64" spans="1:7" ht="18">
      <c r="A64" s="194">
        <v>8</v>
      </c>
      <c r="B64" s="195">
        <v>5</v>
      </c>
      <c r="C64" s="195" t="s">
        <v>749</v>
      </c>
      <c r="D64" s="203">
        <v>1032</v>
      </c>
      <c r="E64" s="201">
        <f t="shared" si="3"/>
        <v>121</v>
      </c>
      <c r="F64" s="203">
        <v>1153</v>
      </c>
      <c r="G64" s="179">
        <f t="shared" si="4"/>
        <v>0.1049436253252385</v>
      </c>
    </row>
    <row r="65" spans="1:7" ht="18">
      <c r="A65" s="194">
        <v>12</v>
      </c>
      <c r="B65" s="195">
        <v>5</v>
      </c>
      <c r="C65" s="195" t="s">
        <v>753</v>
      </c>
      <c r="D65" s="203">
        <v>1111</v>
      </c>
      <c r="E65" s="201">
        <f t="shared" si="3"/>
        <v>74</v>
      </c>
      <c r="F65" s="203">
        <v>1185</v>
      </c>
      <c r="G65" s="179">
        <f t="shared" si="4"/>
        <v>6.2447257383966247E-2</v>
      </c>
    </row>
    <row r="66" spans="1:7" ht="18">
      <c r="A66" s="196">
        <v>32</v>
      </c>
      <c r="B66" s="197">
        <v>5</v>
      </c>
      <c r="C66" s="197" t="s">
        <v>774</v>
      </c>
      <c r="D66" s="203">
        <v>3576</v>
      </c>
      <c r="E66" s="201">
        <f t="shared" ref="E66:E97" si="5">F66-D66</f>
        <v>652</v>
      </c>
      <c r="F66" s="203">
        <v>4228</v>
      </c>
      <c r="G66" s="179">
        <f t="shared" ref="G66:G97" si="6">E66/F66</f>
        <v>0.15421002838221382</v>
      </c>
    </row>
    <row r="67" spans="1:7" ht="18">
      <c r="A67" s="196">
        <v>57</v>
      </c>
      <c r="B67" s="197">
        <v>5</v>
      </c>
      <c r="C67" s="197" t="s">
        <v>799</v>
      </c>
      <c r="D67" s="203">
        <v>2047</v>
      </c>
      <c r="E67" s="201">
        <f t="shared" si="5"/>
        <v>167</v>
      </c>
      <c r="F67" s="203">
        <v>2214</v>
      </c>
      <c r="G67" s="179">
        <f t="shared" si="6"/>
        <v>7.5429087624209579E-2</v>
      </c>
    </row>
    <row r="68" spans="1:7" ht="18">
      <c r="A68" s="196">
        <v>61</v>
      </c>
      <c r="B68" s="197">
        <v>5</v>
      </c>
      <c r="C68" s="197" t="s">
        <v>803</v>
      </c>
      <c r="D68" s="203">
        <v>1050</v>
      </c>
      <c r="E68" s="201">
        <f t="shared" si="5"/>
        <v>50</v>
      </c>
      <c r="F68" s="203">
        <v>1100</v>
      </c>
      <c r="G68" s="179">
        <f t="shared" si="6"/>
        <v>4.5454545454545456E-2</v>
      </c>
    </row>
    <row r="69" spans="1:7" ht="18">
      <c r="A69" s="196">
        <v>65</v>
      </c>
      <c r="B69" s="197">
        <v>5</v>
      </c>
      <c r="C69" s="197" t="s">
        <v>807</v>
      </c>
      <c r="D69" s="203">
        <v>622</v>
      </c>
      <c r="E69" s="201">
        <f t="shared" si="5"/>
        <v>9</v>
      </c>
      <c r="F69" s="203">
        <v>631</v>
      </c>
      <c r="G69" s="179">
        <f t="shared" si="6"/>
        <v>1.4263074484944533E-2</v>
      </c>
    </row>
    <row r="70" spans="1:7" ht="18">
      <c r="A70" s="196">
        <v>70</v>
      </c>
      <c r="B70" s="197">
        <v>5</v>
      </c>
      <c r="C70" s="197" t="s">
        <v>812</v>
      </c>
      <c r="D70" s="203">
        <v>1093</v>
      </c>
      <c r="E70" s="201">
        <f t="shared" si="5"/>
        <v>83</v>
      </c>
      <c r="F70" s="203">
        <v>1176</v>
      </c>
      <c r="G70" s="179">
        <f t="shared" si="6"/>
        <v>7.0578231292517002E-2</v>
      </c>
    </row>
    <row r="71" spans="1:7" ht="18">
      <c r="A71" s="196">
        <v>96</v>
      </c>
      <c r="B71" s="197">
        <v>5</v>
      </c>
      <c r="C71" s="197" t="s">
        <v>838</v>
      </c>
      <c r="D71" s="203">
        <v>18610</v>
      </c>
      <c r="E71" s="201">
        <f t="shared" si="5"/>
        <v>2602</v>
      </c>
      <c r="F71" s="203">
        <v>21212</v>
      </c>
      <c r="G71" s="179">
        <f t="shared" si="6"/>
        <v>0.1226664152366585</v>
      </c>
    </row>
    <row r="72" spans="1:7" ht="18">
      <c r="A72" s="194">
        <v>10</v>
      </c>
      <c r="B72" s="195">
        <v>6</v>
      </c>
      <c r="C72" s="195" t="s">
        <v>751</v>
      </c>
      <c r="D72" s="203">
        <v>558</v>
      </c>
      <c r="E72" s="201">
        <f t="shared" si="5"/>
        <v>185</v>
      </c>
      <c r="F72" s="203">
        <v>743</v>
      </c>
      <c r="G72" s="179">
        <f t="shared" si="6"/>
        <v>0.24899057873485869</v>
      </c>
    </row>
    <row r="73" spans="1:7" ht="18">
      <c r="A73" s="196">
        <v>17</v>
      </c>
      <c r="B73" s="197">
        <v>6</v>
      </c>
      <c r="C73" s="197" t="s">
        <v>759</v>
      </c>
      <c r="D73" s="203">
        <v>988</v>
      </c>
      <c r="E73" s="201">
        <f t="shared" si="5"/>
        <v>244</v>
      </c>
      <c r="F73" s="203">
        <v>1232</v>
      </c>
      <c r="G73" s="179">
        <f t="shared" si="6"/>
        <v>0.19805194805194806</v>
      </c>
    </row>
    <row r="74" spans="1:7" ht="18">
      <c r="A74" s="196">
        <v>19</v>
      </c>
      <c r="B74" s="197">
        <v>6</v>
      </c>
      <c r="C74" s="197" t="s">
        <v>761</v>
      </c>
      <c r="D74" s="203">
        <v>6002</v>
      </c>
      <c r="E74" s="201">
        <f t="shared" si="5"/>
        <v>2459</v>
      </c>
      <c r="F74" s="203">
        <v>8461</v>
      </c>
      <c r="G74" s="179">
        <f t="shared" si="6"/>
        <v>0.29062758539179767</v>
      </c>
    </row>
    <row r="75" spans="1:7" ht="18">
      <c r="A75" s="196">
        <v>21</v>
      </c>
      <c r="B75" s="197">
        <v>6</v>
      </c>
      <c r="C75" s="197" t="s">
        <v>763</v>
      </c>
      <c r="D75" s="203">
        <v>1486</v>
      </c>
      <c r="E75" s="201">
        <f t="shared" si="5"/>
        <v>545</v>
      </c>
      <c r="F75" s="203">
        <v>2031</v>
      </c>
      <c r="G75" s="179">
        <f t="shared" si="6"/>
        <v>0.26834071885770555</v>
      </c>
    </row>
    <row r="76" spans="1:7" ht="18">
      <c r="A76" s="196">
        <v>14</v>
      </c>
      <c r="B76" s="197">
        <v>6</v>
      </c>
      <c r="C76" s="197" t="s">
        <v>756</v>
      </c>
      <c r="D76" s="203">
        <v>391</v>
      </c>
      <c r="E76" s="201">
        <f t="shared" si="5"/>
        <v>50</v>
      </c>
      <c r="F76" s="203">
        <v>441</v>
      </c>
      <c r="G76" s="179">
        <f t="shared" si="6"/>
        <v>0.11337868480725624</v>
      </c>
    </row>
    <row r="77" spans="1:7" ht="18">
      <c r="A77" s="196">
        <v>30</v>
      </c>
      <c r="B77" s="197">
        <v>6</v>
      </c>
      <c r="C77" s="197" t="s">
        <v>772</v>
      </c>
      <c r="D77" s="203">
        <v>788</v>
      </c>
      <c r="E77" s="201">
        <f t="shared" si="5"/>
        <v>278</v>
      </c>
      <c r="F77" s="203">
        <v>1066</v>
      </c>
      <c r="G77" s="179">
        <f t="shared" si="6"/>
        <v>0.2607879924953096</v>
      </c>
    </row>
    <row r="78" spans="1:7" ht="18">
      <c r="A78" s="196">
        <v>43</v>
      </c>
      <c r="B78" s="197">
        <v>6</v>
      </c>
      <c r="C78" s="197" t="s">
        <v>785</v>
      </c>
      <c r="D78" s="203">
        <v>730</v>
      </c>
      <c r="E78" s="201">
        <f t="shared" si="5"/>
        <v>115</v>
      </c>
      <c r="F78" s="203">
        <v>845</v>
      </c>
      <c r="G78" s="179">
        <f t="shared" si="6"/>
        <v>0.13609467455621302</v>
      </c>
    </row>
    <row r="79" spans="1:7" ht="18">
      <c r="A79" s="196">
        <v>60</v>
      </c>
      <c r="B79" s="197">
        <v>6</v>
      </c>
      <c r="C79" s="197" t="s">
        <v>802</v>
      </c>
      <c r="D79" s="203">
        <v>266</v>
      </c>
      <c r="E79" s="201">
        <f t="shared" si="5"/>
        <v>38</v>
      </c>
      <c r="F79" s="203">
        <v>304</v>
      </c>
      <c r="G79" s="179">
        <f t="shared" si="6"/>
        <v>0.125</v>
      </c>
    </row>
    <row r="80" spans="1:7" ht="18">
      <c r="A80" s="196">
        <v>69</v>
      </c>
      <c r="B80" s="197">
        <v>6</v>
      </c>
      <c r="C80" s="197" t="s">
        <v>811</v>
      </c>
      <c r="D80" s="203">
        <v>1925</v>
      </c>
      <c r="E80" s="201">
        <f t="shared" si="5"/>
        <v>470</v>
      </c>
      <c r="F80" s="203">
        <v>2395</v>
      </c>
      <c r="G80" s="179">
        <f t="shared" si="6"/>
        <v>0.19624217118997914</v>
      </c>
    </row>
    <row r="81" spans="1:7" ht="18">
      <c r="A81" s="196">
        <v>81</v>
      </c>
      <c r="B81" s="197">
        <v>6</v>
      </c>
      <c r="C81" s="197" t="s">
        <v>823</v>
      </c>
      <c r="D81" s="203">
        <v>676</v>
      </c>
      <c r="E81" s="201">
        <f t="shared" si="5"/>
        <v>115</v>
      </c>
      <c r="F81" s="203">
        <v>791</v>
      </c>
      <c r="G81" s="179">
        <f t="shared" si="6"/>
        <v>0.14538558786346398</v>
      </c>
    </row>
    <row r="82" spans="1:7" ht="18">
      <c r="A82" s="196">
        <v>85</v>
      </c>
      <c r="B82" s="197">
        <v>6</v>
      </c>
      <c r="C82" s="197" t="s">
        <v>827</v>
      </c>
      <c r="D82" s="203">
        <v>3563</v>
      </c>
      <c r="E82" s="201">
        <f t="shared" si="5"/>
        <v>679</v>
      </c>
      <c r="F82" s="203">
        <v>4242</v>
      </c>
      <c r="G82" s="179">
        <f t="shared" si="6"/>
        <v>0.16006600660066006</v>
      </c>
    </row>
    <row r="83" spans="1:7" ht="18">
      <c r="A83" s="196">
        <v>91</v>
      </c>
      <c r="B83" s="197">
        <v>6</v>
      </c>
      <c r="C83" s="197" t="s">
        <v>833</v>
      </c>
      <c r="D83" s="203">
        <v>2758</v>
      </c>
      <c r="E83" s="201">
        <f t="shared" si="5"/>
        <v>437</v>
      </c>
      <c r="F83" s="203">
        <v>3195</v>
      </c>
      <c r="G83" s="179">
        <f t="shared" si="6"/>
        <v>0.13677621283255087</v>
      </c>
    </row>
    <row r="84" spans="1:7" ht="18">
      <c r="A84" s="196">
        <v>92</v>
      </c>
      <c r="B84" s="197">
        <v>6</v>
      </c>
      <c r="C84" s="197" t="s">
        <v>834</v>
      </c>
      <c r="D84" s="203">
        <v>1534</v>
      </c>
      <c r="E84" s="201">
        <f t="shared" si="5"/>
        <v>400</v>
      </c>
      <c r="F84" s="203">
        <v>1934</v>
      </c>
      <c r="G84" s="179">
        <f t="shared" si="6"/>
        <v>0.20682523267838676</v>
      </c>
    </row>
    <row r="85" spans="1:7" ht="18">
      <c r="A85" s="196">
        <v>99</v>
      </c>
      <c r="B85" s="197">
        <v>6</v>
      </c>
      <c r="C85" s="197" t="s">
        <v>841</v>
      </c>
      <c r="D85" s="203">
        <v>756</v>
      </c>
      <c r="E85" s="201">
        <f t="shared" si="5"/>
        <v>251</v>
      </c>
      <c r="F85" s="203">
        <v>1007</v>
      </c>
      <c r="G85" s="179">
        <f t="shared" si="6"/>
        <v>0.24925521350546176</v>
      </c>
    </row>
    <row r="86" spans="1:7" ht="18">
      <c r="A86" s="196">
        <v>102</v>
      </c>
      <c r="B86" s="197">
        <v>6</v>
      </c>
      <c r="C86" s="197" t="s">
        <v>844</v>
      </c>
      <c r="D86" s="203">
        <v>19247</v>
      </c>
      <c r="E86" s="201">
        <f t="shared" si="5"/>
        <v>2759</v>
      </c>
      <c r="F86" s="203">
        <v>22006</v>
      </c>
      <c r="G86" s="179">
        <f t="shared" si="6"/>
        <v>0.12537489775515767</v>
      </c>
    </row>
    <row r="87" spans="1:7" ht="18">
      <c r="A87" s="196">
        <v>104</v>
      </c>
      <c r="B87" s="197">
        <v>6</v>
      </c>
      <c r="C87" s="197" t="s">
        <v>846</v>
      </c>
      <c r="D87" s="203">
        <v>3284</v>
      </c>
      <c r="E87" s="201">
        <f t="shared" si="5"/>
        <v>900</v>
      </c>
      <c r="F87" s="203">
        <v>4184</v>
      </c>
      <c r="G87" s="179">
        <f t="shared" si="6"/>
        <v>0.21510516252390058</v>
      </c>
    </row>
    <row r="88" spans="1:7" ht="18">
      <c r="A88" s="194">
        <v>3</v>
      </c>
      <c r="B88" s="195">
        <v>7</v>
      </c>
      <c r="C88" s="195" t="s">
        <v>744</v>
      </c>
      <c r="D88" s="203">
        <v>2867</v>
      </c>
      <c r="E88" s="201">
        <f t="shared" si="5"/>
        <v>406</v>
      </c>
      <c r="F88" s="203">
        <v>3273</v>
      </c>
      <c r="G88" s="179">
        <f t="shared" si="6"/>
        <v>0.12404521845401772</v>
      </c>
    </row>
    <row r="89" spans="1:7" ht="18">
      <c r="A89" s="196">
        <v>16</v>
      </c>
      <c r="B89" s="197">
        <v>7</v>
      </c>
      <c r="C89" s="197" t="s">
        <v>758</v>
      </c>
      <c r="D89" s="203">
        <v>636</v>
      </c>
      <c r="E89" s="201">
        <f t="shared" si="5"/>
        <v>87</v>
      </c>
      <c r="F89" s="203">
        <v>723</v>
      </c>
      <c r="G89" s="179">
        <f t="shared" si="6"/>
        <v>0.12033195020746888</v>
      </c>
    </row>
    <row r="90" spans="1:7" ht="18">
      <c r="A90" s="196">
        <v>18</v>
      </c>
      <c r="B90" s="197">
        <v>7</v>
      </c>
      <c r="C90" s="197" t="s">
        <v>760</v>
      </c>
      <c r="D90" s="203">
        <v>749</v>
      </c>
      <c r="E90" s="201">
        <f t="shared" si="5"/>
        <v>214</v>
      </c>
      <c r="F90" s="203">
        <v>963</v>
      </c>
      <c r="G90" s="179">
        <f t="shared" si="6"/>
        <v>0.22222222222222221</v>
      </c>
    </row>
    <row r="91" spans="1:7" ht="18">
      <c r="A91" s="196">
        <v>24</v>
      </c>
      <c r="B91" s="197">
        <v>7</v>
      </c>
      <c r="C91" s="197" t="s">
        <v>766</v>
      </c>
      <c r="D91" s="203">
        <v>706</v>
      </c>
      <c r="E91" s="201">
        <f t="shared" si="5"/>
        <v>183</v>
      </c>
      <c r="F91" s="203">
        <v>889</v>
      </c>
      <c r="G91" s="179">
        <f t="shared" si="6"/>
        <v>0.20584926884139482</v>
      </c>
    </row>
    <row r="92" spans="1:7" ht="18">
      <c r="A92" s="196">
        <v>25</v>
      </c>
      <c r="B92" s="197">
        <v>7</v>
      </c>
      <c r="C92" s="197" t="s">
        <v>767</v>
      </c>
      <c r="D92" s="203">
        <v>1282</v>
      </c>
      <c r="E92" s="201">
        <f t="shared" si="5"/>
        <v>183</v>
      </c>
      <c r="F92" s="203">
        <v>1465</v>
      </c>
      <c r="G92" s="179">
        <f t="shared" si="6"/>
        <v>0.12491467576791809</v>
      </c>
    </row>
    <row r="93" spans="1:7" ht="18">
      <c r="A93" s="196">
        <v>46</v>
      </c>
      <c r="B93" s="197">
        <v>7</v>
      </c>
      <c r="C93" s="197" t="s">
        <v>788</v>
      </c>
      <c r="D93" s="203">
        <v>737</v>
      </c>
      <c r="E93" s="201">
        <f t="shared" si="5"/>
        <v>128</v>
      </c>
      <c r="F93" s="203">
        <v>865</v>
      </c>
      <c r="G93" s="179">
        <f t="shared" si="6"/>
        <v>0.14797687861271677</v>
      </c>
    </row>
    <row r="94" spans="1:7" ht="18">
      <c r="A94" s="196">
        <v>47</v>
      </c>
      <c r="B94" s="197">
        <v>7</v>
      </c>
      <c r="C94" s="197" t="s">
        <v>789</v>
      </c>
      <c r="D94" s="203">
        <v>1306</v>
      </c>
      <c r="E94" s="201">
        <f t="shared" si="5"/>
        <v>240</v>
      </c>
      <c r="F94" s="203">
        <v>1546</v>
      </c>
      <c r="G94" s="179">
        <f t="shared" si="6"/>
        <v>0.15523932729624837</v>
      </c>
    </row>
    <row r="95" spans="1:7" ht="18">
      <c r="A95" s="196">
        <v>49</v>
      </c>
      <c r="B95" s="197">
        <v>7</v>
      </c>
      <c r="C95" s="197" t="s">
        <v>791</v>
      </c>
      <c r="D95" s="203">
        <v>513</v>
      </c>
      <c r="E95" s="201">
        <f t="shared" si="5"/>
        <v>430</v>
      </c>
      <c r="F95" s="203">
        <v>943</v>
      </c>
      <c r="G95" s="179">
        <f t="shared" si="6"/>
        <v>0.4559915164369035</v>
      </c>
    </row>
    <row r="96" spans="1:7" ht="18">
      <c r="A96" s="196">
        <v>53</v>
      </c>
      <c r="B96" s="197">
        <v>7</v>
      </c>
      <c r="C96" s="197" t="s">
        <v>795</v>
      </c>
      <c r="D96" s="203">
        <v>3007</v>
      </c>
      <c r="E96" s="201">
        <f t="shared" si="5"/>
        <v>399</v>
      </c>
      <c r="F96" s="203">
        <v>3406</v>
      </c>
      <c r="G96" s="179">
        <f t="shared" si="6"/>
        <v>0.11714621256605989</v>
      </c>
    </row>
    <row r="97" spans="1:7" ht="18">
      <c r="A97" s="196">
        <v>56</v>
      </c>
      <c r="B97" s="197">
        <v>7</v>
      </c>
      <c r="C97" s="197" t="s">
        <v>798</v>
      </c>
      <c r="D97" s="203">
        <v>7503</v>
      </c>
      <c r="E97" s="201">
        <f t="shared" si="5"/>
        <v>1039</v>
      </c>
      <c r="F97" s="203">
        <v>8542</v>
      </c>
      <c r="G97" s="179">
        <f t="shared" si="6"/>
        <v>0.12163427768672443</v>
      </c>
    </row>
    <row r="98" spans="1:7" ht="18">
      <c r="A98" s="196">
        <v>58</v>
      </c>
      <c r="B98" s="197">
        <v>7</v>
      </c>
      <c r="C98" s="197" t="s">
        <v>800</v>
      </c>
      <c r="D98" s="203">
        <v>5471</v>
      </c>
      <c r="E98" s="201">
        <f t="shared" ref="E98:E107" si="7">F98-D98</f>
        <v>921</v>
      </c>
      <c r="F98" s="203">
        <v>6392</v>
      </c>
      <c r="G98" s="179">
        <f t="shared" ref="G98:G107" si="8">E98/F98</f>
        <v>0.1440863579474343</v>
      </c>
    </row>
    <row r="99" spans="1:7" ht="18">
      <c r="A99" s="196">
        <v>62</v>
      </c>
      <c r="B99" s="197">
        <v>7</v>
      </c>
      <c r="C99" s="197" t="s">
        <v>804</v>
      </c>
      <c r="D99" s="203">
        <v>1223</v>
      </c>
      <c r="E99" s="201">
        <f t="shared" si="7"/>
        <v>146</v>
      </c>
      <c r="F99" s="203">
        <v>1369</v>
      </c>
      <c r="G99" s="179">
        <f t="shared" si="8"/>
        <v>0.10664718772826881</v>
      </c>
    </row>
    <row r="100" spans="1:7" ht="18">
      <c r="A100" s="196">
        <v>66</v>
      </c>
      <c r="B100" s="197">
        <v>7</v>
      </c>
      <c r="C100" s="197" t="s">
        <v>808</v>
      </c>
      <c r="D100" s="203">
        <v>936</v>
      </c>
      <c r="E100" s="201">
        <f t="shared" si="7"/>
        <v>185</v>
      </c>
      <c r="F100" s="203">
        <v>1121</v>
      </c>
      <c r="G100" s="179">
        <f t="shared" si="8"/>
        <v>0.16503122212310437</v>
      </c>
    </row>
    <row r="101" spans="1:7" ht="18">
      <c r="A101" s="196">
        <v>73</v>
      </c>
      <c r="B101" s="197">
        <v>7</v>
      </c>
      <c r="C101" s="197" t="s">
        <v>815</v>
      </c>
      <c r="D101" s="203">
        <v>1021</v>
      </c>
      <c r="E101" s="201">
        <f t="shared" si="7"/>
        <v>256</v>
      </c>
      <c r="F101" s="203">
        <v>1277</v>
      </c>
      <c r="G101" s="179">
        <f t="shared" si="8"/>
        <v>0.2004698512137823</v>
      </c>
    </row>
    <row r="102" spans="1:7" ht="18">
      <c r="A102" s="196">
        <v>75</v>
      </c>
      <c r="B102" s="197">
        <v>7</v>
      </c>
      <c r="C102" s="197" t="s">
        <v>817</v>
      </c>
      <c r="D102" s="203">
        <v>1087</v>
      </c>
      <c r="E102" s="201">
        <f t="shared" si="7"/>
        <v>580</v>
      </c>
      <c r="F102" s="203">
        <v>1667</v>
      </c>
      <c r="G102" s="179">
        <f t="shared" si="8"/>
        <v>0.34793041391721657</v>
      </c>
    </row>
    <row r="103" spans="1:7" ht="18">
      <c r="A103" s="196">
        <v>79</v>
      </c>
      <c r="B103" s="197">
        <v>7</v>
      </c>
      <c r="C103" s="197" t="s">
        <v>821</v>
      </c>
      <c r="D103" s="203">
        <v>10278</v>
      </c>
      <c r="E103" s="201">
        <f t="shared" si="7"/>
        <v>1251</v>
      </c>
      <c r="F103" s="203">
        <v>11529</v>
      </c>
      <c r="G103" s="179">
        <f t="shared" si="8"/>
        <v>0.10850897736143637</v>
      </c>
    </row>
    <row r="104" spans="1:7" ht="18">
      <c r="A104" s="196">
        <v>80</v>
      </c>
      <c r="B104" s="197">
        <v>7</v>
      </c>
      <c r="C104" s="197" t="s">
        <v>822</v>
      </c>
      <c r="D104" s="203">
        <v>2270</v>
      </c>
      <c r="E104" s="201">
        <f t="shared" si="7"/>
        <v>520</v>
      </c>
      <c r="F104" s="203">
        <v>2790</v>
      </c>
      <c r="G104" s="179">
        <f t="shared" si="8"/>
        <v>0.1863799283154122</v>
      </c>
    </row>
    <row r="105" spans="1:7" ht="18">
      <c r="A105" s="196">
        <v>89</v>
      </c>
      <c r="B105" s="197">
        <v>7</v>
      </c>
      <c r="C105" s="197" t="s">
        <v>831</v>
      </c>
      <c r="D105" s="203">
        <v>9105</v>
      </c>
      <c r="E105" s="201">
        <f t="shared" si="7"/>
        <v>913</v>
      </c>
      <c r="F105" s="203">
        <v>10018</v>
      </c>
      <c r="G105" s="179">
        <f t="shared" si="8"/>
        <v>9.1135955280495104E-2</v>
      </c>
    </row>
    <row r="106" spans="1:7" ht="18">
      <c r="A106" s="196">
        <v>94</v>
      </c>
      <c r="B106" s="197">
        <v>7</v>
      </c>
      <c r="C106" s="197" t="s">
        <v>836</v>
      </c>
      <c r="D106" s="203">
        <v>1058</v>
      </c>
      <c r="E106" s="201">
        <f t="shared" si="7"/>
        <v>363</v>
      </c>
      <c r="F106" s="203">
        <v>1421</v>
      </c>
      <c r="G106" s="179">
        <f t="shared" si="8"/>
        <v>0.25545390570021109</v>
      </c>
    </row>
    <row r="107" spans="1:7" ht="18">
      <c r="A107" s="196">
        <v>98</v>
      </c>
      <c r="B107" s="197">
        <v>7</v>
      </c>
      <c r="C107" s="197" t="s">
        <v>840</v>
      </c>
      <c r="D107" s="203">
        <v>3518</v>
      </c>
      <c r="E107" s="201">
        <f t="shared" si="7"/>
        <v>480</v>
      </c>
      <c r="F107" s="203">
        <v>3998</v>
      </c>
      <c r="G107" s="179">
        <f t="shared" si="8"/>
        <v>0.12006003001500751</v>
      </c>
    </row>
    <row r="108" spans="1:7" ht="15.75">
      <c r="A108" s="198"/>
      <c r="B108" s="199"/>
      <c r="C108" s="199"/>
    </row>
  </sheetData>
  <sortState xmlns:xlrd2="http://schemas.microsoft.com/office/spreadsheetml/2017/richdata2" ref="A2:G107">
    <sortCondition ref="B2:B107"/>
  </sortState>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AACD-C6E9-423B-A0C3-A8AB55A6800A}">
  <dimension ref="A1:I109"/>
  <sheetViews>
    <sheetView workbookViewId="0"/>
  </sheetViews>
  <sheetFormatPr defaultColWidth="9.140625" defaultRowHeight="15"/>
  <cols>
    <col min="1" max="1" width="16.5703125" bestFit="1" customWidth="1"/>
    <col min="2" max="2" width="11.7109375" bestFit="1" customWidth="1"/>
    <col min="3" max="3" width="23" bestFit="1" customWidth="1"/>
    <col min="4" max="4" width="15.5703125" bestFit="1" customWidth="1"/>
    <col min="5" max="5" width="18.140625" bestFit="1" customWidth="1"/>
    <col min="6" max="6" width="12.140625" bestFit="1" customWidth="1"/>
    <col min="8" max="8" width="17.5703125" bestFit="1" customWidth="1"/>
    <col min="9" max="9" width="18.85546875" bestFit="1" customWidth="1"/>
  </cols>
  <sheetData>
    <row r="1" spans="1:9">
      <c r="A1" s="226" t="s">
        <v>621</v>
      </c>
      <c r="B1" s="226" t="s">
        <v>1013</v>
      </c>
      <c r="C1" s="226" t="s">
        <v>1088</v>
      </c>
      <c r="D1" s="227" t="s">
        <v>1085</v>
      </c>
      <c r="E1" s="226" t="s">
        <v>1089</v>
      </c>
      <c r="F1" s="226" t="s">
        <v>1090</v>
      </c>
    </row>
    <row r="2" spans="1:9">
      <c r="A2" t="s">
        <v>739</v>
      </c>
      <c r="B2">
        <v>2</v>
      </c>
      <c r="C2">
        <v>18.47</v>
      </c>
      <c r="D2" s="224">
        <v>6550</v>
      </c>
      <c r="E2" s="228">
        <f>Table16[[#This Row],[Poblacion 2020*]]/SUMIF(Table16[Region],"="&amp;Table16[[#This Row],[Region]],Table16[Poblacion 2020*])</f>
        <v>4.6416997550174652E-3</v>
      </c>
      <c r="F2" s="228">
        <f>Table16[[#This Row],[Peso dentro región]]*Table16[[#This Row],[Eficiencia Cloración]]</f>
        <v>8.573219447517258E-2</v>
      </c>
    </row>
    <row r="3" spans="1:9">
      <c r="A3" t="s">
        <v>743</v>
      </c>
      <c r="B3">
        <v>2</v>
      </c>
      <c r="C3">
        <v>95.95</v>
      </c>
      <c r="D3" s="224">
        <v>16772</v>
      </c>
      <c r="E3" s="228">
        <f>Table16[[#This Row],[Poblacion 2020*]]/SUMIF(Table16[Region],"="&amp;Table16[[#This Row],[Region]],Table16[Poblacion 2020*])</f>
        <v>1.1885585998649301E-2</v>
      </c>
      <c r="F3" s="228">
        <f>Table16[[#This Row],[Peso dentro región]]*Table16[[#This Row],[Eficiencia Cloración]]</f>
        <v>1.1404219765704005</v>
      </c>
    </row>
    <row r="4" spans="1:9">
      <c r="A4" t="s">
        <v>744</v>
      </c>
      <c r="B4">
        <v>7</v>
      </c>
      <c r="C4">
        <v>88.05</v>
      </c>
      <c r="D4" s="224">
        <v>12285</v>
      </c>
      <c r="E4" s="228">
        <f>Table16[[#This Row],[Poblacion 2020*]]/SUMIF(Table16[Region],"="&amp;Table16[[#This Row],[Region]],Table16[Poblacion 2020*])</f>
        <v>4.8389765082166095E-2</v>
      </c>
      <c r="F4" s="228">
        <f>Table16[[#This Row],[Peso dentro región]]*Table16[[#This Row],[Eficiencia Cloración]]</f>
        <v>4.2607188154847249</v>
      </c>
    </row>
    <row r="5" spans="1:9">
      <c r="A5" t="s">
        <v>745</v>
      </c>
      <c r="B5">
        <v>2</v>
      </c>
      <c r="C5">
        <v>16.47</v>
      </c>
      <c r="D5" s="224">
        <v>6195</v>
      </c>
      <c r="E5" s="228">
        <f>Table16[[#This Row],[Poblacion 2020*]]/SUMIF(Table16[Region],"="&amp;Table16[[#This Row],[Region]],Table16[Poblacion 2020*])</f>
        <v>4.3901267148600299E-3</v>
      </c>
      <c r="F5" s="228">
        <f>Table16[[#This Row],[Peso dentro región]]*Table16[[#This Row],[Eficiencia Cloración]]</f>
        <v>7.2305386993744683E-2</v>
      </c>
    </row>
    <row r="6" spans="1:9">
      <c r="A6" t="s">
        <v>746</v>
      </c>
      <c r="B6">
        <v>4</v>
      </c>
      <c r="C6">
        <v>88.18</v>
      </c>
      <c r="D6" s="224">
        <v>2167</v>
      </c>
      <c r="E6" s="228">
        <f>Table16[[#This Row],[Poblacion 2020*]]/SUMIF(Table16[Region],"="&amp;Table16[[#This Row],[Region]],Table16[Poblacion 2020*])</f>
        <v>2.197323058203204E-2</v>
      </c>
      <c r="F6" s="228">
        <f>Table16[[#This Row],[Peso dentro región]]*Table16[[#This Row],[Eficiencia Cloración]]</f>
        <v>1.9375994727235855</v>
      </c>
    </row>
    <row r="7" spans="1:9">
      <c r="A7" t="s">
        <v>747</v>
      </c>
      <c r="B7">
        <v>5</v>
      </c>
      <c r="C7">
        <v>97.1</v>
      </c>
      <c r="D7" s="224">
        <v>9159</v>
      </c>
      <c r="E7" s="228">
        <f>Table16[[#This Row],[Poblacion 2020*]]/SUMIF(Table16[Region],"="&amp;Table16[[#This Row],[Region]],Table16[Poblacion 2020*])</f>
        <v>6.9321243680179223E-2</v>
      </c>
      <c r="F7" s="228">
        <f>Table16[[#This Row],[Peso dentro región]]*Table16[[#This Row],[Eficiencia Cloración]]</f>
        <v>6.7310927613454021</v>
      </c>
    </row>
    <row r="8" spans="1:9">
      <c r="A8" t="s">
        <v>748</v>
      </c>
      <c r="B8">
        <v>4</v>
      </c>
      <c r="C8">
        <v>72.16</v>
      </c>
      <c r="D8" s="224">
        <v>7490</v>
      </c>
      <c r="E8" s="228">
        <f>Table16[[#This Row],[Poblacion 2020*]]/SUMIF(Table16[Region],"="&amp;Table16[[#This Row],[Region]],Table16[Poblacion 2020*])</f>
        <v>7.5948083553031842E-2</v>
      </c>
      <c r="F8" s="228">
        <f>Table16[[#This Row],[Peso dentro región]]*Table16[[#This Row],[Eficiencia Cloración]]</f>
        <v>5.4804137091867773</v>
      </c>
      <c r="H8" t="s">
        <v>1086</v>
      </c>
      <c r="I8" t="s">
        <v>1091</v>
      </c>
    </row>
    <row r="9" spans="1:9">
      <c r="A9" t="s">
        <v>749</v>
      </c>
      <c r="B9">
        <v>5</v>
      </c>
      <c r="C9">
        <v>51.74</v>
      </c>
      <c r="D9" s="224">
        <v>3949</v>
      </c>
      <c r="E9" s="228">
        <f>Table16[[#This Row],[Poblacion 2020*]]/SUMIF(Table16[Region],"="&amp;Table16[[#This Row],[Region]],Table16[Poblacion 2020*])</f>
        <v>2.9888589506826921E-2</v>
      </c>
      <c r="F9" s="228">
        <f>Table16[[#This Row],[Peso dentro región]]*Table16[[#This Row],[Eficiencia Cloración]]</f>
        <v>1.5464356210832249</v>
      </c>
      <c r="H9" s="134">
        <v>1</v>
      </c>
      <c r="I9" s="19">
        <v>75.234854159666284</v>
      </c>
    </row>
    <row r="10" spans="1:9">
      <c r="A10" t="s">
        <v>750</v>
      </c>
      <c r="B10">
        <v>4</v>
      </c>
      <c r="C10">
        <v>97.99</v>
      </c>
      <c r="D10" s="224">
        <v>4466</v>
      </c>
      <c r="E10" s="228">
        <f>Table16[[#This Row],[Poblacion 2020*]]/SUMIF(Table16[Region],"="&amp;Table16[[#This Row],[Region]],Table16[Poblacion 2020*])</f>
        <v>4.5284932062461973E-2</v>
      </c>
      <c r="F10" s="228">
        <f>Table16[[#This Row],[Peso dentro región]]*Table16[[#This Row],[Eficiencia Cloración]]</f>
        <v>4.4374704928006485</v>
      </c>
      <c r="H10" s="134">
        <v>2</v>
      </c>
      <c r="I10" s="19">
        <v>93.275081449429194</v>
      </c>
    </row>
    <row r="11" spans="1:9">
      <c r="A11" t="s">
        <v>751</v>
      </c>
      <c r="B11">
        <v>6</v>
      </c>
      <c r="C11">
        <v>22.87</v>
      </c>
      <c r="D11" s="224">
        <v>2755</v>
      </c>
      <c r="E11" s="228">
        <f>Table16[[#This Row],[Poblacion 2020*]]/SUMIF(Table16[Region],"="&amp;Table16[[#This Row],[Region]],Table16[Poblacion 2020*])</f>
        <v>1.2198631804999003E-2</v>
      </c>
      <c r="F11" s="228">
        <f>Table16[[#This Row],[Peso dentro región]]*Table16[[#This Row],[Eficiencia Cloración]]</f>
        <v>0.27898270938032721</v>
      </c>
      <c r="H11" s="134">
        <v>3</v>
      </c>
      <c r="I11" s="19">
        <v>81.492730448282558</v>
      </c>
    </row>
    <row r="12" spans="1:9">
      <c r="A12" t="s">
        <v>752</v>
      </c>
      <c r="B12">
        <v>1</v>
      </c>
      <c r="C12">
        <v>94.29</v>
      </c>
      <c r="D12" s="224">
        <v>8389</v>
      </c>
      <c r="E12" s="228">
        <f>Table16[[#This Row],[Poblacion 2020*]]/SUMIF(Table16[Region],"="&amp;Table16[[#This Row],[Region]],Table16[Poblacion 2020*])</f>
        <v>6.8752714785644625E-2</v>
      </c>
      <c r="F12" s="228">
        <f>Table16[[#This Row],[Peso dentro región]]*Table16[[#This Row],[Eficiencia Cloración]]</f>
        <v>6.4826934771384321</v>
      </c>
      <c r="H12" s="134">
        <v>4</v>
      </c>
      <c r="I12" s="19">
        <v>76.126481241127564</v>
      </c>
    </row>
    <row r="13" spans="1:9">
      <c r="A13" t="s">
        <v>753</v>
      </c>
      <c r="B13">
        <v>5</v>
      </c>
      <c r="C13">
        <v>97.51</v>
      </c>
      <c r="D13" s="224">
        <v>3736</v>
      </c>
      <c r="E13" s="228">
        <f>Table16[[#This Row],[Poblacion 2020*]]/SUMIF(Table16[Region],"="&amp;Table16[[#This Row],[Region]],Table16[Poblacion 2020*])</f>
        <v>2.8276467560776241E-2</v>
      </c>
      <c r="F13" s="228">
        <f>Table16[[#This Row],[Peso dentro región]]*Table16[[#This Row],[Eficiencia Cloración]]</f>
        <v>2.7572383518512913</v>
      </c>
      <c r="H13" s="134">
        <v>5</v>
      </c>
      <c r="I13" s="19">
        <v>91.231305288970972</v>
      </c>
    </row>
    <row r="14" spans="1:9">
      <c r="A14" t="s">
        <v>755</v>
      </c>
      <c r="B14">
        <v>7</v>
      </c>
      <c r="C14">
        <v>75.91</v>
      </c>
      <c r="D14" s="224">
        <v>3104</v>
      </c>
      <c r="E14" s="228">
        <f>Table16[[#This Row],[Poblacion 2020*]]/SUMIF(Table16[Region],"="&amp;Table16[[#This Row],[Region]],Table16[Poblacion 2020*])</f>
        <v>1.2226441254785801E-2</v>
      </c>
      <c r="F14" s="228">
        <f>Table16[[#This Row],[Peso dentro región]]*Table16[[#This Row],[Eficiencia Cloración]]</f>
        <v>0.92810915565079011</v>
      </c>
      <c r="H14" s="134">
        <v>6</v>
      </c>
      <c r="I14" s="19">
        <v>66.535274590980535</v>
      </c>
    </row>
    <row r="15" spans="1:9">
      <c r="A15" t="s">
        <v>756</v>
      </c>
      <c r="B15">
        <v>6</v>
      </c>
      <c r="C15">
        <v>33.69</v>
      </c>
      <c r="D15" s="224">
        <v>4686</v>
      </c>
      <c r="E15" s="228">
        <f>Table16[[#This Row],[Poblacion 2020*]]/SUMIF(Table16[Region],"="&amp;Table16[[#This Row],[Region]],Table16[Poblacion 2020*])</f>
        <v>2.074874360734132E-2</v>
      </c>
      <c r="F15" s="228">
        <f>Table16[[#This Row],[Peso dentro región]]*Table16[[#This Row],[Eficiencia Cloración]]</f>
        <v>0.69902517213132898</v>
      </c>
      <c r="H15" s="134">
        <v>7</v>
      </c>
      <c r="I15" s="19">
        <v>49.891482613559376</v>
      </c>
    </row>
    <row r="16" spans="1:9">
      <c r="A16" t="s">
        <v>757</v>
      </c>
      <c r="B16">
        <v>7</v>
      </c>
      <c r="C16">
        <v>27.87</v>
      </c>
      <c r="D16" s="224">
        <v>3385</v>
      </c>
      <c r="E16" s="228">
        <f>Table16[[#This Row],[Poblacion 2020*]]/SUMIF(Table16[Region],"="&amp;Table16[[#This Row],[Region]],Table16[Poblacion 2020*])</f>
        <v>1.3333280814255779E-2</v>
      </c>
      <c r="F16" s="228">
        <f>Table16[[#This Row],[Peso dentro región]]*Table16[[#This Row],[Eficiencia Cloración]]</f>
        <v>0.37159853629330858</v>
      </c>
      <c r="H16" s="134" t="s">
        <v>985</v>
      </c>
      <c r="I16" s="21">
        <v>533.78720979201648</v>
      </c>
    </row>
    <row r="17" spans="1:6">
      <c r="A17" t="s">
        <v>758</v>
      </c>
      <c r="B17">
        <v>6</v>
      </c>
      <c r="C17">
        <v>84.13</v>
      </c>
      <c r="D17" s="224">
        <v>38934</v>
      </c>
      <c r="E17" s="228">
        <f>Table16[[#This Row],[Poblacion 2020*]]/SUMIF(Table16[Region],"="&amp;Table16[[#This Row],[Region]],Table16[Poblacion 2020*])</f>
        <v>0.17239257012552858</v>
      </c>
      <c r="F17" s="228">
        <f>Table16[[#This Row],[Peso dentro región]]*Table16[[#This Row],[Eficiencia Cloración]]</f>
        <v>14.503386924660719</v>
      </c>
    </row>
    <row r="18" spans="1:6">
      <c r="A18" t="s">
        <v>759</v>
      </c>
      <c r="B18">
        <v>6</v>
      </c>
      <c r="C18">
        <v>0</v>
      </c>
      <c r="D18" s="224">
        <v>9406</v>
      </c>
      <c r="E18" s="228">
        <f>Table16[[#This Row],[Poblacion 2020*]]/SUMIF(Table16[Region],"="&amp;Table16[[#This Row],[Region]],Table16[Poblacion 2020*])</f>
        <v>4.1648032942947597E-2</v>
      </c>
      <c r="F18" s="228">
        <f>Table16[[#This Row],[Peso dentro región]]*Table16[[#This Row],[Eficiencia Cloración]]</f>
        <v>0</v>
      </c>
    </row>
    <row r="19" spans="1:6">
      <c r="A19" t="s">
        <v>760</v>
      </c>
      <c r="B19">
        <v>2</v>
      </c>
      <c r="C19">
        <v>30.89</v>
      </c>
      <c r="D19" s="224">
        <v>4497</v>
      </c>
      <c r="E19" s="228">
        <f>Table16[[#This Row],[Poblacion 2020*]]/SUMIF(Table16[Region],"="&amp;Table16[[#This Row],[Region]],Table16[Poblacion 2020*])</f>
        <v>3.1868280608112272E-3</v>
      </c>
      <c r="F19" s="228">
        <f>Table16[[#This Row],[Peso dentro región]]*Table16[[#This Row],[Eficiencia Cloración]]</f>
        <v>9.8441118798458807E-2</v>
      </c>
    </row>
    <row r="20" spans="1:6">
      <c r="A20" t="s">
        <v>761</v>
      </c>
      <c r="B20">
        <v>6</v>
      </c>
      <c r="C20">
        <v>70.48</v>
      </c>
      <c r="D20" s="224">
        <v>4363</v>
      </c>
      <c r="E20" s="228">
        <f>Table16[[#This Row],[Poblacion 2020*]]/SUMIF(Table16[Region],"="&amp;Table16[[#This Row],[Region]],Table16[Poblacion 2020*])</f>
        <v>1.9318559188824195E-2</v>
      </c>
      <c r="F20" s="228">
        <f>Table16[[#This Row],[Peso dentro región]]*Table16[[#This Row],[Eficiencia Cloración]]</f>
        <v>1.3615720516283294</v>
      </c>
    </row>
    <row r="21" spans="1:6">
      <c r="A21" t="s">
        <v>762</v>
      </c>
      <c r="B21">
        <v>1</v>
      </c>
      <c r="C21">
        <v>96.44</v>
      </c>
      <c r="D21" s="224">
        <v>4863</v>
      </c>
      <c r="E21" s="228">
        <f>Table16[[#This Row],[Poblacion 2020*]]/SUMIF(Table16[Region],"="&amp;Table16[[#This Row],[Region]],Table16[Poblacion 2020*])</f>
        <v>3.9855102157896033E-2</v>
      </c>
      <c r="F21" s="228">
        <f>Table16[[#This Row],[Peso dentro región]]*Table16[[#This Row],[Eficiencia Cloración]]</f>
        <v>3.8436260521074934</v>
      </c>
    </row>
    <row r="22" spans="1:6">
      <c r="A22" t="s">
        <v>763</v>
      </c>
      <c r="B22">
        <v>7</v>
      </c>
      <c r="C22">
        <v>57.89</v>
      </c>
      <c r="D22" s="224">
        <v>3244</v>
      </c>
      <c r="E22" s="228">
        <f>Table16[[#This Row],[Poblacion 2020*]]/SUMIF(Table16[Region],"="&amp;Table16[[#This Row],[Region]],Table16[Poblacion 2020*])</f>
        <v>1.2777891569112481E-2</v>
      </c>
      <c r="F22" s="228">
        <f>Table16[[#This Row],[Peso dentro región]]*Table16[[#This Row],[Eficiencia Cloración]]</f>
        <v>0.73971214293592147</v>
      </c>
    </row>
    <row r="23" spans="1:6">
      <c r="A23" t="s">
        <v>764</v>
      </c>
      <c r="B23">
        <v>2</v>
      </c>
      <c r="C23">
        <v>0</v>
      </c>
      <c r="D23" s="224">
        <v>16671</v>
      </c>
      <c r="E23" s="228">
        <f>Table16[[#This Row],[Poblacion 2020*]]/SUMIF(Table16[Region],"="&amp;Table16[[#This Row],[Region]],Table16[Poblacion 2020*])</f>
        <v>1.1814011697083383E-2</v>
      </c>
      <c r="F23" s="228">
        <f>Table16[[#This Row],[Peso dentro región]]*Table16[[#This Row],[Eficiencia Cloración]]</f>
        <v>0</v>
      </c>
    </row>
    <row r="24" spans="1:6">
      <c r="A24" t="s">
        <v>765</v>
      </c>
      <c r="B24">
        <v>6</v>
      </c>
      <c r="C24">
        <v>81.099999999999994</v>
      </c>
      <c r="D24" s="224">
        <v>1714</v>
      </c>
      <c r="E24" s="228">
        <f>Table16[[#This Row],[Poblacion 2020*]]/SUMIF(Table16[Region],"="&amp;Table16[[#This Row],[Region]],Table16[Poblacion 2020*])</f>
        <v>7.5892758307688898E-3</v>
      </c>
      <c r="F24" s="228">
        <f>Table16[[#This Row],[Peso dentro región]]*Table16[[#This Row],[Eficiencia Cloración]]</f>
        <v>0.61549026987535693</v>
      </c>
    </row>
    <row r="25" spans="1:6">
      <c r="A25" t="s">
        <v>766</v>
      </c>
      <c r="B25">
        <v>2</v>
      </c>
      <c r="C25">
        <v>94.26</v>
      </c>
      <c r="D25" s="224">
        <v>5560</v>
      </c>
      <c r="E25" s="228">
        <f>Table16[[#This Row],[Poblacion 2020*]]/SUMIF(Table16[Region],"="&amp;Table16[[#This Row],[Region]],Table16[Poblacion 2020*])</f>
        <v>3.9401298683812373E-3</v>
      </c>
      <c r="F25" s="228">
        <f>Table16[[#This Row],[Peso dentro región]]*Table16[[#This Row],[Eficiencia Cloración]]</f>
        <v>0.37139664139361545</v>
      </c>
    </row>
    <row r="26" spans="1:6">
      <c r="A26" t="s">
        <v>767</v>
      </c>
      <c r="B26">
        <v>7</v>
      </c>
      <c r="C26">
        <v>62.33</v>
      </c>
      <c r="D26" s="224">
        <v>6003</v>
      </c>
      <c r="E26" s="228">
        <f>Table16[[#This Row],[Poblacion 2020*]]/SUMIF(Table16[Region],"="&amp;Table16[[#This Row],[Region]],Table16[Poblacion 2020*])</f>
        <v>2.364540169216468E-2</v>
      </c>
      <c r="F26" s="228">
        <f>Table16[[#This Row],[Peso dentro región]]*Table16[[#This Row],[Eficiencia Cloración]]</f>
        <v>1.4738178874726244</v>
      </c>
    </row>
    <row r="27" spans="1:6">
      <c r="A27" t="s">
        <v>768</v>
      </c>
      <c r="B27">
        <v>4</v>
      </c>
      <c r="C27">
        <v>85.54</v>
      </c>
      <c r="D27" s="224">
        <v>3622</v>
      </c>
      <c r="E27" s="228">
        <f>Table16[[#This Row],[Poblacion 2020*]]/SUMIF(Table16[Region],"="&amp;Table16[[#This Row],[Region]],Table16[Poblacion 2020*])</f>
        <v>3.6726830257554251E-2</v>
      </c>
      <c r="F27" s="228">
        <f>Table16[[#This Row],[Peso dentro región]]*Table16[[#This Row],[Eficiencia Cloración]]</f>
        <v>3.1416130602311907</v>
      </c>
    </row>
    <row r="28" spans="1:6">
      <c r="A28" t="s">
        <v>769</v>
      </c>
      <c r="B28">
        <v>4</v>
      </c>
      <c r="C28">
        <v>18.04</v>
      </c>
      <c r="D28" s="224">
        <v>8345</v>
      </c>
      <c r="E28" s="228">
        <f>Table16[[#This Row],[Poblacion 2020*]]/SUMIF(Table16[Region],"="&amp;Table16[[#This Row],[Region]],Table16[Poblacion 2020*])</f>
        <v>8.4617724599472727E-2</v>
      </c>
      <c r="F28" s="228">
        <f>Table16[[#This Row],[Peso dentro región]]*Table16[[#This Row],[Eficiencia Cloración]]</f>
        <v>1.5265037517744879</v>
      </c>
    </row>
    <row r="29" spans="1:6">
      <c r="A29" t="s">
        <v>770</v>
      </c>
      <c r="B29">
        <v>4</v>
      </c>
      <c r="C29">
        <v>80</v>
      </c>
      <c r="D29" s="224">
        <v>2936</v>
      </c>
      <c r="E29" s="228">
        <f>Table16[[#This Row],[Poblacion 2020*]]/SUMIF(Table16[Region],"="&amp;Table16[[#This Row],[Region]],Table16[Poblacion 2020*])</f>
        <v>2.9770837558304602E-2</v>
      </c>
      <c r="F29" s="228">
        <f>Table16[[#This Row],[Peso dentro región]]*Table16[[#This Row],[Eficiencia Cloración]]</f>
        <v>2.3816670046643682</v>
      </c>
    </row>
    <row r="30" spans="1:6">
      <c r="A30" t="s">
        <v>771</v>
      </c>
      <c r="B30">
        <v>4</v>
      </c>
      <c r="C30">
        <v>57.31</v>
      </c>
      <c r="D30" s="224">
        <v>6240</v>
      </c>
      <c r="E30" s="228">
        <f>Table16[[#This Row],[Poblacion 2020*]]/SUMIF(Table16[Region],"="&amp;Table16[[#This Row],[Region]],Table16[Poblacion 2020*])</f>
        <v>6.3273169742445748E-2</v>
      </c>
      <c r="F30" s="228">
        <f>Table16[[#This Row],[Peso dentro región]]*Table16[[#This Row],[Eficiencia Cloración]]</f>
        <v>3.626185357939566</v>
      </c>
    </row>
    <row r="31" spans="1:6">
      <c r="A31" t="s">
        <v>772</v>
      </c>
      <c r="B31">
        <v>6</v>
      </c>
      <c r="C31">
        <v>17.54</v>
      </c>
      <c r="D31" s="224">
        <v>4015</v>
      </c>
      <c r="E31" s="228">
        <f>Table16[[#This Row],[Poblacion 2020*]]/SUMIF(Table16[Region],"="&amp;Table16[[#This Row],[Region]],Table16[Poblacion 2020*])</f>
        <v>1.7777679381876951E-2</v>
      </c>
      <c r="F31" s="228">
        <f>Table16[[#This Row],[Peso dentro región]]*Table16[[#This Row],[Eficiencia Cloración]]</f>
        <v>0.3118204963581217</v>
      </c>
    </row>
    <row r="32" spans="1:6">
      <c r="A32" t="s">
        <v>773</v>
      </c>
      <c r="B32">
        <v>4</v>
      </c>
      <c r="C32">
        <v>89.84</v>
      </c>
      <c r="D32" s="224">
        <v>2818</v>
      </c>
      <c r="E32" s="228">
        <f>Table16[[#This Row],[Poblacion 2020*]]/SUMIF(Table16[Region],"="&amp;Table16[[#This Row],[Region]],Table16[Poblacion 2020*])</f>
        <v>2.8574325694585276E-2</v>
      </c>
      <c r="F32" s="228">
        <f>Table16[[#This Row],[Peso dentro región]]*Table16[[#This Row],[Eficiencia Cloración]]</f>
        <v>2.5671174204015412</v>
      </c>
    </row>
    <row r="33" spans="1:6">
      <c r="A33" t="s">
        <v>774</v>
      </c>
      <c r="B33">
        <v>5</v>
      </c>
      <c r="C33">
        <v>70.06</v>
      </c>
      <c r="D33" s="224">
        <v>16779</v>
      </c>
      <c r="E33" s="228">
        <f>Table16[[#This Row],[Poblacion 2020*]]/SUMIF(Table16[Region],"="&amp;Table16[[#This Row],[Region]],Table16[Poblacion 2020*])</f>
        <v>0.12699433865156973</v>
      </c>
      <c r="F33" s="228">
        <f>Table16[[#This Row],[Peso dentro región]]*Table16[[#This Row],[Eficiencia Cloración]]</f>
        <v>8.8972233659289746</v>
      </c>
    </row>
    <row r="34" spans="1:6">
      <c r="A34" t="s">
        <v>775</v>
      </c>
      <c r="B34">
        <v>1</v>
      </c>
      <c r="C34">
        <v>54.44</v>
      </c>
      <c r="D34" s="224">
        <v>21255</v>
      </c>
      <c r="E34" s="228">
        <f>Table16[[#This Row],[Poblacion 2020*]]/SUMIF(Table16[Region],"="&amp;Table16[[#This Row],[Region]],Table16[Poblacion 2020*])</f>
        <v>0.17419703811763934</v>
      </c>
      <c r="F34" s="228">
        <f>Table16[[#This Row],[Peso dentro región]]*Table16[[#This Row],[Eficiencia Cloración]]</f>
        <v>9.4832867551242845</v>
      </c>
    </row>
    <row r="35" spans="1:6">
      <c r="A35" t="s">
        <v>776</v>
      </c>
      <c r="B35">
        <v>3</v>
      </c>
      <c r="C35">
        <v>88.28</v>
      </c>
      <c r="D35" s="224">
        <v>6514</v>
      </c>
      <c r="E35" s="228">
        <f>Table16[[#This Row],[Poblacion 2020*]]/SUMIF(Table16[Region],"="&amp;Table16[[#This Row],[Region]],Table16[Poblacion 2020*])</f>
        <v>8.4274532634711172E-2</v>
      </c>
      <c r="F35" s="228">
        <f>Table16[[#This Row],[Peso dentro región]]*Table16[[#This Row],[Eficiencia Cloración]]</f>
        <v>7.4397557409923021</v>
      </c>
    </row>
    <row r="36" spans="1:6">
      <c r="A36" t="s">
        <v>777</v>
      </c>
      <c r="B36">
        <v>3</v>
      </c>
      <c r="C36">
        <v>30.13</v>
      </c>
      <c r="D36" s="224">
        <v>6384</v>
      </c>
      <c r="E36" s="228">
        <f>Table16[[#This Row],[Poblacion 2020*]]/SUMIF(Table16[Region],"="&amp;Table16[[#This Row],[Region]],Table16[Poblacion 2020*])</f>
        <v>8.2592664467300597E-2</v>
      </c>
      <c r="F36" s="228">
        <f>Table16[[#This Row],[Peso dentro región]]*Table16[[#This Row],[Eficiencia Cloración]]</f>
        <v>2.4885169803997669</v>
      </c>
    </row>
    <row r="37" spans="1:6">
      <c r="A37" t="s">
        <v>778</v>
      </c>
      <c r="B37">
        <v>2</v>
      </c>
      <c r="C37">
        <v>16.36</v>
      </c>
      <c r="D37" s="224">
        <v>8090</v>
      </c>
      <c r="E37" s="228">
        <f>Table16[[#This Row],[Poblacion 2020*]]/SUMIF(Table16[Region],"="&amp;Table16[[#This Row],[Region]],Table16[Poblacion 2020*])</f>
        <v>5.7330306897849298E-3</v>
      </c>
      <c r="F37" s="228">
        <f>Table16[[#This Row],[Peso dentro región]]*Table16[[#This Row],[Eficiencia Cloración]]</f>
        <v>9.3792382084881443E-2</v>
      </c>
    </row>
    <row r="38" spans="1:6">
      <c r="A38" t="s">
        <v>779</v>
      </c>
      <c r="B38">
        <v>3</v>
      </c>
      <c r="C38">
        <v>36.11</v>
      </c>
      <c r="D38" s="224">
        <v>5250</v>
      </c>
      <c r="E38" s="228">
        <f>Table16[[#This Row],[Poblacion 2020*]]/SUMIF(Table16[Region],"="&amp;Table16[[#This Row],[Region]],Table16[Poblacion 2020*])</f>
        <v>6.7921599068503785E-2</v>
      </c>
      <c r="F38" s="228">
        <f>Table16[[#This Row],[Peso dentro región]]*Table16[[#This Row],[Eficiencia Cloración]]</f>
        <v>2.4526489423636715</v>
      </c>
    </row>
    <row r="39" spans="1:6">
      <c r="A39" t="s">
        <v>780</v>
      </c>
      <c r="B39">
        <v>1</v>
      </c>
      <c r="C39">
        <v>94.64</v>
      </c>
      <c r="D39" s="224">
        <v>35137</v>
      </c>
      <c r="E39" s="228">
        <f>Table16[[#This Row],[Poblacion 2020*]]/SUMIF(Table16[Region],"="&amp;Table16[[#This Row],[Region]],Table16[Poblacion 2020*])</f>
        <v>0.2879680700230296</v>
      </c>
      <c r="F39" s="228">
        <f>Table16[[#This Row],[Peso dentro región]]*Table16[[#This Row],[Eficiencia Cloración]]</f>
        <v>27.253298146979521</v>
      </c>
    </row>
    <row r="40" spans="1:6">
      <c r="A40" t="s">
        <v>781</v>
      </c>
      <c r="B40">
        <v>2</v>
      </c>
      <c r="C40">
        <v>87.91</v>
      </c>
      <c r="D40" s="224">
        <v>4186</v>
      </c>
      <c r="E40" s="228">
        <f>Table16[[#This Row],[Poblacion 2020*]]/SUMIF(Table16[Region],"="&amp;Table16[[#This Row],[Region]],Table16[Poblacion 2020*])</f>
        <v>2.9664359045042912E-3</v>
      </c>
      <c r="F40" s="228">
        <f>Table16[[#This Row],[Peso dentro región]]*Table16[[#This Row],[Eficiencia Cloración]]</f>
        <v>0.26077938036497222</v>
      </c>
    </row>
    <row r="41" spans="1:6">
      <c r="A41" t="s">
        <v>782</v>
      </c>
      <c r="B41">
        <v>3</v>
      </c>
      <c r="C41">
        <v>98.36</v>
      </c>
      <c r="D41" s="224">
        <v>28555</v>
      </c>
      <c r="E41" s="228">
        <f>Table16[[#This Row],[Poblacion 2020*]]/SUMIF(Table16[Region],"="&amp;Table16[[#This Row],[Region]],Table16[Poblacion 2020*])</f>
        <v>0.3694288116954525</v>
      </c>
      <c r="F41" s="228">
        <f>Table16[[#This Row],[Peso dentro región]]*Table16[[#This Row],[Eficiencia Cloración]]</f>
        <v>36.337017918364708</v>
      </c>
    </row>
    <row r="42" spans="1:6">
      <c r="A42" t="s">
        <v>783</v>
      </c>
      <c r="B42">
        <v>2</v>
      </c>
      <c r="C42">
        <v>99.1</v>
      </c>
      <c r="D42" s="224">
        <v>141939</v>
      </c>
      <c r="E42" s="228">
        <f>Table16[[#This Row],[Poblacion 2020*]]/SUMIF(Table16[Region],"="&amp;Table16[[#This Row],[Region]],Table16[Poblacion 2020*])</f>
        <v>0.10058598801945404</v>
      </c>
      <c r="F42" s="228">
        <f>Table16[[#This Row],[Peso dentro región]]*Table16[[#This Row],[Eficiencia Cloración]]</f>
        <v>9.9680714127278947</v>
      </c>
    </row>
    <row r="43" spans="1:6">
      <c r="A43" t="s">
        <v>784</v>
      </c>
      <c r="B43">
        <v>3</v>
      </c>
      <c r="C43">
        <v>79.75</v>
      </c>
      <c r="D43" s="224">
        <v>5553</v>
      </c>
      <c r="E43" s="228">
        <f>Table16[[#This Row],[Poblacion 2020*]]/SUMIF(Table16[Region],"="&amp;Table16[[#This Row],[Region]],Table16[Poblacion 2020*])</f>
        <v>7.1841645643314578E-2</v>
      </c>
      <c r="F43" s="228">
        <f>Table16[[#This Row],[Peso dentro región]]*Table16[[#This Row],[Eficiencia Cloración]]</f>
        <v>5.7293712400543377</v>
      </c>
    </row>
    <row r="44" spans="1:6">
      <c r="A44" t="s">
        <v>785</v>
      </c>
      <c r="B44">
        <v>6</v>
      </c>
      <c r="C44">
        <v>0</v>
      </c>
      <c r="D44" s="224">
        <v>3405</v>
      </c>
      <c r="E44" s="228">
        <f>Table16[[#This Row],[Poblacion 2020*]]/SUMIF(Table16[Region],"="&amp;Table16[[#This Row],[Region]],Table16[Poblacion 2020*])</f>
        <v>1.5076711904182073E-2</v>
      </c>
      <c r="F44" s="228">
        <f>Table16[[#This Row],[Peso dentro región]]*Table16[[#This Row],[Eficiencia Cloración]]</f>
        <v>0</v>
      </c>
    </row>
    <row r="45" spans="1:6">
      <c r="A45" t="s">
        <v>786</v>
      </c>
      <c r="B45">
        <v>1</v>
      </c>
      <c r="C45">
        <v>83.27</v>
      </c>
      <c r="D45" s="224">
        <v>7530</v>
      </c>
      <c r="E45" s="228">
        <f>Table16[[#This Row],[Poblacion 2020*]]/SUMIF(Table16[Region],"="&amp;Table16[[#This Row],[Region]],Table16[Poblacion 2020*])</f>
        <v>6.1712712163059243E-2</v>
      </c>
      <c r="F45" s="228">
        <f>Table16[[#This Row],[Peso dentro región]]*Table16[[#This Row],[Eficiencia Cloración]]</f>
        <v>5.1388175418179429</v>
      </c>
    </row>
    <row r="46" spans="1:6">
      <c r="A46" t="s">
        <v>787</v>
      </c>
      <c r="B46">
        <v>1</v>
      </c>
      <c r="C46">
        <v>96.06</v>
      </c>
      <c r="D46" s="224">
        <v>2677</v>
      </c>
      <c r="E46" s="228">
        <f>Table16[[#This Row],[Poblacion 2020*]]/SUMIF(Table16[Region],"="&amp;Table16[[#This Row],[Region]],Table16[Poblacion 2020*])</f>
        <v>2.1939565798208445E-2</v>
      </c>
      <c r="F46" s="228">
        <f>Table16[[#This Row],[Peso dentro región]]*Table16[[#This Row],[Eficiencia Cloración]]</f>
        <v>2.1075146905759032</v>
      </c>
    </row>
    <row r="47" spans="1:6">
      <c r="A47" t="s">
        <v>788</v>
      </c>
      <c r="B47">
        <v>7</v>
      </c>
      <c r="C47">
        <v>74.739999999999995</v>
      </c>
      <c r="D47" s="224">
        <v>3296</v>
      </c>
      <c r="E47" s="228">
        <f>Table16[[#This Row],[Poblacion 2020*]]/SUMIF(Table16[Region],"="&amp;Table16[[#This Row],[Region]],Table16[Poblacion 2020*])</f>
        <v>1.2982715971576676E-2</v>
      </c>
      <c r="F47" s="228">
        <f>Table16[[#This Row],[Peso dentro región]]*Table16[[#This Row],[Eficiencia Cloración]]</f>
        <v>0.97032819171564066</v>
      </c>
    </row>
    <row r="48" spans="1:6">
      <c r="A48" t="s">
        <v>789</v>
      </c>
      <c r="B48">
        <v>7</v>
      </c>
      <c r="C48">
        <v>36.82</v>
      </c>
      <c r="D48" s="224">
        <v>5968</v>
      </c>
      <c r="E48" s="228">
        <f>Table16[[#This Row],[Poblacion 2020*]]/SUMIF(Table16[Region],"="&amp;Table16[[#This Row],[Region]],Table16[Poblacion 2020*])</f>
        <v>2.3507539113583008E-2</v>
      </c>
      <c r="F48" s="228">
        <f>Table16[[#This Row],[Peso dentro región]]*Table16[[#This Row],[Eficiencia Cloración]]</f>
        <v>0.86554759016212635</v>
      </c>
    </row>
    <row r="49" spans="1:6">
      <c r="A49" t="s">
        <v>790</v>
      </c>
      <c r="B49">
        <v>1</v>
      </c>
      <c r="C49">
        <v>47.65</v>
      </c>
      <c r="D49" s="224">
        <v>23991</v>
      </c>
      <c r="E49" s="228">
        <f>Table16[[#This Row],[Poblacion 2020*]]/SUMIF(Table16[Region],"="&amp;Table16[[#This Row],[Region]],Table16[Poblacion 2020*])</f>
        <v>0.19662014309481465</v>
      </c>
      <c r="F49" s="228">
        <f>Table16[[#This Row],[Peso dentro región]]*Table16[[#This Row],[Eficiencia Cloración]]</f>
        <v>9.3689498184679181</v>
      </c>
    </row>
    <row r="50" spans="1:6">
      <c r="A50" t="s">
        <v>791</v>
      </c>
      <c r="B50">
        <v>7</v>
      </c>
      <c r="C50">
        <v>42.29</v>
      </c>
      <c r="D50" s="224">
        <v>3965</v>
      </c>
      <c r="E50" s="228">
        <f>Table16[[#This Row],[Poblacion 2020*]]/SUMIF(Table16[Region],"="&amp;Table16[[#This Row],[Region]],Table16[Poblacion 2020*])</f>
        <v>1.5617860687894877E-2</v>
      </c>
      <c r="F50" s="228">
        <f>Table16[[#This Row],[Peso dentro región]]*Table16[[#This Row],[Eficiencia Cloración]]</f>
        <v>0.66047932849107438</v>
      </c>
    </row>
    <row r="51" spans="1:6">
      <c r="A51" t="s">
        <v>792</v>
      </c>
      <c r="B51">
        <v>2</v>
      </c>
      <c r="C51">
        <v>98.49</v>
      </c>
      <c r="D51" s="224">
        <v>995129</v>
      </c>
      <c r="E51" s="228">
        <f>Table16[[#This Row],[Poblacion 2020*]]/SUMIF(Table16[Region],"="&amp;Table16[[#This Row],[Region]],Table16[Poblacion 2020*])</f>
        <v>0.7052045855741641</v>
      </c>
      <c r="F51" s="228">
        <f>Table16[[#This Row],[Peso dentro región]]*Table16[[#This Row],[Eficiencia Cloración]]</f>
        <v>69.455599633199412</v>
      </c>
    </row>
    <row r="52" spans="1:6">
      <c r="A52" t="s">
        <v>793</v>
      </c>
      <c r="B52">
        <v>2</v>
      </c>
      <c r="C52">
        <v>93.16</v>
      </c>
      <c r="D52" s="224">
        <v>3430</v>
      </c>
      <c r="E52" s="228">
        <f>Table16[[#This Row],[Poblacion 2020*]]/SUMIF(Table16[Region],"="&amp;Table16[[#This Row],[Region]],Table16[Poblacion 2020*])</f>
        <v>2.4306916274366265E-3</v>
      </c>
      <c r="F52" s="228">
        <f>Table16[[#This Row],[Peso dentro región]]*Table16[[#This Row],[Eficiencia Cloración]]</f>
        <v>0.22644323201199612</v>
      </c>
    </row>
    <row r="53" spans="1:6">
      <c r="A53" t="s">
        <v>794</v>
      </c>
      <c r="B53">
        <v>4</v>
      </c>
      <c r="C53">
        <v>86.19</v>
      </c>
      <c r="D53" s="224">
        <v>37804</v>
      </c>
      <c r="E53" s="228">
        <f>Table16[[#This Row],[Poblacion 2020*]]/SUMIF(Table16[Region],"="&amp;Table16[[#This Row],[Region]],Table16[Poblacion 2020*])</f>
        <v>0.3833299533563172</v>
      </c>
      <c r="F53" s="228">
        <f>Table16[[#This Row],[Peso dentro región]]*Table16[[#This Row],[Eficiencia Cloración]]</f>
        <v>33.039208679780977</v>
      </c>
    </row>
    <row r="54" spans="1:6">
      <c r="A54" t="s">
        <v>795</v>
      </c>
      <c r="B54">
        <v>7</v>
      </c>
      <c r="C54">
        <v>69.819999999999993</v>
      </c>
      <c r="D54" s="224">
        <v>13494</v>
      </c>
      <c r="E54" s="228">
        <f>Table16[[#This Row],[Poblacion 2020*]]/SUMIF(Table16[Region],"="&amp;Table16[[#This Row],[Region]],Table16[Poblacion 2020*])</f>
        <v>5.3151932439458635E-2</v>
      </c>
      <c r="F54" s="228">
        <f>Table16[[#This Row],[Peso dentro región]]*Table16[[#This Row],[Eficiencia Cloración]]</f>
        <v>3.7110679229230015</v>
      </c>
    </row>
    <row r="55" spans="1:6">
      <c r="A55" t="s">
        <v>796</v>
      </c>
      <c r="B55">
        <v>4</v>
      </c>
      <c r="C55">
        <v>74.77</v>
      </c>
      <c r="D55" s="224">
        <v>2990</v>
      </c>
      <c r="E55" s="228">
        <f>Table16[[#This Row],[Poblacion 2020*]]/SUMIF(Table16[Region],"="&amp;Table16[[#This Row],[Region]],Table16[Poblacion 2020*])</f>
        <v>3.0318393834921922E-2</v>
      </c>
      <c r="F55" s="228">
        <f>Table16[[#This Row],[Peso dentro región]]*Table16[[#This Row],[Eficiencia Cloración]]</f>
        <v>2.2669063070371118</v>
      </c>
    </row>
    <row r="56" spans="1:6">
      <c r="A56" t="s">
        <v>797</v>
      </c>
      <c r="B56">
        <v>1</v>
      </c>
      <c r="C56">
        <v>65.52</v>
      </c>
      <c r="D56" s="224">
        <v>7080</v>
      </c>
      <c r="E56" s="228">
        <f>Table16[[#This Row],[Poblacion 2020*]]/SUMIF(Table16[Region],"="&amp;Table16[[#This Row],[Region]],Table16[Poblacion 2020*])</f>
        <v>5.8024701476023829E-2</v>
      </c>
      <c r="F56" s="228">
        <f>Table16[[#This Row],[Peso dentro región]]*Table16[[#This Row],[Eficiencia Cloración]]</f>
        <v>3.8017784407090809</v>
      </c>
    </row>
    <row r="57" spans="1:6">
      <c r="A57" t="s">
        <v>798</v>
      </c>
      <c r="B57">
        <v>7</v>
      </c>
      <c r="C57">
        <v>76.209999999999994</v>
      </c>
      <c r="D57" s="224">
        <v>33854</v>
      </c>
      <c r="E57" s="228">
        <f>Table16[[#This Row],[Poblacion 2020*]]/SUMIF(Table16[Region],"="&amp;Table16[[#This Row],[Region]],Table16[Poblacion 2020*])</f>
        <v>0.13334856386582425</v>
      </c>
      <c r="F57" s="228">
        <f>Table16[[#This Row],[Peso dentro región]]*Table16[[#This Row],[Eficiencia Cloración]]</f>
        <v>10.162494052214464</v>
      </c>
    </row>
    <row r="58" spans="1:6">
      <c r="A58" t="s">
        <v>799</v>
      </c>
      <c r="B58">
        <v>5</v>
      </c>
      <c r="C58">
        <v>95.14</v>
      </c>
      <c r="D58" s="224">
        <v>7766</v>
      </c>
      <c r="E58" s="228">
        <f>Table16[[#This Row],[Poblacion 2020*]]/SUMIF(Table16[Region],"="&amp;Table16[[#This Row],[Region]],Table16[Poblacion 2020*])</f>
        <v>5.877811752596046E-2</v>
      </c>
      <c r="F58" s="228">
        <f>Table16[[#This Row],[Peso dentro región]]*Table16[[#This Row],[Eficiencia Cloración]]</f>
        <v>5.592150101419878</v>
      </c>
    </row>
    <row r="59" spans="1:6">
      <c r="A59" t="s">
        <v>800</v>
      </c>
      <c r="B59">
        <v>7</v>
      </c>
      <c r="C59">
        <v>68.5</v>
      </c>
      <c r="D59" s="224">
        <v>25954</v>
      </c>
      <c r="E59" s="228">
        <f>Table16[[#This Row],[Poblacion 2020*]]/SUMIF(Table16[Region],"="&amp;Table16[[#This Row],[Region]],Table16[Poblacion 2020*])</f>
        <v>0.10223101041453309</v>
      </c>
      <c r="F59" s="228">
        <f>Table16[[#This Row],[Peso dentro región]]*Table16[[#This Row],[Eficiencia Cloración]]</f>
        <v>7.0028242133955168</v>
      </c>
    </row>
    <row r="60" spans="1:6">
      <c r="A60" t="s">
        <v>801</v>
      </c>
      <c r="B60">
        <v>2</v>
      </c>
      <c r="C60">
        <v>99.51</v>
      </c>
      <c r="D60" s="224">
        <v>66008</v>
      </c>
      <c r="E60" s="228">
        <f>Table16[[#This Row],[Poblacion 2020*]]/SUMIF(Table16[Region],"="&amp;Table16[[#This Row],[Region]],Table16[Poblacion 2020*])</f>
        <v>4.677699502735768E-2</v>
      </c>
      <c r="F60" s="228">
        <f>Table16[[#This Row],[Peso dentro región]]*Table16[[#This Row],[Eficiencia Cloración]]</f>
        <v>4.654778775172363</v>
      </c>
    </row>
    <row r="61" spans="1:6">
      <c r="A61" t="s">
        <v>802</v>
      </c>
      <c r="B61">
        <v>6</v>
      </c>
      <c r="C61">
        <v>17.899999999999999</v>
      </c>
      <c r="D61" s="224">
        <v>976</v>
      </c>
      <c r="E61" s="228">
        <f>Table16[[#This Row],[Poblacion 2020*]]/SUMIF(Table16[Region],"="&amp;Table16[[#This Row],[Region]],Table16[Poblacion 2020*])</f>
        <v>4.3215479643118069E-3</v>
      </c>
      <c r="F61" s="228">
        <f>Table16[[#This Row],[Peso dentro región]]*Table16[[#This Row],[Eficiencia Cloración]]</f>
        <v>7.7355708561181333E-2</v>
      </c>
    </row>
    <row r="62" spans="1:6">
      <c r="A62" t="s">
        <v>803</v>
      </c>
      <c r="B62">
        <v>5</v>
      </c>
      <c r="C62">
        <v>55.07</v>
      </c>
      <c r="D62" s="224">
        <v>3974</v>
      </c>
      <c r="E62" s="228">
        <f>Table16[[#This Row],[Poblacion 2020*]]/SUMIF(Table16[Region],"="&amp;Table16[[#This Row],[Region]],Table16[Poblacion 2020*])</f>
        <v>3.0077805697677939E-2</v>
      </c>
      <c r="F62" s="228">
        <f>Table16[[#This Row],[Peso dentro región]]*Table16[[#This Row],[Eficiencia Cloración]]</f>
        <v>1.6563847597711241</v>
      </c>
    </row>
    <row r="63" spans="1:6">
      <c r="A63" t="s">
        <v>804</v>
      </c>
      <c r="B63">
        <v>7</v>
      </c>
      <c r="C63">
        <v>90.23</v>
      </c>
      <c r="D63" s="224">
        <v>4962</v>
      </c>
      <c r="E63" s="228">
        <f>Table16[[#This Row],[Poblacion 2020*]]/SUMIF(Table16[Region],"="&amp;Table16[[#This Row],[Region]],Table16[Poblacion 2020*])</f>
        <v>1.9544974712064157E-2</v>
      </c>
      <c r="F63" s="228">
        <f>Table16[[#This Row],[Peso dentro región]]*Table16[[#This Row],[Eficiencia Cloración]]</f>
        <v>1.763543068269549</v>
      </c>
    </row>
    <row r="64" spans="1:6">
      <c r="A64" t="s">
        <v>805</v>
      </c>
      <c r="B64">
        <v>1</v>
      </c>
      <c r="C64">
        <v>98.32</v>
      </c>
      <c r="D64" s="224">
        <v>5631</v>
      </c>
      <c r="E64" s="228">
        <f>Table16[[#This Row],[Poblacion 2020*]]/SUMIF(Table16[Region],"="&amp;Table16[[#This Row],[Region]],Table16[Poblacion 2020*])</f>
        <v>4.6149307063769802E-2</v>
      </c>
      <c r="F64" s="228">
        <f>Table16[[#This Row],[Peso dentro región]]*Table16[[#This Row],[Eficiencia Cloración]]</f>
        <v>4.5373998705098471</v>
      </c>
    </row>
    <row r="65" spans="1:6">
      <c r="A65" t="s">
        <v>806</v>
      </c>
      <c r="B65">
        <v>5</v>
      </c>
      <c r="C65">
        <v>89.87</v>
      </c>
      <c r="D65" s="224">
        <v>2118</v>
      </c>
      <c r="E65" s="228">
        <f>Table16[[#This Row],[Poblacion 2020*]]/SUMIF(Table16[Region],"="&amp;Table16[[#This Row],[Region]],Table16[Poblacion 2020*])</f>
        <v>1.6030395688898309E-2</v>
      </c>
      <c r="F65" s="228">
        <f>Table16[[#This Row],[Peso dentro región]]*Table16[[#This Row],[Eficiencia Cloración]]</f>
        <v>1.4406516605612911</v>
      </c>
    </row>
    <row r="66" spans="1:6">
      <c r="A66" t="s">
        <v>807</v>
      </c>
      <c r="B66">
        <v>3</v>
      </c>
      <c r="C66">
        <v>92.81</v>
      </c>
      <c r="D66" s="224">
        <v>1701</v>
      </c>
      <c r="E66" s="228">
        <f>Table16[[#This Row],[Poblacion 2020*]]/SUMIF(Table16[Region],"="&amp;Table16[[#This Row],[Region]],Table16[Poblacion 2020*])</f>
        <v>2.2006598098195225E-2</v>
      </c>
      <c r="F66" s="228">
        <f>Table16[[#This Row],[Peso dentro región]]*Table16[[#This Row],[Eficiencia Cloración]]</f>
        <v>2.0424323694934987</v>
      </c>
    </row>
    <row r="67" spans="1:6">
      <c r="A67" t="s">
        <v>808</v>
      </c>
      <c r="B67">
        <v>7</v>
      </c>
      <c r="C67">
        <v>90.31</v>
      </c>
      <c r="D67" s="224">
        <v>4220</v>
      </c>
      <c r="E67" s="228">
        <f>Table16[[#This Row],[Poblacion 2020*]]/SUMIF(Table16[Region],"="&amp;Table16[[#This Row],[Region]],Table16[Poblacion 2020*])</f>
        <v>1.6622288046132756E-2</v>
      </c>
      <c r="F67" s="228">
        <f>Table16[[#This Row],[Peso dentro región]]*Table16[[#This Row],[Eficiencia Cloración]]</f>
        <v>1.5011588334462493</v>
      </c>
    </row>
    <row r="68" spans="1:6">
      <c r="A68" t="s">
        <v>809</v>
      </c>
      <c r="B68">
        <v>2</v>
      </c>
      <c r="C68">
        <v>51.24</v>
      </c>
      <c r="D68" s="224">
        <v>10053</v>
      </c>
      <c r="E68" s="228">
        <f>Table16[[#This Row],[Poblacion 2020*]]/SUMIF(Table16[Region],"="&amp;Table16[[#This Row],[Region]],Table16[Poblacion 2020*])</f>
        <v>7.1241233033878743E-3</v>
      </c>
      <c r="F68" s="228">
        <f>Table16[[#This Row],[Peso dentro región]]*Table16[[#This Row],[Eficiencia Cloración]]</f>
        <v>0.36504007806559469</v>
      </c>
    </row>
    <row r="69" spans="1:6">
      <c r="A69" t="s">
        <v>810</v>
      </c>
      <c r="B69">
        <v>4</v>
      </c>
      <c r="C69">
        <v>83.9</v>
      </c>
      <c r="D69" s="224">
        <v>3206</v>
      </c>
      <c r="E69" s="228">
        <f>Table16[[#This Row],[Poblacion 2020*]]/SUMIF(Table16[Region],"="&amp;Table16[[#This Row],[Region]],Table16[Poblacion 2020*])</f>
        <v>3.2508618941391197E-2</v>
      </c>
      <c r="F69" s="228">
        <f>Table16[[#This Row],[Peso dentro región]]*Table16[[#This Row],[Eficiencia Cloración]]</f>
        <v>2.7274731291827217</v>
      </c>
    </row>
    <row r="70" spans="1:6">
      <c r="A70" t="s">
        <v>811</v>
      </c>
      <c r="B70">
        <v>6</v>
      </c>
      <c r="C70">
        <v>93.29</v>
      </c>
      <c r="D70" s="224">
        <v>8967</v>
      </c>
      <c r="E70" s="228">
        <f>Table16[[#This Row],[Poblacion 2020*]]/SUMIF(Table16[Region],"="&amp;Table16[[#This Row],[Region]],Table16[Poblacion 2020*])</f>
        <v>3.9704221922114723E-2</v>
      </c>
      <c r="F70" s="228">
        <f>Table16[[#This Row],[Peso dentro región]]*Table16[[#This Row],[Eficiencia Cloración]]</f>
        <v>3.7040068631140826</v>
      </c>
    </row>
    <row r="71" spans="1:6">
      <c r="A71" t="s">
        <v>812</v>
      </c>
      <c r="B71">
        <v>5</v>
      </c>
      <c r="C71">
        <v>100</v>
      </c>
      <c r="D71" s="224">
        <v>3971</v>
      </c>
      <c r="E71" s="228">
        <f>Table16[[#This Row],[Poblacion 2020*]]/SUMIF(Table16[Region],"="&amp;Table16[[#This Row],[Region]],Table16[Poblacion 2020*])</f>
        <v>3.0055099754775817E-2</v>
      </c>
      <c r="F71" s="228">
        <f>Table16[[#This Row],[Peso dentro región]]*Table16[[#This Row],[Eficiencia Cloración]]</f>
        <v>3.0055099754775818</v>
      </c>
    </row>
    <row r="72" spans="1:6">
      <c r="A72" t="s">
        <v>813</v>
      </c>
      <c r="B72">
        <v>3</v>
      </c>
      <c r="C72">
        <v>90.53</v>
      </c>
      <c r="D72" s="224">
        <v>1949</v>
      </c>
      <c r="E72" s="228">
        <f>Table16[[#This Row],[Poblacion 2020*]]/SUMIF(Table16[Region],"="&amp;Table16[[#This Row],[Region]],Table16[Poblacion 2020*])</f>
        <v>2.5215085063716929E-2</v>
      </c>
      <c r="F72" s="228">
        <f>Table16[[#This Row],[Peso dentro región]]*Table16[[#This Row],[Eficiencia Cloración]]</f>
        <v>2.2827216508182935</v>
      </c>
    </row>
    <row r="73" spans="1:6">
      <c r="A73" t="s">
        <v>814</v>
      </c>
      <c r="B73">
        <v>4</v>
      </c>
      <c r="C73">
        <v>33.200000000000003</v>
      </c>
      <c r="D73" s="224">
        <v>1857</v>
      </c>
      <c r="E73" s="228">
        <f>Table16[[#This Row],[Poblacion 2020*]]/SUMIF(Table16[Region],"="&amp;Table16[[#This Row],[Region]],Table16[Poblacion 2020*])</f>
        <v>1.8829851957006691E-2</v>
      </c>
      <c r="F73" s="228">
        <f>Table16[[#This Row],[Peso dentro región]]*Table16[[#This Row],[Eficiencia Cloración]]</f>
        <v>0.62515108497262217</v>
      </c>
    </row>
    <row r="74" spans="1:6">
      <c r="A74" t="s">
        <v>815</v>
      </c>
      <c r="B74">
        <v>7</v>
      </c>
      <c r="C74">
        <v>6.11</v>
      </c>
      <c r="D74" s="224">
        <v>5854</v>
      </c>
      <c r="E74" s="228">
        <f>Table16[[#This Row],[Poblacion 2020*]]/SUMIF(Table16[Region],"="&amp;Table16[[#This Row],[Region]],Table16[Poblacion 2020*])</f>
        <v>2.3058501000488427E-2</v>
      </c>
      <c r="F74" s="228">
        <f>Table16[[#This Row],[Peso dentro región]]*Table16[[#This Row],[Eficiencia Cloración]]</f>
        <v>0.14088744111298429</v>
      </c>
    </row>
    <row r="75" spans="1:6">
      <c r="A75" t="s">
        <v>816</v>
      </c>
      <c r="B75">
        <v>3</v>
      </c>
      <c r="C75">
        <v>84.73</v>
      </c>
      <c r="D75" s="224">
        <v>3774</v>
      </c>
      <c r="E75" s="228">
        <f>Table16[[#This Row],[Poblacion 2020*]]/SUMIF(Table16[Region],"="&amp;Table16[[#This Row],[Region]],Table16[Poblacion 2020*])</f>
        <v>4.8825926644673008E-2</v>
      </c>
      <c r="F75" s="228">
        <f>Table16[[#This Row],[Peso dentro región]]*Table16[[#This Row],[Eficiencia Cloración]]</f>
        <v>4.1370207646031441</v>
      </c>
    </row>
    <row r="76" spans="1:6">
      <c r="A76" t="s">
        <v>817</v>
      </c>
      <c r="B76">
        <v>7</v>
      </c>
      <c r="C76">
        <v>26.75</v>
      </c>
      <c r="D76" s="224">
        <v>6921</v>
      </c>
      <c r="E76" s="228">
        <f>Table16[[#This Row],[Poblacion 2020*]]/SUMIF(Table16[Region],"="&amp;Table16[[#This Row],[Region]],Table16[Poblacion 2020*])</f>
        <v>2.7261340181821046E-2</v>
      </c>
      <c r="F76" s="228">
        <f>Table16[[#This Row],[Peso dentro región]]*Table16[[#This Row],[Eficiencia Cloración]]</f>
        <v>0.72924084986371296</v>
      </c>
    </row>
    <row r="77" spans="1:6">
      <c r="A77" t="s">
        <v>818</v>
      </c>
      <c r="B77">
        <v>2</v>
      </c>
      <c r="C77">
        <v>45.98</v>
      </c>
      <c r="D77" s="224">
        <v>17939</v>
      </c>
      <c r="E77" s="228">
        <f>Table16[[#This Row],[Poblacion 2020*]]/SUMIF(Table16[Region],"="&amp;Table16[[#This Row],[Region]],Table16[Poblacion 2020*])</f>
        <v>1.2712588077138673E-2</v>
      </c>
      <c r="F77" s="228">
        <f>Table16[[#This Row],[Peso dentro región]]*Table16[[#This Row],[Eficiencia Cloración]]</f>
        <v>0.58452479978683614</v>
      </c>
    </row>
    <row r="78" spans="1:6">
      <c r="A78" t="s">
        <v>819</v>
      </c>
      <c r="B78">
        <v>3</v>
      </c>
      <c r="C78">
        <v>87.76</v>
      </c>
      <c r="D78" s="224">
        <v>2683</v>
      </c>
      <c r="E78" s="228">
        <f>Table16[[#This Row],[Poblacion 2020*]]/SUMIF(Table16[Region],"="&amp;Table16[[#This Row],[Region]],Table16[Poblacion 2020*])</f>
        <v>3.471117148586584E-2</v>
      </c>
      <c r="F78" s="228">
        <f>Table16[[#This Row],[Peso dentro región]]*Table16[[#This Row],[Eficiencia Cloración]]</f>
        <v>3.0462524095995862</v>
      </c>
    </row>
    <row r="79" spans="1:6">
      <c r="A79" t="s">
        <v>820</v>
      </c>
      <c r="B79">
        <v>3</v>
      </c>
      <c r="C79">
        <v>93.03</v>
      </c>
      <c r="D79" s="224">
        <v>3747</v>
      </c>
      <c r="E79" s="228">
        <f>Table16[[#This Row],[Poblacion 2020*]]/SUMIF(Table16[Region],"="&amp;Table16[[#This Row],[Region]],Table16[Poblacion 2020*])</f>
        <v>4.847661556374927E-2</v>
      </c>
      <c r="F79" s="228">
        <f>Table16[[#This Row],[Peso dentro región]]*Table16[[#This Row],[Eficiencia Cloración]]</f>
        <v>4.5097795458955945</v>
      </c>
    </row>
    <row r="80" spans="1:6">
      <c r="A80" t="s">
        <v>821</v>
      </c>
      <c r="B80">
        <v>7</v>
      </c>
      <c r="C80">
        <v>37.17</v>
      </c>
      <c r="D80" s="224">
        <v>45062</v>
      </c>
      <c r="E80" s="228">
        <f>Table16[[#This Row],[Poblacion 2020*]]/SUMIF(Table16[Region],"="&amp;Table16[[#This Row],[Region]],Table16[Poblacion 2020*])</f>
        <v>0.17749610045849154</v>
      </c>
      <c r="F80" s="228">
        <f>Table16[[#This Row],[Peso dentro región]]*Table16[[#This Row],[Eficiencia Cloración]]</f>
        <v>6.5975300540421307</v>
      </c>
    </row>
    <row r="81" spans="1:6">
      <c r="A81" t="s">
        <v>822</v>
      </c>
      <c r="B81">
        <v>7</v>
      </c>
      <c r="C81">
        <v>54.17</v>
      </c>
      <c r="D81" s="224">
        <v>11020</v>
      </c>
      <c r="E81" s="228">
        <f>Table16[[#This Row],[Poblacion 2020*]]/SUMIF(Table16[Region],"="&amp;Table16[[#This Row],[Region]],Table16[Poblacion 2020*])</f>
        <v>4.3407017599142887E-2</v>
      </c>
      <c r="F81" s="228">
        <f>Table16[[#This Row],[Peso dentro región]]*Table16[[#This Row],[Eficiencia Cloración]]</f>
        <v>2.3513581433455704</v>
      </c>
    </row>
    <row r="82" spans="1:6">
      <c r="A82" t="s">
        <v>823</v>
      </c>
      <c r="B82">
        <v>6</v>
      </c>
      <c r="C82">
        <v>11.92</v>
      </c>
      <c r="D82" s="224">
        <v>3355</v>
      </c>
      <c r="E82" s="228">
        <f>Table16[[#This Row],[Poblacion 2020*]]/SUMIF(Table16[Region],"="&amp;Table16[[#This Row],[Region]],Table16[Poblacion 2020*])</f>
        <v>1.4855321127321837E-2</v>
      </c>
      <c r="F82" s="228">
        <f>Table16[[#This Row],[Peso dentro región]]*Table16[[#This Row],[Eficiencia Cloración]]</f>
        <v>0.1770754278376763</v>
      </c>
    </row>
    <row r="83" spans="1:6">
      <c r="A83" t="s">
        <v>824</v>
      </c>
      <c r="B83">
        <v>4</v>
      </c>
      <c r="C83">
        <v>67.23</v>
      </c>
      <c r="D83" s="224">
        <v>3512</v>
      </c>
      <c r="E83" s="228">
        <f>Table16[[#This Row],[Poblacion 2020*]]/SUMIF(Table16[Region],"="&amp;Table16[[#This Row],[Region]],Table16[Poblacion 2020*])</f>
        <v>3.5611437842222676E-2</v>
      </c>
      <c r="F83" s="228">
        <f>Table16[[#This Row],[Peso dentro región]]*Table16[[#This Row],[Eficiencia Cloración]]</f>
        <v>2.3941569661326305</v>
      </c>
    </row>
    <row r="84" spans="1:6">
      <c r="A84" t="s">
        <v>825</v>
      </c>
      <c r="B84">
        <v>4</v>
      </c>
      <c r="C84">
        <v>58.06</v>
      </c>
      <c r="D84" s="224">
        <v>1915</v>
      </c>
      <c r="E84" s="228">
        <f>Table16[[#This Row],[Poblacion 2020*]]/SUMIF(Table16[Region],"="&amp;Table16[[#This Row],[Region]],Table16[Poblacion 2020*])</f>
        <v>1.9417967957817885E-2</v>
      </c>
      <c r="F84" s="228">
        <f>Table16[[#This Row],[Peso dentro región]]*Table16[[#This Row],[Eficiencia Cloración]]</f>
        <v>1.1274072196309064</v>
      </c>
    </row>
    <row r="85" spans="1:6">
      <c r="A85" t="s">
        <v>826</v>
      </c>
      <c r="B85">
        <v>4</v>
      </c>
      <c r="C85">
        <v>93.28</v>
      </c>
      <c r="D85" s="224">
        <v>7037</v>
      </c>
      <c r="E85" s="228">
        <f>Table16[[#This Row],[Poblacion 2020*]]/SUMIF(Table16[Region],"="&amp;Table16[[#This Row],[Region]],Table16[Poblacion 2020*])</f>
        <v>7.1354694788075435E-2</v>
      </c>
      <c r="F85" s="228">
        <f>Table16[[#This Row],[Peso dentro región]]*Table16[[#This Row],[Eficiencia Cloración]]</f>
        <v>6.6559659298316767</v>
      </c>
    </row>
    <row r="86" spans="1:6">
      <c r="A86" t="s">
        <v>827</v>
      </c>
      <c r="B86">
        <v>6</v>
      </c>
      <c r="C86">
        <v>9.14</v>
      </c>
      <c r="D86" s="224">
        <v>16680</v>
      </c>
      <c r="E86" s="228">
        <f>Table16[[#This Row],[Poblacion 2020*]]/SUMIF(Table16[Region],"="&amp;Table16[[#This Row],[Region]],Table16[Poblacion 2020*])</f>
        <v>7.3855963160574731E-2</v>
      </c>
      <c r="F86" s="228">
        <f>Table16[[#This Row],[Peso dentro región]]*Table16[[#This Row],[Eficiencia Cloración]]</f>
        <v>0.67504350328765306</v>
      </c>
    </row>
    <row r="87" spans="1:6">
      <c r="A87" t="s">
        <v>828</v>
      </c>
      <c r="B87">
        <v>3</v>
      </c>
      <c r="C87">
        <v>33.619999999999997</v>
      </c>
      <c r="D87" s="224">
        <v>2133</v>
      </c>
      <c r="E87" s="228">
        <f>Table16[[#This Row],[Poblacion 2020*]]/SUMIF(Table16[Region],"="&amp;Table16[[#This Row],[Region]],Table16[Poblacion 2020*])</f>
        <v>2.7595575392974966E-2</v>
      </c>
      <c r="F87" s="228">
        <f>Table16[[#This Row],[Peso dentro región]]*Table16[[#This Row],[Eficiencia Cloración]]</f>
        <v>0.92776324471181826</v>
      </c>
    </row>
    <row r="88" spans="1:6">
      <c r="A88" t="s">
        <v>829</v>
      </c>
      <c r="B88">
        <v>1</v>
      </c>
      <c r="C88">
        <v>71.849999999999994</v>
      </c>
      <c r="D88" s="224">
        <v>5464</v>
      </c>
      <c r="E88" s="228">
        <f>Table16[[#This Row],[Poblacion 2020*]]/SUMIF(Table16[Region],"="&amp;Table16[[#This Row],[Region]],Table16[Poblacion 2020*])</f>
        <v>4.4780645319914436E-2</v>
      </c>
      <c r="F88" s="228">
        <f>Table16[[#This Row],[Peso dentro región]]*Table16[[#This Row],[Eficiencia Cloración]]</f>
        <v>3.2174893662358519</v>
      </c>
    </row>
    <row r="89" spans="1:6">
      <c r="A89" t="s">
        <v>830</v>
      </c>
      <c r="B89">
        <v>3</v>
      </c>
      <c r="C89">
        <v>90.4</v>
      </c>
      <c r="D89" s="224">
        <v>1917</v>
      </c>
      <c r="E89" s="228">
        <f>Table16[[#This Row],[Poblacion 2020*]]/SUMIF(Table16[Region],"="&amp;Table16[[#This Row],[Region]],Table16[Poblacion 2020*])</f>
        <v>2.4801086745585097E-2</v>
      </c>
      <c r="F89" s="228">
        <f>Table16[[#This Row],[Peso dentro región]]*Table16[[#This Row],[Eficiencia Cloración]]</f>
        <v>2.2420182418008929</v>
      </c>
    </row>
    <row r="90" spans="1:6">
      <c r="A90" t="s">
        <v>831</v>
      </c>
      <c r="B90">
        <v>7</v>
      </c>
      <c r="C90">
        <v>6.51</v>
      </c>
      <c r="D90" s="224">
        <v>40495</v>
      </c>
      <c r="E90" s="228">
        <f>Table16[[#This Row],[Poblacion 2020*]]/SUMIF(Table16[Region],"="&amp;Table16[[#This Row],[Region]],Table16[Poblacion 2020*])</f>
        <v>0.15950700341899196</v>
      </c>
      <c r="F90" s="228">
        <f>Table16[[#This Row],[Peso dentro región]]*Table16[[#This Row],[Eficiencia Cloración]]</f>
        <v>1.0383905922576375</v>
      </c>
    </row>
    <row r="91" spans="1:6">
      <c r="A91" t="s">
        <v>832</v>
      </c>
      <c r="B91">
        <v>2</v>
      </c>
      <c r="C91">
        <v>75.88</v>
      </c>
      <c r="D91" s="224">
        <v>7503</v>
      </c>
      <c r="E91" s="228">
        <f>Table16[[#This Row],[Poblacion 2020*]]/SUMIF(Table16[Region],"="&amp;Table16[[#This Row],[Region]],Table16[Poblacion 2020*])</f>
        <v>5.317049352961227E-3</v>
      </c>
      <c r="F91" s="228">
        <f>Table16[[#This Row],[Peso dentro región]]*Table16[[#This Row],[Eficiencia Cloración]]</f>
        <v>0.40345770490269789</v>
      </c>
    </row>
    <row r="92" spans="1:6">
      <c r="A92" t="s">
        <v>833</v>
      </c>
      <c r="B92">
        <v>6</v>
      </c>
      <c r="C92">
        <v>3.09</v>
      </c>
      <c r="D92" s="224">
        <v>12700</v>
      </c>
      <c r="E92" s="228">
        <f>Table16[[#This Row],[Poblacion 2020*]]/SUMIF(Table16[Region],"="&amp;Table16[[#This Row],[Region]],Table16[Poblacion 2020*])</f>
        <v>5.6233257322499945E-2</v>
      </c>
      <c r="F92" s="228">
        <f>Table16[[#This Row],[Peso dentro región]]*Table16[[#This Row],[Eficiencia Cloración]]</f>
        <v>0.17376076512652483</v>
      </c>
    </row>
    <row r="93" spans="1:6">
      <c r="A93" t="s">
        <v>834</v>
      </c>
      <c r="B93">
        <v>6</v>
      </c>
      <c r="C93">
        <v>0</v>
      </c>
      <c r="D93" s="224">
        <v>7888</v>
      </c>
      <c r="E93" s="228">
        <f>Table16[[#This Row],[Poblacion 2020*]]/SUMIF(Table16[Region],"="&amp;Table16[[#This Row],[Region]],Table16[Poblacion 2020*])</f>
        <v>3.492660895747083E-2</v>
      </c>
      <c r="F93" s="228">
        <f>Table16[[#This Row],[Peso dentro región]]*Table16[[#This Row],[Eficiencia Cloración]]</f>
        <v>0</v>
      </c>
    </row>
    <row r="94" spans="1:6">
      <c r="A94" t="s">
        <v>835</v>
      </c>
      <c r="B94">
        <v>2</v>
      </c>
      <c r="C94">
        <v>94.2</v>
      </c>
      <c r="D94" s="224">
        <v>18420</v>
      </c>
      <c r="E94" s="228">
        <f>Table16[[#This Row],[Poblacion 2020*]]/SUMIF(Table16[Region],"="&amp;Table16[[#This Row],[Region]],Table16[Poblacion 2020*])</f>
        <v>1.3053451830140717E-2</v>
      </c>
      <c r="F94" s="228">
        <f>Table16[[#This Row],[Peso dentro región]]*Table16[[#This Row],[Eficiencia Cloración]]</f>
        <v>1.2296351623992556</v>
      </c>
    </row>
    <row r="95" spans="1:6">
      <c r="A95" t="s">
        <v>836</v>
      </c>
      <c r="B95">
        <v>7</v>
      </c>
      <c r="C95">
        <v>8.33</v>
      </c>
      <c r="D95" s="224">
        <v>5444</v>
      </c>
      <c r="E95" s="228">
        <f>Table16[[#This Row],[Poblacion 2020*]]/SUMIF(Table16[Region],"="&amp;Table16[[#This Row],[Region]],Table16[Poblacion 2020*])</f>
        <v>2.1443539365674582E-2</v>
      </c>
      <c r="F95" s="228">
        <f>Table16[[#This Row],[Peso dentro región]]*Table16[[#This Row],[Eficiencia Cloración]]</f>
        <v>0.17862468291606928</v>
      </c>
    </row>
    <row r="96" spans="1:6">
      <c r="A96" t="s">
        <v>837</v>
      </c>
      <c r="B96">
        <v>2</v>
      </c>
      <c r="C96">
        <v>90.37</v>
      </c>
      <c r="D96" s="224">
        <v>5690</v>
      </c>
      <c r="E96" s="228">
        <f>Table16[[#This Row],[Poblacion 2020*]]/SUMIF(Table16[Region],"="&amp;Table16[[#This Row],[Region]],Table16[Poblacion 2020*])</f>
        <v>4.032255207030439E-3</v>
      </c>
      <c r="F96" s="228">
        <f>Table16[[#This Row],[Peso dentro región]]*Table16[[#This Row],[Eficiencia Cloración]]</f>
        <v>0.3643949030593408</v>
      </c>
    </row>
    <row r="97" spans="1:6">
      <c r="A97" t="s">
        <v>838</v>
      </c>
      <c r="B97">
        <v>5</v>
      </c>
      <c r="C97">
        <v>97.62</v>
      </c>
      <c r="D97" s="224">
        <v>80672</v>
      </c>
      <c r="E97" s="228">
        <f>Table16[[#This Row],[Poblacion 2020*]]/SUMIF(Table16[Region],"="&amp;Table16[[#This Row],[Region]],Table16[Poblacion 2020*])</f>
        <v>0.61057794193333537</v>
      </c>
      <c r="F97" s="228">
        <f>Table16[[#This Row],[Peso dentro región]]*Table16[[#This Row],[Eficiencia Cloración]]</f>
        <v>59.604618691532202</v>
      </c>
    </row>
    <row r="98" spans="1:6">
      <c r="A98" t="s">
        <v>839</v>
      </c>
      <c r="B98">
        <v>3</v>
      </c>
      <c r="C98">
        <v>81.900000000000006</v>
      </c>
      <c r="D98" s="224">
        <v>3684</v>
      </c>
      <c r="E98" s="228">
        <f>Table16[[#This Row],[Poblacion 2020*]]/SUMIF(Table16[Region],"="&amp;Table16[[#This Row],[Region]],Table16[Poblacion 2020*])</f>
        <v>4.7661556374927229E-2</v>
      </c>
      <c r="F98" s="228">
        <f>Table16[[#This Row],[Peso dentro región]]*Table16[[#This Row],[Eficiencia Cloración]]</f>
        <v>3.9034814671065403</v>
      </c>
    </row>
    <row r="99" spans="1:6">
      <c r="A99" t="s">
        <v>840</v>
      </c>
      <c r="B99">
        <v>7</v>
      </c>
      <c r="C99">
        <v>73.52</v>
      </c>
      <c r="D99" s="224">
        <v>15346</v>
      </c>
      <c r="E99" s="228">
        <f>Table16[[#This Row],[Poblacion 2020*]]/SUMIF(Table16[Region],"="&amp;Table16[[#This Row],[Region]],Table16[Poblacion 2020*])</f>
        <v>6.0446832311837277E-2</v>
      </c>
      <c r="F99" s="228">
        <f>Table16[[#This Row],[Peso dentro región]]*Table16[[#This Row],[Eficiencia Cloración]]</f>
        <v>4.4440511115662762</v>
      </c>
    </row>
    <row r="100" spans="1:6">
      <c r="A100" t="s">
        <v>841</v>
      </c>
      <c r="B100">
        <v>6</v>
      </c>
      <c r="C100">
        <v>24.71</v>
      </c>
      <c r="D100" s="224">
        <v>4191</v>
      </c>
      <c r="E100" s="228">
        <f>Table16[[#This Row],[Poblacion 2020*]]/SUMIF(Table16[Region],"="&amp;Table16[[#This Row],[Region]],Table16[Poblacion 2020*])</f>
        <v>1.8556974916424981E-2</v>
      </c>
      <c r="F100" s="228">
        <f>Table16[[#This Row],[Peso dentro región]]*Table16[[#This Row],[Eficiencia Cloración]]</f>
        <v>0.45854285018486129</v>
      </c>
    </row>
    <row r="101" spans="1:6">
      <c r="A101" t="s">
        <v>842</v>
      </c>
      <c r="B101">
        <v>2</v>
      </c>
      <c r="C101">
        <v>99.46</v>
      </c>
      <c r="D101" s="224">
        <v>4049</v>
      </c>
      <c r="E101" s="228">
        <f>Table16[[#This Row],[Poblacion 2020*]]/SUMIF(Table16[Region],"="&amp;Table16[[#This Row],[Region]],Table16[Poblacion 2020*])</f>
        <v>2.8693499706970559E-3</v>
      </c>
      <c r="F101" s="228">
        <f>Table16[[#This Row],[Peso dentro región]]*Table16[[#This Row],[Eficiencia Cloración]]</f>
        <v>0.28538554808552918</v>
      </c>
    </row>
    <row r="102" spans="1:6">
      <c r="A102" t="s">
        <v>843</v>
      </c>
      <c r="B102">
        <v>2</v>
      </c>
      <c r="C102">
        <v>69.180000000000007</v>
      </c>
      <c r="D102" s="224">
        <v>69147</v>
      </c>
      <c r="E102" s="228">
        <f>Table16[[#This Row],[Poblacion 2020*]]/SUMIF(Table16[Region],"="&amp;Table16[[#This Row],[Region]],Table16[Poblacion 2020*])</f>
        <v>4.9001467627510328E-2</v>
      </c>
      <c r="F102" s="228">
        <f>Table16[[#This Row],[Peso dentro región]]*Table16[[#This Row],[Eficiencia Cloración]]</f>
        <v>3.389921530471165</v>
      </c>
    </row>
    <row r="103" spans="1:6">
      <c r="A103" t="s">
        <v>844</v>
      </c>
      <c r="B103">
        <v>6</v>
      </c>
      <c r="C103">
        <v>100</v>
      </c>
      <c r="D103" s="224">
        <v>85460</v>
      </c>
      <c r="E103" s="228">
        <f>Table16[[#This Row],[Poblacion 2020*]]/SUMIF(Table16[Region],"="&amp;Table16[[#This Row],[Region]],Table16[Poblacion 2020*])</f>
        <v>0.37840111580951535</v>
      </c>
      <c r="F103" s="228">
        <f>Table16[[#This Row],[Peso dentro región]]*Table16[[#This Row],[Eficiencia Cloración]]</f>
        <v>37.840111580951536</v>
      </c>
    </row>
    <row r="104" spans="1:6">
      <c r="A104" t="s">
        <v>845</v>
      </c>
      <c r="B104">
        <v>3</v>
      </c>
      <c r="C104">
        <v>88.56</v>
      </c>
      <c r="D104" s="224">
        <v>3451</v>
      </c>
      <c r="E104" s="228">
        <f>Table16[[#This Row],[Poblacion 2020*]]/SUMIF(Table16[Region],"="&amp;Table16[[#This Row],[Region]],Table16[Poblacion 2020*])</f>
        <v>4.4647131121029818E-2</v>
      </c>
      <c r="F104" s="228">
        <f>Table16[[#This Row],[Peso dentro región]]*Table16[[#This Row],[Eficiencia Cloración]]</f>
        <v>3.9539499320784008</v>
      </c>
    </row>
    <row r="105" spans="1:6">
      <c r="A105" t="s">
        <v>846</v>
      </c>
      <c r="B105">
        <v>6</v>
      </c>
      <c r="C105">
        <v>78.17</v>
      </c>
      <c r="D105" s="224">
        <v>16350</v>
      </c>
      <c r="E105" s="228">
        <f>Table16[[#This Row],[Poblacion 2020*]]/SUMIF(Table16[Region],"="&amp;Table16[[#This Row],[Region]],Table16[Poblacion 2020*])</f>
        <v>7.2394784033297174E-2</v>
      </c>
      <c r="F105" s="228">
        <f>Table16[[#This Row],[Peso dentro región]]*Table16[[#This Row],[Eficiencia Cloración]]</f>
        <v>5.6591002678828399</v>
      </c>
    </row>
    <row r="106" spans="1:6">
      <c r="A106" t="s">
        <v>847</v>
      </c>
      <c r="B106">
        <v>2</v>
      </c>
      <c r="C106">
        <v>96.4</v>
      </c>
      <c r="D106" s="224">
        <v>3293</v>
      </c>
      <c r="E106" s="228">
        <f>Table16[[#This Row],[Poblacion 2020*]]/SUMIF(Table16[Region],"="&amp;Table16[[#This Row],[Region]],Table16[Poblacion 2020*])</f>
        <v>2.3336056936293912E-3</v>
      </c>
      <c r="F106" s="228">
        <f>Table16[[#This Row],[Peso dentro región]]*Table16[[#This Row],[Eficiencia Cloración]]</f>
        <v>0.22495958886587333</v>
      </c>
    </row>
    <row r="107" spans="1:6">
      <c r="A107" t="s">
        <v>848</v>
      </c>
      <c r="B107">
        <v>4</v>
      </c>
      <c r="C107">
        <v>97.58</v>
      </c>
      <c r="D107" s="224">
        <v>2215</v>
      </c>
      <c r="E107" s="228">
        <f>Table16[[#This Row],[Poblacion 2020*]]/SUMIF(Table16[Region],"="&amp;Table16[[#This Row],[Region]],Table16[Poblacion 2020*])</f>
        <v>2.2459947272358546E-2</v>
      </c>
      <c r="F107" s="228">
        <f>Table16[[#This Row],[Peso dentro región]]*Table16[[#This Row],[Eficiencia Cloración]]</f>
        <v>2.1916416548367468</v>
      </c>
    </row>
    <row r="109" spans="1:6" ht="33.75" customHeight="1">
      <c r="A109" s="294" t="s">
        <v>1087</v>
      </c>
      <c r="B109" s="294"/>
      <c r="C109" s="294"/>
      <c r="D109" s="294"/>
    </row>
  </sheetData>
  <mergeCells count="1">
    <mergeCell ref="A109:D109"/>
  </mergeCells>
  <pageMargins left="0.7" right="0.7" top="0.75" bottom="0.75" header="0.3" footer="0.3"/>
  <drawing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FA3BA-59D5-48A7-9D46-994EBC85297D}">
  <dimension ref="A1:F9"/>
  <sheetViews>
    <sheetView workbookViewId="0"/>
  </sheetViews>
  <sheetFormatPr defaultColWidth="11.42578125" defaultRowHeight="15"/>
  <cols>
    <col min="2" max="2" width="21.7109375" bestFit="1" customWidth="1"/>
    <col min="5" max="6" width="15.28515625" bestFit="1" customWidth="1"/>
  </cols>
  <sheetData>
    <row r="1" spans="1:6">
      <c r="E1" t="s">
        <v>1074</v>
      </c>
      <c r="F1" t="s">
        <v>1075</v>
      </c>
    </row>
    <row r="2" spans="1:6">
      <c r="A2" t="s">
        <v>1076</v>
      </c>
      <c r="B2" t="s">
        <v>1077</v>
      </c>
      <c r="C2" t="s">
        <v>1078</v>
      </c>
      <c r="D2" t="s">
        <v>1079</v>
      </c>
      <c r="E2" t="s">
        <v>1080</v>
      </c>
      <c r="F2" t="s">
        <v>1080</v>
      </c>
    </row>
    <row r="3" spans="1:6">
      <c r="A3">
        <v>1</v>
      </c>
      <c r="B3">
        <v>0</v>
      </c>
      <c r="C3">
        <v>122017</v>
      </c>
      <c r="D3">
        <v>83689</v>
      </c>
      <c r="E3" s="222">
        <v>0</v>
      </c>
      <c r="F3">
        <v>0</v>
      </c>
    </row>
    <row r="4" spans="1:6">
      <c r="A4">
        <v>2</v>
      </c>
      <c r="B4">
        <v>26</v>
      </c>
      <c r="C4">
        <v>1411121</v>
      </c>
      <c r="D4">
        <v>1039239</v>
      </c>
      <c r="E4" s="222">
        <v>1.8425067729840319</v>
      </c>
      <c r="F4">
        <v>2.501830666478067</v>
      </c>
    </row>
    <row r="5" spans="1:6">
      <c r="A5">
        <v>3</v>
      </c>
      <c r="B5">
        <v>2</v>
      </c>
      <c r="C5">
        <v>77295</v>
      </c>
      <c r="D5">
        <v>53703</v>
      </c>
      <c r="E5" s="222">
        <v>2.5874894883239534</v>
      </c>
      <c r="F5">
        <v>3.7241867307226779</v>
      </c>
    </row>
    <row r="6" spans="1:6">
      <c r="A6">
        <v>4</v>
      </c>
      <c r="B6">
        <v>1</v>
      </c>
      <c r="C6">
        <v>98620</v>
      </c>
      <c r="D6">
        <v>70591</v>
      </c>
      <c r="E6" s="222">
        <v>1.0139931048468871</v>
      </c>
      <c r="F6">
        <v>1.4166111827286765</v>
      </c>
    </row>
    <row r="7" spans="1:6">
      <c r="A7">
        <v>5</v>
      </c>
      <c r="B7">
        <v>1</v>
      </c>
      <c r="C7">
        <v>132124</v>
      </c>
      <c r="D7">
        <v>88895</v>
      </c>
      <c r="E7" s="222">
        <v>0.75686476340407494</v>
      </c>
      <c r="F7">
        <v>1.1249226615670171</v>
      </c>
    </row>
    <row r="8" spans="1:6">
      <c r="A8">
        <v>6</v>
      </c>
      <c r="B8">
        <v>0</v>
      </c>
      <c r="C8">
        <v>225845</v>
      </c>
      <c r="D8">
        <v>145533</v>
      </c>
      <c r="E8" s="222">
        <v>0</v>
      </c>
      <c r="F8">
        <v>0</v>
      </c>
    </row>
    <row r="9" spans="1:6">
      <c r="A9">
        <v>7</v>
      </c>
      <c r="B9">
        <v>0</v>
      </c>
      <c r="C9">
        <v>253876</v>
      </c>
      <c r="D9">
        <v>168510</v>
      </c>
      <c r="E9" s="222">
        <v>0</v>
      </c>
      <c r="F9">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3C422-D51C-49E9-8889-7CB05E5B3AD6}">
  <dimension ref="A1:F8"/>
  <sheetViews>
    <sheetView workbookViewId="0"/>
  </sheetViews>
  <sheetFormatPr defaultColWidth="11.42578125" defaultRowHeight="15"/>
  <cols>
    <col min="4" max="4" width="30.5703125" bestFit="1" customWidth="1"/>
    <col min="5" max="5" width="20.7109375" bestFit="1" customWidth="1"/>
    <col min="6" max="6" width="18" bestFit="1" customWidth="1"/>
  </cols>
  <sheetData>
    <row r="1" spans="1:6" ht="30">
      <c r="A1" s="223" t="s">
        <v>1076</v>
      </c>
      <c r="B1" s="223" t="s">
        <v>1078</v>
      </c>
      <c r="C1" s="223" t="s">
        <v>1081</v>
      </c>
      <c r="D1" s="223" t="s">
        <v>1082</v>
      </c>
      <c r="E1" s="223" t="s">
        <v>1079</v>
      </c>
      <c r="F1" s="223" t="s">
        <v>1083</v>
      </c>
    </row>
    <row r="2" spans="1:6">
      <c r="A2">
        <v>1</v>
      </c>
      <c r="B2">
        <v>122017</v>
      </c>
      <c r="C2">
        <v>166</v>
      </c>
      <c r="D2">
        <v>136.04661645508412</v>
      </c>
      <c r="E2">
        <v>83689</v>
      </c>
      <c r="F2" s="20">
        <v>198.35342757112645</v>
      </c>
    </row>
    <row r="3" spans="1:6">
      <c r="A3">
        <v>2</v>
      </c>
      <c r="B3">
        <v>1411121</v>
      </c>
      <c r="C3">
        <v>7167</v>
      </c>
      <c r="D3">
        <v>507.89407853755984</v>
      </c>
      <c r="E3">
        <v>1039239</v>
      </c>
      <c r="F3" s="20">
        <v>689.63924564031947</v>
      </c>
    </row>
    <row r="4" spans="1:6">
      <c r="A4">
        <v>3</v>
      </c>
      <c r="B4">
        <v>77295</v>
      </c>
      <c r="C4">
        <v>88</v>
      </c>
      <c r="D4">
        <v>113.84953748625396</v>
      </c>
      <c r="E4">
        <v>53703</v>
      </c>
      <c r="F4" s="20">
        <v>163.86421615179785</v>
      </c>
    </row>
    <row r="5" spans="1:6">
      <c r="A5">
        <v>4</v>
      </c>
      <c r="B5">
        <v>98620</v>
      </c>
      <c r="C5">
        <v>415</v>
      </c>
      <c r="D5">
        <v>420.80713851145816</v>
      </c>
      <c r="E5">
        <v>70591</v>
      </c>
      <c r="F5" s="20">
        <v>587.89364083240071</v>
      </c>
    </row>
    <row r="6" spans="1:6">
      <c r="A6">
        <v>5</v>
      </c>
      <c r="B6">
        <v>132124</v>
      </c>
      <c r="C6">
        <v>61</v>
      </c>
      <c r="D6">
        <v>46.168750567648573</v>
      </c>
      <c r="E6">
        <v>88895</v>
      </c>
      <c r="F6" s="20">
        <v>68.620282355588046</v>
      </c>
    </row>
    <row r="7" spans="1:6">
      <c r="A7">
        <v>6</v>
      </c>
      <c r="B7">
        <v>225845</v>
      </c>
      <c r="C7">
        <v>142</v>
      </c>
      <c r="D7">
        <v>62.874980628307021</v>
      </c>
      <c r="E7">
        <v>145533</v>
      </c>
      <c r="F7" s="20">
        <v>97.572371901905413</v>
      </c>
    </row>
    <row r="8" spans="1:6">
      <c r="A8">
        <v>7</v>
      </c>
      <c r="B8">
        <v>253876</v>
      </c>
      <c r="C8">
        <v>378</v>
      </c>
      <c r="D8">
        <v>148.89158486820335</v>
      </c>
      <c r="E8">
        <v>168510</v>
      </c>
      <c r="F8" s="20">
        <v>224.31903151148299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012D1-A0E2-2347-8F3E-D26AEB038A72}">
  <dimension ref="A1:K107"/>
  <sheetViews>
    <sheetView workbookViewId="0"/>
  </sheetViews>
  <sheetFormatPr defaultColWidth="8.85546875" defaultRowHeight="15"/>
  <cols>
    <col min="1" max="1" width="19.28515625" customWidth="1"/>
    <col min="2" max="2" width="12" bestFit="1" customWidth="1"/>
    <col min="3" max="3" width="17.42578125" customWidth="1"/>
    <col min="4" max="4" width="11.140625" customWidth="1"/>
    <col min="7" max="7" width="13.140625" bestFit="1" customWidth="1"/>
    <col min="8" max="8" width="22.140625" bestFit="1" customWidth="1"/>
    <col min="9" max="9" width="20.85546875" bestFit="1" customWidth="1"/>
    <col min="10" max="10" width="15.28515625" bestFit="1" customWidth="1"/>
  </cols>
  <sheetData>
    <row r="1" spans="1:11">
      <c r="A1" s="157" t="s">
        <v>621</v>
      </c>
      <c r="B1" s="157" t="s">
        <v>1013</v>
      </c>
      <c r="C1" s="158" t="s">
        <v>1014</v>
      </c>
      <c r="D1" s="158" t="s">
        <v>1015</v>
      </c>
    </row>
    <row r="2" spans="1:11">
      <c r="A2" s="159" t="s">
        <v>752</v>
      </c>
      <c r="B2">
        <v>1</v>
      </c>
      <c r="C2" s="161">
        <v>7954</v>
      </c>
      <c r="D2" s="162">
        <v>2325</v>
      </c>
      <c r="G2" t="s">
        <v>620</v>
      </c>
      <c r="H2" t="s">
        <v>1029</v>
      </c>
      <c r="I2" t="s">
        <v>1094</v>
      </c>
      <c r="J2" t="s">
        <v>1016</v>
      </c>
    </row>
    <row r="3" spans="1:11">
      <c r="A3" s="159" t="s">
        <v>765</v>
      </c>
      <c r="B3">
        <v>1</v>
      </c>
      <c r="C3" s="161">
        <v>4761</v>
      </c>
      <c r="D3" s="162">
        <v>1043</v>
      </c>
      <c r="G3">
        <v>1</v>
      </c>
      <c r="H3" s="225">
        <f>SUM(C2:C11)</f>
        <v>132551</v>
      </c>
      <c r="I3" s="225">
        <f>SUM(D2:D11)</f>
        <v>28063</v>
      </c>
      <c r="J3" s="179">
        <f>I3/H3</f>
        <v>0.21171473621473999</v>
      </c>
      <c r="K3">
        <v>0.21171473621473999</v>
      </c>
    </row>
    <row r="4" spans="1:11">
      <c r="A4" s="159" t="s">
        <v>775</v>
      </c>
      <c r="B4">
        <v>1</v>
      </c>
      <c r="C4" s="161">
        <v>22708</v>
      </c>
      <c r="D4" s="162">
        <v>5117</v>
      </c>
      <c r="G4">
        <v>2</v>
      </c>
      <c r="H4" s="225">
        <f>SUM(C12:C31)</f>
        <v>1308733</v>
      </c>
      <c r="I4" s="225">
        <f>SUM(D12:D31)</f>
        <v>196086</v>
      </c>
      <c r="J4" s="179">
        <f t="shared" ref="J4:J9" si="0">I4/H4</f>
        <v>0.14982888029873168</v>
      </c>
      <c r="K4">
        <v>0.14982888029873168</v>
      </c>
    </row>
    <row r="5" spans="1:11">
      <c r="A5" s="159" t="s">
        <v>780</v>
      </c>
      <c r="B5">
        <v>1</v>
      </c>
      <c r="C5" s="161">
        <v>30893</v>
      </c>
      <c r="D5" s="162">
        <v>5291</v>
      </c>
      <c r="G5">
        <v>3</v>
      </c>
      <c r="H5" s="225">
        <f>SUM(C32:C45)</f>
        <v>74587</v>
      </c>
      <c r="I5" s="225">
        <f>SUM(D32:D45)</f>
        <v>13424</v>
      </c>
      <c r="J5" s="179">
        <f t="shared" si="0"/>
        <v>0.17997774411090406</v>
      </c>
      <c r="K5">
        <v>0.17997774411090406</v>
      </c>
    </row>
    <row r="6" spans="1:11">
      <c r="A6" s="159" t="s">
        <v>786</v>
      </c>
      <c r="B6">
        <v>1</v>
      </c>
      <c r="C6" s="161">
        <v>7296</v>
      </c>
      <c r="D6" s="162">
        <v>1111</v>
      </c>
      <c r="G6">
        <v>4</v>
      </c>
      <c r="H6" s="225">
        <f>SUM(C46:C61)</f>
        <v>100589</v>
      </c>
      <c r="I6" s="225">
        <f>SUM(D46:D61)</f>
        <v>19609</v>
      </c>
      <c r="J6" s="179">
        <f t="shared" si="0"/>
        <v>0.19494179284017138</v>
      </c>
      <c r="K6">
        <v>0.19494179284017138</v>
      </c>
    </row>
    <row r="7" spans="1:11">
      <c r="A7" s="159" t="s">
        <v>787</v>
      </c>
      <c r="B7">
        <v>1</v>
      </c>
      <c r="C7" s="161">
        <v>2553</v>
      </c>
      <c r="D7" s="162">
        <v>447</v>
      </c>
      <c r="G7">
        <v>5</v>
      </c>
      <c r="H7" s="225">
        <f>SUM(C62:C70)</f>
        <v>113940</v>
      </c>
      <c r="I7" s="225">
        <f>SUM(D62:D70)</f>
        <v>22490</v>
      </c>
      <c r="J7" s="179">
        <f t="shared" si="0"/>
        <v>0.19738458837984904</v>
      </c>
      <c r="K7">
        <v>0.19738458837984904</v>
      </c>
    </row>
    <row r="8" spans="1:11">
      <c r="A8" s="159" t="s">
        <v>790</v>
      </c>
      <c r="B8">
        <v>1</v>
      </c>
      <c r="C8" s="161">
        <v>39099</v>
      </c>
      <c r="D8" s="162">
        <v>9272</v>
      </c>
      <c r="G8">
        <v>6</v>
      </c>
      <c r="H8" s="225">
        <f>SUM(C71:C87)</f>
        <v>188777</v>
      </c>
      <c r="I8" s="225">
        <f>SUM(D71:D87)</f>
        <v>42741</v>
      </c>
      <c r="J8" s="179">
        <f t="shared" si="0"/>
        <v>0.22640999698056438</v>
      </c>
      <c r="K8">
        <v>0.22640999698056438</v>
      </c>
    </row>
    <row r="9" spans="1:11">
      <c r="A9" s="159" t="s">
        <v>797</v>
      </c>
      <c r="B9">
        <v>1</v>
      </c>
      <c r="C9" s="161">
        <v>6892</v>
      </c>
      <c r="D9" s="162">
        <v>1555</v>
      </c>
      <c r="G9">
        <v>7</v>
      </c>
      <c r="H9" s="225">
        <f>SUM(C88:C107)</f>
        <v>206999</v>
      </c>
      <c r="I9" s="225">
        <f>SUM(D88:D107)</f>
        <v>36364</v>
      </c>
      <c r="J9" s="179">
        <f t="shared" si="0"/>
        <v>0.17567234624321856</v>
      </c>
      <c r="K9">
        <v>0.17567234624321856</v>
      </c>
    </row>
    <row r="10" spans="1:11">
      <c r="A10" s="159" t="s">
        <v>805</v>
      </c>
      <c r="B10">
        <v>1</v>
      </c>
      <c r="C10" s="161">
        <v>5194</v>
      </c>
      <c r="D10" s="162">
        <v>918</v>
      </c>
    </row>
    <row r="11" spans="1:11">
      <c r="A11" s="159" t="s">
        <v>829</v>
      </c>
      <c r="B11">
        <v>1</v>
      </c>
      <c r="C11" s="161">
        <v>5201</v>
      </c>
      <c r="D11" s="162">
        <v>984</v>
      </c>
    </row>
    <row r="12" spans="1:11">
      <c r="A12" s="159" t="s">
        <v>739</v>
      </c>
      <c r="B12" s="160">
        <v>2</v>
      </c>
      <c r="C12" s="161">
        <v>6600</v>
      </c>
      <c r="D12" s="162">
        <v>1126</v>
      </c>
    </row>
    <row r="13" spans="1:11">
      <c r="A13" s="159" t="s">
        <v>743</v>
      </c>
      <c r="B13">
        <v>2</v>
      </c>
      <c r="C13" s="161">
        <v>20657</v>
      </c>
      <c r="D13" s="162">
        <v>3015</v>
      </c>
    </row>
    <row r="14" spans="1:11">
      <c r="A14" s="159" t="s">
        <v>745</v>
      </c>
      <c r="B14">
        <v>2</v>
      </c>
      <c r="C14" s="161">
        <v>5899</v>
      </c>
      <c r="D14" s="162">
        <v>930</v>
      </c>
    </row>
    <row r="15" spans="1:11">
      <c r="A15" s="159" t="s">
        <v>762</v>
      </c>
      <c r="B15">
        <v>2</v>
      </c>
      <c r="C15" s="161">
        <v>4536</v>
      </c>
      <c r="D15" s="162">
        <v>735</v>
      </c>
    </row>
    <row r="16" spans="1:11">
      <c r="A16" s="159" t="s">
        <v>755</v>
      </c>
      <c r="B16">
        <v>2</v>
      </c>
      <c r="C16" s="161">
        <v>13918</v>
      </c>
      <c r="D16" s="162">
        <v>1272</v>
      </c>
    </row>
    <row r="17" spans="1:4">
      <c r="A17" s="159" t="s">
        <v>757</v>
      </c>
      <c r="B17">
        <v>2</v>
      </c>
      <c r="C17" s="161">
        <v>5259</v>
      </c>
      <c r="D17" s="162">
        <v>863</v>
      </c>
    </row>
    <row r="18" spans="1:4">
      <c r="A18" s="159" t="s">
        <v>778</v>
      </c>
      <c r="B18">
        <v>2</v>
      </c>
      <c r="C18" s="161">
        <v>7786</v>
      </c>
      <c r="D18" s="162">
        <v>1527</v>
      </c>
    </row>
    <row r="19" spans="1:4">
      <c r="A19" s="159" t="s">
        <v>781</v>
      </c>
      <c r="B19">
        <v>2</v>
      </c>
      <c r="C19" s="161">
        <v>4135</v>
      </c>
      <c r="D19" s="162">
        <v>687</v>
      </c>
    </row>
    <row r="20" spans="1:4">
      <c r="A20" s="159" t="s">
        <v>783</v>
      </c>
      <c r="B20">
        <v>2</v>
      </c>
      <c r="C20" s="161">
        <v>98317</v>
      </c>
      <c r="D20" s="162">
        <v>21206</v>
      </c>
    </row>
    <row r="21" spans="1:4">
      <c r="A21" s="159" t="s">
        <v>792</v>
      </c>
      <c r="B21">
        <v>2</v>
      </c>
      <c r="C21" s="161">
        <v>936261</v>
      </c>
      <c r="D21" s="162">
        <v>128742</v>
      </c>
    </row>
    <row r="22" spans="1:4">
      <c r="A22" s="159" t="s">
        <v>793</v>
      </c>
      <c r="B22">
        <v>2</v>
      </c>
      <c r="C22" s="161">
        <v>3264</v>
      </c>
      <c r="D22" s="162">
        <v>829</v>
      </c>
    </row>
    <row r="23" spans="1:4">
      <c r="A23" s="159" t="s">
        <v>801</v>
      </c>
      <c r="B23">
        <v>2</v>
      </c>
      <c r="C23" s="161">
        <v>57820</v>
      </c>
      <c r="D23" s="162">
        <v>9895</v>
      </c>
    </row>
    <row r="24" spans="1:4">
      <c r="A24" s="159" t="s">
        <v>809</v>
      </c>
      <c r="B24">
        <v>2</v>
      </c>
      <c r="C24" s="161">
        <v>9871</v>
      </c>
      <c r="D24" s="162">
        <v>1852</v>
      </c>
    </row>
    <row r="25" spans="1:4">
      <c r="A25" s="159" t="s">
        <v>818</v>
      </c>
      <c r="B25">
        <v>2</v>
      </c>
      <c r="C25" s="161">
        <v>27494</v>
      </c>
      <c r="D25" s="162">
        <v>6092</v>
      </c>
    </row>
    <row r="26" spans="1:4">
      <c r="A26" s="159" t="s">
        <v>832</v>
      </c>
      <c r="B26">
        <v>2</v>
      </c>
      <c r="C26" s="161">
        <v>7472</v>
      </c>
      <c r="D26" s="162">
        <v>1741</v>
      </c>
    </row>
    <row r="27" spans="1:4">
      <c r="A27" s="159" t="s">
        <v>835</v>
      </c>
      <c r="B27">
        <v>2</v>
      </c>
      <c r="C27" s="161">
        <v>20827</v>
      </c>
      <c r="D27" s="162">
        <v>3483</v>
      </c>
    </row>
    <row r="28" spans="1:4">
      <c r="A28" s="159" t="s">
        <v>1019</v>
      </c>
      <c r="B28">
        <v>2</v>
      </c>
      <c r="C28" s="161">
        <v>5489</v>
      </c>
      <c r="D28" s="162">
        <v>978</v>
      </c>
    </row>
    <row r="29" spans="1:4">
      <c r="A29" s="159" t="s">
        <v>842</v>
      </c>
      <c r="B29">
        <v>2</v>
      </c>
      <c r="C29" s="161">
        <v>3736</v>
      </c>
      <c r="D29" s="162">
        <v>771</v>
      </c>
    </row>
    <row r="30" spans="1:4">
      <c r="A30" s="159" t="s">
        <v>843</v>
      </c>
      <c r="B30">
        <v>2</v>
      </c>
      <c r="C30" s="161">
        <v>66236</v>
      </c>
      <c r="D30" s="162">
        <v>9853</v>
      </c>
    </row>
    <row r="31" spans="1:4">
      <c r="A31" s="159" t="s">
        <v>847</v>
      </c>
      <c r="B31">
        <v>2</v>
      </c>
      <c r="C31" s="161">
        <v>3156</v>
      </c>
      <c r="D31" s="162">
        <v>489</v>
      </c>
    </row>
    <row r="32" spans="1:4">
      <c r="A32" s="159" t="s">
        <v>776</v>
      </c>
      <c r="B32">
        <v>3</v>
      </c>
      <c r="C32" s="161">
        <v>6181</v>
      </c>
      <c r="D32" s="162">
        <v>1226</v>
      </c>
    </row>
    <row r="33" spans="1:4">
      <c r="A33" s="159" t="s">
        <v>777</v>
      </c>
      <c r="B33">
        <v>3</v>
      </c>
      <c r="C33" s="161">
        <v>6066</v>
      </c>
      <c r="D33" s="162">
        <v>1095</v>
      </c>
    </row>
    <row r="34" spans="1:4">
      <c r="A34" s="159" t="s">
        <v>779</v>
      </c>
      <c r="B34">
        <v>3</v>
      </c>
      <c r="C34" s="161">
        <v>5297</v>
      </c>
      <c r="D34" s="162">
        <v>944</v>
      </c>
    </row>
    <row r="35" spans="1:4">
      <c r="A35" s="159" t="s">
        <v>782</v>
      </c>
      <c r="B35">
        <v>3</v>
      </c>
      <c r="C35" s="161">
        <v>26652</v>
      </c>
      <c r="D35" s="162">
        <v>4144</v>
      </c>
    </row>
    <row r="36" spans="1:4">
      <c r="A36" s="159" t="s">
        <v>784</v>
      </c>
      <c r="B36">
        <v>3</v>
      </c>
      <c r="C36" s="161">
        <v>5537</v>
      </c>
      <c r="D36" s="162">
        <v>1735</v>
      </c>
    </row>
    <row r="37" spans="1:4">
      <c r="A37" s="159" t="s">
        <v>806</v>
      </c>
      <c r="B37">
        <v>3</v>
      </c>
      <c r="C37" s="161">
        <v>1703</v>
      </c>
      <c r="D37" s="162">
        <v>329</v>
      </c>
    </row>
    <row r="38" spans="1:4">
      <c r="A38" s="159" t="s">
        <v>813</v>
      </c>
      <c r="B38">
        <v>3</v>
      </c>
      <c r="C38" s="161">
        <v>1736</v>
      </c>
      <c r="D38" s="162">
        <v>141</v>
      </c>
    </row>
    <row r="39" spans="1:4">
      <c r="A39" s="159" t="s">
        <v>816</v>
      </c>
      <c r="B39">
        <v>3</v>
      </c>
      <c r="C39" s="161">
        <v>3696</v>
      </c>
      <c r="D39" s="162">
        <v>621</v>
      </c>
    </row>
    <row r="40" spans="1:4">
      <c r="A40" s="159" t="s">
        <v>819</v>
      </c>
      <c r="B40">
        <v>3</v>
      </c>
      <c r="C40" s="161">
        <v>2656</v>
      </c>
      <c r="D40" s="162">
        <v>393</v>
      </c>
    </row>
    <row r="41" spans="1:4">
      <c r="A41" s="159" t="s">
        <v>820</v>
      </c>
      <c r="B41">
        <v>3</v>
      </c>
      <c r="C41" s="161">
        <v>3843</v>
      </c>
      <c r="D41" s="162">
        <v>422</v>
      </c>
    </row>
    <row r="42" spans="1:4">
      <c r="A42" s="159" t="s">
        <v>828</v>
      </c>
      <c r="B42">
        <v>3</v>
      </c>
      <c r="C42" s="161">
        <v>2165</v>
      </c>
      <c r="D42" s="162">
        <v>348</v>
      </c>
    </row>
    <row r="43" spans="1:4">
      <c r="A43" s="159" t="s">
        <v>830</v>
      </c>
      <c r="B43">
        <v>3</v>
      </c>
      <c r="C43" s="161">
        <v>1945</v>
      </c>
      <c r="D43" s="162">
        <v>378</v>
      </c>
    </row>
    <row r="44" spans="1:4">
      <c r="A44" s="159" t="s">
        <v>1020</v>
      </c>
      <c r="B44">
        <v>3</v>
      </c>
      <c r="C44" s="161">
        <v>3575</v>
      </c>
      <c r="D44" s="162">
        <v>1004</v>
      </c>
    </row>
    <row r="45" spans="1:4">
      <c r="A45" s="159" t="s">
        <v>845</v>
      </c>
      <c r="B45">
        <v>3</v>
      </c>
      <c r="C45" s="161">
        <v>3535</v>
      </c>
      <c r="D45" s="162">
        <v>644</v>
      </c>
    </row>
    <row r="46" spans="1:4">
      <c r="A46" s="159" t="s">
        <v>746</v>
      </c>
      <c r="B46">
        <v>4</v>
      </c>
      <c r="C46" s="161">
        <v>2224</v>
      </c>
      <c r="D46" s="162">
        <v>348</v>
      </c>
    </row>
    <row r="47" spans="1:4">
      <c r="A47" s="159" t="s">
        <v>748</v>
      </c>
      <c r="B47">
        <v>4</v>
      </c>
      <c r="C47" s="161">
        <v>7333</v>
      </c>
      <c r="D47" s="162">
        <v>1218</v>
      </c>
    </row>
    <row r="48" spans="1:4">
      <c r="A48" s="159" t="s">
        <v>750</v>
      </c>
      <c r="B48">
        <v>4</v>
      </c>
      <c r="C48" s="161">
        <v>4648</v>
      </c>
      <c r="D48" s="162">
        <v>534</v>
      </c>
    </row>
    <row r="49" spans="1:4">
      <c r="A49" s="159" t="s">
        <v>768</v>
      </c>
      <c r="B49">
        <v>4</v>
      </c>
      <c r="C49" s="161">
        <v>3717</v>
      </c>
      <c r="D49" s="162">
        <v>601</v>
      </c>
    </row>
    <row r="50" spans="1:4">
      <c r="A50" s="159" t="s">
        <v>769</v>
      </c>
      <c r="B50">
        <v>4</v>
      </c>
      <c r="C50" s="161">
        <v>8299</v>
      </c>
      <c r="D50" s="162">
        <v>1090</v>
      </c>
    </row>
    <row r="51" spans="1:4">
      <c r="A51" s="159" t="s">
        <v>770</v>
      </c>
      <c r="B51">
        <v>4</v>
      </c>
      <c r="C51" s="161">
        <v>2784</v>
      </c>
      <c r="D51" s="162">
        <v>496</v>
      </c>
    </row>
    <row r="52" spans="1:4">
      <c r="A52" s="159" t="s">
        <v>771</v>
      </c>
      <c r="B52">
        <v>4</v>
      </c>
      <c r="C52" s="161">
        <v>6212</v>
      </c>
      <c r="D52" s="162">
        <v>819</v>
      </c>
    </row>
    <row r="53" spans="1:4">
      <c r="A53" s="159" t="s">
        <v>773</v>
      </c>
      <c r="B53">
        <v>4</v>
      </c>
      <c r="C53" s="161">
        <v>2648</v>
      </c>
      <c r="D53" s="162">
        <v>339</v>
      </c>
    </row>
    <row r="54" spans="1:4">
      <c r="A54" s="159" t="s">
        <v>794</v>
      </c>
      <c r="B54">
        <v>4</v>
      </c>
      <c r="C54" s="161">
        <v>39777</v>
      </c>
      <c r="D54" s="162">
        <v>9160</v>
      </c>
    </row>
    <row r="55" spans="1:4">
      <c r="A55" s="159" t="s">
        <v>796</v>
      </c>
      <c r="B55">
        <v>4</v>
      </c>
      <c r="C55" s="161">
        <v>2880</v>
      </c>
      <c r="D55" s="162">
        <v>472</v>
      </c>
    </row>
    <row r="56" spans="1:4">
      <c r="A56" s="159" t="s">
        <v>810</v>
      </c>
      <c r="B56">
        <v>4</v>
      </c>
      <c r="C56" s="161">
        <v>3135</v>
      </c>
      <c r="D56" s="162">
        <v>606</v>
      </c>
    </row>
    <row r="57" spans="1:4">
      <c r="A57" s="159" t="s">
        <v>814</v>
      </c>
      <c r="B57">
        <v>4</v>
      </c>
      <c r="C57" s="161">
        <v>1789</v>
      </c>
      <c r="D57" s="162">
        <v>291</v>
      </c>
    </row>
    <row r="58" spans="1:4">
      <c r="A58" s="159" t="s">
        <v>824</v>
      </c>
      <c r="B58">
        <v>4</v>
      </c>
      <c r="C58" s="161">
        <v>3759</v>
      </c>
      <c r="D58" s="162">
        <v>614</v>
      </c>
    </row>
    <row r="59" spans="1:4">
      <c r="A59" s="159" t="s">
        <v>825</v>
      </c>
      <c r="B59">
        <v>4</v>
      </c>
      <c r="C59" s="161">
        <v>1804</v>
      </c>
      <c r="D59" s="162">
        <v>325</v>
      </c>
    </row>
    <row r="60" spans="1:4">
      <c r="A60" s="159" t="s">
        <v>826</v>
      </c>
      <c r="B60">
        <v>4</v>
      </c>
      <c r="C60" s="161">
        <v>7319</v>
      </c>
      <c r="D60" s="162">
        <v>2350</v>
      </c>
    </row>
    <row r="61" spans="1:4">
      <c r="A61" s="159" t="s">
        <v>848</v>
      </c>
      <c r="B61">
        <v>4</v>
      </c>
      <c r="C61" s="161">
        <v>2261</v>
      </c>
      <c r="D61" s="162">
        <v>346</v>
      </c>
    </row>
    <row r="62" spans="1:4">
      <c r="A62" s="159" t="s">
        <v>747</v>
      </c>
      <c r="B62">
        <v>5</v>
      </c>
      <c r="C62" s="161">
        <v>9018</v>
      </c>
      <c r="D62" s="162">
        <v>1352</v>
      </c>
    </row>
    <row r="63" spans="1:4">
      <c r="A63" s="159" t="s">
        <v>749</v>
      </c>
      <c r="B63">
        <v>5</v>
      </c>
      <c r="C63" s="161">
        <v>4052</v>
      </c>
      <c r="D63" s="162">
        <v>1170</v>
      </c>
    </row>
    <row r="64" spans="1:4">
      <c r="A64" s="159" t="s">
        <v>753</v>
      </c>
      <c r="B64">
        <v>5</v>
      </c>
      <c r="C64" s="161">
        <v>3933</v>
      </c>
      <c r="D64" s="162">
        <v>887</v>
      </c>
    </row>
    <row r="65" spans="1:4">
      <c r="A65" s="159" t="s">
        <v>774</v>
      </c>
      <c r="B65">
        <v>5</v>
      </c>
      <c r="C65" s="161">
        <v>9757</v>
      </c>
      <c r="D65" s="162">
        <v>2358</v>
      </c>
    </row>
    <row r="66" spans="1:4">
      <c r="A66" s="159" t="s">
        <v>799</v>
      </c>
      <c r="B66">
        <v>5</v>
      </c>
      <c r="C66" s="161">
        <v>7903</v>
      </c>
      <c r="D66" s="162">
        <v>1686</v>
      </c>
    </row>
    <row r="67" spans="1:4">
      <c r="A67" s="159" t="s">
        <v>803</v>
      </c>
      <c r="B67">
        <v>5</v>
      </c>
      <c r="C67" s="161">
        <v>3547</v>
      </c>
      <c r="D67" s="162">
        <v>492</v>
      </c>
    </row>
    <row r="68" spans="1:4">
      <c r="A68" s="159" t="s">
        <v>807</v>
      </c>
      <c r="B68">
        <v>5</v>
      </c>
      <c r="C68" s="161">
        <v>1973</v>
      </c>
      <c r="D68" s="162">
        <v>156</v>
      </c>
    </row>
    <row r="69" spans="1:4">
      <c r="A69" s="159" t="s">
        <v>812</v>
      </c>
      <c r="B69">
        <v>5</v>
      </c>
      <c r="C69" s="161">
        <v>3976</v>
      </c>
      <c r="D69" s="162">
        <v>577</v>
      </c>
    </row>
    <row r="70" spans="1:4">
      <c r="A70" s="159" t="s">
        <v>838</v>
      </c>
      <c r="B70">
        <v>5</v>
      </c>
      <c r="C70" s="161">
        <v>69781</v>
      </c>
      <c r="D70" s="162">
        <v>13812</v>
      </c>
    </row>
    <row r="71" spans="1:4">
      <c r="A71" s="159" t="s">
        <v>751</v>
      </c>
      <c r="B71">
        <v>6</v>
      </c>
      <c r="C71" s="161">
        <v>2557</v>
      </c>
      <c r="D71" s="162">
        <v>484</v>
      </c>
    </row>
    <row r="72" spans="1:4">
      <c r="A72" s="159" t="s">
        <v>759</v>
      </c>
      <c r="B72">
        <v>6</v>
      </c>
      <c r="C72" s="161">
        <v>4652</v>
      </c>
      <c r="D72" s="162">
        <v>1377</v>
      </c>
    </row>
    <row r="73" spans="1:4">
      <c r="A73" s="159" t="s">
        <v>761</v>
      </c>
      <c r="B73">
        <v>6</v>
      </c>
      <c r="C73" s="161">
        <v>23408</v>
      </c>
      <c r="D73" s="162">
        <v>6449</v>
      </c>
    </row>
    <row r="74" spans="1:4">
      <c r="A74" s="159" t="s">
        <v>763</v>
      </c>
      <c r="B74">
        <v>6</v>
      </c>
      <c r="C74" s="161">
        <v>8498</v>
      </c>
      <c r="D74" s="162">
        <v>1950</v>
      </c>
    </row>
    <row r="75" spans="1:4">
      <c r="A75" s="159" t="s">
        <v>764</v>
      </c>
      <c r="B75">
        <v>6</v>
      </c>
      <c r="C75" s="161">
        <v>4229</v>
      </c>
      <c r="D75" s="162">
        <v>613</v>
      </c>
    </row>
    <row r="76" spans="1:4">
      <c r="A76" s="159" t="s">
        <v>756</v>
      </c>
      <c r="B76">
        <v>6</v>
      </c>
      <c r="C76" s="161">
        <v>1596</v>
      </c>
      <c r="D76" s="162">
        <v>345</v>
      </c>
    </row>
    <row r="77" spans="1:4">
      <c r="A77" s="159" t="s">
        <v>772</v>
      </c>
      <c r="B77">
        <v>6</v>
      </c>
      <c r="C77" s="161">
        <v>3840</v>
      </c>
      <c r="D77" s="162">
        <v>430</v>
      </c>
    </row>
    <row r="78" spans="1:4">
      <c r="A78" s="159" t="s">
        <v>785</v>
      </c>
      <c r="B78">
        <v>6</v>
      </c>
      <c r="C78" s="161">
        <v>3166</v>
      </c>
      <c r="D78" s="162">
        <v>744</v>
      </c>
    </row>
    <row r="79" spans="1:4">
      <c r="A79" s="159" t="s">
        <v>802</v>
      </c>
      <c r="B79">
        <v>6</v>
      </c>
      <c r="C79" s="161">
        <v>978</v>
      </c>
      <c r="D79" s="162">
        <v>277</v>
      </c>
    </row>
    <row r="80" spans="1:4">
      <c r="A80" s="159" t="s">
        <v>811</v>
      </c>
      <c r="B80">
        <v>6</v>
      </c>
      <c r="C80" s="161">
        <v>9035</v>
      </c>
      <c r="D80" s="162">
        <v>1796</v>
      </c>
    </row>
    <row r="81" spans="1:4">
      <c r="A81" s="159" t="s">
        <v>823</v>
      </c>
      <c r="B81">
        <v>6</v>
      </c>
      <c r="C81" s="161">
        <v>3262</v>
      </c>
      <c r="D81" s="162">
        <v>455</v>
      </c>
    </row>
    <row r="82" spans="1:4">
      <c r="A82" s="159" t="s">
        <v>827</v>
      </c>
      <c r="B82">
        <v>6</v>
      </c>
      <c r="C82" s="161">
        <v>11772</v>
      </c>
      <c r="D82" s="162">
        <v>2572</v>
      </c>
    </row>
    <row r="83" spans="1:4">
      <c r="A83" s="159" t="s">
        <v>833</v>
      </c>
      <c r="B83">
        <v>6</v>
      </c>
      <c r="C83" s="161">
        <v>10210</v>
      </c>
      <c r="D83" s="162">
        <v>1352</v>
      </c>
    </row>
    <row r="84" spans="1:4">
      <c r="A84" s="159" t="s">
        <v>834</v>
      </c>
      <c r="B84">
        <v>6</v>
      </c>
      <c r="C84" s="161">
        <v>7265</v>
      </c>
      <c r="D84" s="162">
        <v>2814</v>
      </c>
    </row>
    <row r="85" spans="1:4">
      <c r="A85" s="159" t="s">
        <v>841</v>
      </c>
      <c r="B85">
        <v>6</v>
      </c>
      <c r="C85" s="161">
        <v>4117</v>
      </c>
      <c r="D85" s="162">
        <v>1117</v>
      </c>
    </row>
    <row r="86" spans="1:4">
      <c r="A86" s="159" t="s">
        <v>844</v>
      </c>
      <c r="B86">
        <v>6</v>
      </c>
      <c r="C86" s="161">
        <v>77940</v>
      </c>
      <c r="D86" s="162">
        <v>16899</v>
      </c>
    </row>
    <row r="87" spans="1:4">
      <c r="A87" s="159" t="s">
        <v>846</v>
      </c>
      <c r="B87">
        <v>6</v>
      </c>
      <c r="C87" s="161">
        <v>12252</v>
      </c>
      <c r="D87" s="162">
        <v>3067</v>
      </c>
    </row>
    <row r="88" spans="1:4">
      <c r="A88" s="159" t="s">
        <v>744</v>
      </c>
      <c r="B88">
        <v>7</v>
      </c>
      <c r="C88" s="161">
        <v>8272</v>
      </c>
      <c r="D88" s="162">
        <v>691</v>
      </c>
    </row>
    <row r="89" spans="1:4">
      <c r="A89" s="159" t="s">
        <v>758</v>
      </c>
      <c r="B89">
        <v>7</v>
      </c>
      <c r="C89" s="161">
        <v>3061</v>
      </c>
      <c r="D89" s="162">
        <v>1067</v>
      </c>
    </row>
    <row r="90" spans="1:4">
      <c r="A90" s="159" t="s">
        <v>760</v>
      </c>
      <c r="B90">
        <v>7</v>
      </c>
      <c r="C90" s="161">
        <v>3201</v>
      </c>
      <c r="D90" s="162">
        <v>817</v>
      </c>
    </row>
    <row r="91" spans="1:4">
      <c r="A91" s="159" t="s">
        <v>766</v>
      </c>
      <c r="B91">
        <v>7</v>
      </c>
      <c r="C91" s="161">
        <v>3358</v>
      </c>
      <c r="D91" s="162">
        <v>611</v>
      </c>
    </row>
    <row r="92" spans="1:4">
      <c r="A92" s="159" t="s">
        <v>767</v>
      </c>
      <c r="B92">
        <v>7</v>
      </c>
      <c r="C92" s="161">
        <v>5438</v>
      </c>
      <c r="D92" s="162">
        <v>444</v>
      </c>
    </row>
    <row r="93" spans="1:4">
      <c r="A93" s="159" t="s">
        <v>788</v>
      </c>
      <c r="B93">
        <v>7</v>
      </c>
      <c r="C93" s="161">
        <v>3259</v>
      </c>
      <c r="D93" s="162">
        <v>305</v>
      </c>
    </row>
    <row r="94" spans="1:4">
      <c r="A94" s="159" t="s">
        <v>789</v>
      </c>
      <c r="B94">
        <v>7</v>
      </c>
      <c r="C94" s="161">
        <v>5718</v>
      </c>
      <c r="D94" s="162">
        <v>1406</v>
      </c>
    </row>
    <row r="95" spans="1:4">
      <c r="A95" s="159" t="s">
        <v>791</v>
      </c>
      <c r="B95">
        <v>7</v>
      </c>
      <c r="C95" s="161">
        <v>3756</v>
      </c>
      <c r="D95" s="162">
        <v>32</v>
      </c>
    </row>
    <row r="96" spans="1:4">
      <c r="A96" s="159" t="s">
        <v>795</v>
      </c>
      <c r="B96">
        <v>7</v>
      </c>
      <c r="C96" s="161">
        <v>11494</v>
      </c>
      <c r="D96" s="162">
        <v>2814</v>
      </c>
    </row>
    <row r="97" spans="1:4">
      <c r="A97" s="159" t="s">
        <v>798</v>
      </c>
      <c r="B97">
        <v>7</v>
      </c>
      <c r="C97" s="161">
        <v>21227</v>
      </c>
      <c r="D97" s="162">
        <v>3524</v>
      </c>
    </row>
    <row r="98" spans="1:4">
      <c r="A98" s="159" t="s">
        <v>800</v>
      </c>
      <c r="B98">
        <v>7</v>
      </c>
      <c r="C98" s="161">
        <v>15216</v>
      </c>
      <c r="D98" s="162">
        <v>3130</v>
      </c>
    </row>
    <row r="99" spans="1:4">
      <c r="A99" s="159" t="s">
        <v>804</v>
      </c>
      <c r="B99">
        <v>7</v>
      </c>
      <c r="C99" s="161">
        <v>4891</v>
      </c>
      <c r="D99" s="162">
        <v>1604</v>
      </c>
    </row>
    <row r="100" spans="1:4">
      <c r="A100" s="159" t="s">
        <v>808</v>
      </c>
      <c r="B100">
        <v>7</v>
      </c>
      <c r="C100" s="161">
        <v>4108</v>
      </c>
      <c r="D100" s="162">
        <v>880</v>
      </c>
    </row>
    <row r="101" spans="1:4">
      <c r="A101" s="159" t="s">
        <v>815</v>
      </c>
      <c r="B101">
        <v>7</v>
      </c>
      <c r="C101" s="161">
        <v>5188</v>
      </c>
      <c r="D101" s="162">
        <v>347</v>
      </c>
    </row>
    <row r="102" spans="1:4">
      <c r="A102" s="159" t="s">
        <v>817</v>
      </c>
      <c r="B102">
        <v>7</v>
      </c>
      <c r="C102" s="161">
        <v>6650</v>
      </c>
      <c r="D102" s="162">
        <v>1482</v>
      </c>
    </row>
    <row r="103" spans="1:4">
      <c r="A103" s="159" t="s">
        <v>821</v>
      </c>
      <c r="B103">
        <v>7</v>
      </c>
      <c r="C103" s="161">
        <v>39632</v>
      </c>
      <c r="D103" s="162">
        <v>4733</v>
      </c>
    </row>
    <row r="104" spans="1:4">
      <c r="A104" s="159" t="s">
        <v>822</v>
      </c>
      <c r="B104">
        <v>7</v>
      </c>
      <c r="C104" s="161">
        <v>9094</v>
      </c>
      <c r="D104" s="162">
        <v>1086</v>
      </c>
    </row>
    <row r="105" spans="1:4">
      <c r="A105" s="159" t="s">
        <v>831</v>
      </c>
      <c r="B105">
        <v>7</v>
      </c>
      <c r="C105" s="161">
        <v>39171</v>
      </c>
      <c r="D105" s="162">
        <v>7459</v>
      </c>
    </row>
    <row r="106" spans="1:4">
      <c r="A106" s="159" t="s">
        <v>1018</v>
      </c>
      <c r="B106">
        <v>7</v>
      </c>
      <c r="C106" s="161">
        <v>4886</v>
      </c>
      <c r="D106" s="162">
        <v>1594</v>
      </c>
    </row>
    <row r="107" spans="1:4">
      <c r="A107" s="159" t="s">
        <v>840</v>
      </c>
      <c r="B107">
        <v>7</v>
      </c>
      <c r="C107" s="161">
        <v>9379</v>
      </c>
      <c r="D107" s="162">
        <v>2338</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1183A-4468-1844-9138-B2476A340A89}">
  <dimension ref="A1:J107"/>
  <sheetViews>
    <sheetView workbookViewId="0"/>
  </sheetViews>
  <sheetFormatPr defaultColWidth="8.85546875" defaultRowHeight="15"/>
  <cols>
    <col min="1" max="1" width="16" bestFit="1" customWidth="1"/>
    <col min="2" max="2" width="12" bestFit="1" customWidth="1"/>
    <col min="3" max="3" width="17.85546875" bestFit="1" customWidth="1"/>
    <col min="4" max="4" width="11.42578125" bestFit="1" customWidth="1"/>
    <col min="6" max="6" width="11.28515625" bestFit="1" customWidth="1"/>
    <col min="7" max="7" width="10.42578125" bestFit="1" customWidth="1"/>
    <col min="8" max="8" width="20.85546875" bestFit="1" customWidth="1"/>
    <col min="9" max="9" width="9.28515625" customWidth="1"/>
  </cols>
  <sheetData>
    <row r="1" spans="1:10">
      <c r="A1" s="157" t="s">
        <v>621</v>
      </c>
      <c r="B1" s="157" t="s">
        <v>1013</v>
      </c>
      <c r="C1" s="158" t="s">
        <v>1014</v>
      </c>
      <c r="D1" s="158" t="s">
        <v>1015</v>
      </c>
    </row>
    <row r="2" spans="1:10">
      <c r="A2" s="159" t="s">
        <v>752</v>
      </c>
      <c r="B2">
        <v>1</v>
      </c>
      <c r="C2" s="161">
        <v>7954</v>
      </c>
      <c r="D2" s="162">
        <v>7325</v>
      </c>
      <c r="F2" t="s">
        <v>620</v>
      </c>
      <c r="G2" t="s">
        <v>1029</v>
      </c>
      <c r="H2" t="s">
        <v>1094</v>
      </c>
      <c r="I2" t="s">
        <v>1016</v>
      </c>
    </row>
    <row r="3" spans="1:10">
      <c r="A3" s="159" t="s">
        <v>765</v>
      </c>
      <c r="B3">
        <v>1</v>
      </c>
      <c r="C3" s="161">
        <v>4761</v>
      </c>
      <c r="D3" s="162">
        <v>1970</v>
      </c>
      <c r="F3">
        <v>1</v>
      </c>
      <c r="G3" s="225">
        <f>SUM(C2:C11)</f>
        <v>132551</v>
      </c>
      <c r="H3" s="225">
        <f>SUM(D2:D11)</f>
        <v>80765</v>
      </c>
      <c r="I3" s="179">
        <f>H3/G3</f>
        <v>0.60931264192650381</v>
      </c>
      <c r="J3">
        <v>0.60931264192650381</v>
      </c>
    </row>
    <row r="4" spans="1:10">
      <c r="A4" s="159" t="s">
        <v>775</v>
      </c>
      <c r="B4">
        <v>1</v>
      </c>
      <c r="C4" s="161">
        <v>22708</v>
      </c>
      <c r="D4" s="162">
        <v>15271</v>
      </c>
      <c r="F4">
        <v>2</v>
      </c>
      <c r="G4" s="225">
        <f>SUM(C12:C31)</f>
        <v>1308733</v>
      </c>
      <c r="H4" s="225">
        <f>SUM(D12:D31)</f>
        <v>548366</v>
      </c>
      <c r="I4" s="179">
        <f t="shared" ref="I4:I9" si="0">H4/G4</f>
        <v>0.41900525164414743</v>
      </c>
      <c r="J4">
        <v>0.41900525164414743</v>
      </c>
    </row>
    <row r="5" spans="1:10">
      <c r="A5" s="159" t="s">
        <v>780</v>
      </c>
      <c r="B5">
        <v>1</v>
      </c>
      <c r="C5" s="161">
        <v>30893</v>
      </c>
      <c r="D5" s="162">
        <v>17879</v>
      </c>
      <c r="F5">
        <v>3</v>
      </c>
      <c r="G5" s="225">
        <f>SUM(C32:C45)</f>
        <v>74587</v>
      </c>
      <c r="H5" s="225">
        <f>SUM(D32:D45)</f>
        <v>42637</v>
      </c>
      <c r="I5" s="179">
        <f t="shared" si="0"/>
        <v>0.57164117071339504</v>
      </c>
      <c r="J5">
        <v>0.57164117071339504</v>
      </c>
    </row>
    <row r="6" spans="1:10">
      <c r="A6" s="159" t="s">
        <v>786</v>
      </c>
      <c r="B6">
        <v>1</v>
      </c>
      <c r="C6" s="161">
        <v>7296</v>
      </c>
      <c r="D6" s="162">
        <v>3628</v>
      </c>
      <c r="F6">
        <v>4</v>
      </c>
      <c r="G6" s="225">
        <f>SUM(C46:C61)</f>
        <v>100589</v>
      </c>
      <c r="H6" s="225">
        <f>SUM(D46:D61)</f>
        <v>53242</v>
      </c>
      <c r="I6" s="179">
        <f t="shared" si="0"/>
        <v>0.52930240881209678</v>
      </c>
      <c r="J6">
        <v>0.52930240881209678</v>
      </c>
    </row>
    <row r="7" spans="1:10">
      <c r="A7" s="159" t="s">
        <v>787</v>
      </c>
      <c r="B7">
        <v>1</v>
      </c>
      <c r="C7" s="161">
        <v>2553</v>
      </c>
      <c r="D7" s="162">
        <v>1123</v>
      </c>
      <c r="F7">
        <v>5</v>
      </c>
      <c r="G7" s="225">
        <f>SUM(C62:C70)</f>
        <v>113940</v>
      </c>
      <c r="H7" s="225">
        <f>SUM(D62:D70)</f>
        <v>87188</v>
      </c>
      <c r="I7" s="179">
        <f t="shared" si="0"/>
        <v>0.76520975952255577</v>
      </c>
      <c r="J7">
        <v>0.76520975952255577</v>
      </c>
    </row>
    <row r="8" spans="1:10">
      <c r="A8" s="159" t="s">
        <v>790</v>
      </c>
      <c r="B8">
        <v>1</v>
      </c>
      <c r="C8" s="161">
        <v>39099</v>
      </c>
      <c r="D8" s="162">
        <v>24264</v>
      </c>
      <c r="F8">
        <v>6</v>
      </c>
      <c r="G8" s="225">
        <f>SUM(C71:C87)</f>
        <v>188777</v>
      </c>
      <c r="H8" s="225">
        <f>SUM(D71:D87)</f>
        <v>154263</v>
      </c>
      <c r="I8" s="179">
        <f t="shared" si="0"/>
        <v>0.81717052395154066</v>
      </c>
      <c r="J8">
        <v>0.81717052395154066</v>
      </c>
    </row>
    <row r="9" spans="1:10">
      <c r="A9" s="159" t="s">
        <v>797</v>
      </c>
      <c r="B9">
        <v>1</v>
      </c>
      <c r="C9" s="161">
        <v>6892</v>
      </c>
      <c r="D9" s="162">
        <v>4543</v>
      </c>
      <c r="F9">
        <v>7</v>
      </c>
      <c r="G9" s="225">
        <f>SUM(C88:C107)</f>
        <v>206999</v>
      </c>
      <c r="H9" s="225">
        <f>SUM(D88:D107)</f>
        <v>161516</v>
      </c>
      <c r="I9" s="179">
        <f t="shared" si="0"/>
        <v>0.78027430084203309</v>
      </c>
      <c r="J9">
        <v>0.78027430084203309</v>
      </c>
    </row>
    <row r="10" spans="1:10">
      <c r="A10" s="159" t="s">
        <v>805</v>
      </c>
      <c r="B10">
        <v>1</v>
      </c>
      <c r="C10" s="161">
        <v>5194</v>
      </c>
      <c r="D10" s="162">
        <v>1928</v>
      </c>
    </row>
    <row r="11" spans="1:10">
      <c r="A11" s="159" t="s">
        <v>829</v>
      </c>
      <c r="B11">
        <v>1</v>
      </c>
      <c r="C11" s="161">
        <v>5201</v>
      </c>
      <c r="D11" s="162">
        <v>2834</v>
      </c>
    </row>
    <row r="12" spans="1:10">
      <c r="A12" s="159" t="s">
        <v>739</v>
      </c>
      <c r="B12" s="160">
        <v>2</v>
      </c>
      <c r="C12" s="161">
        <v>6600</v>
      </c>
      <c r="D12" s="162">
        <v>4217</v>
      </c>
    </row>
    <row r="13" spans="1:10">
      <c r="A13" s="159" t="s">
        <v>743</v>
      </c>
      <c r="B13">
        <v>2</v>
      </c>
      <c r="C13" s="161">
        <v>20657</v>
      </c>
      <c r="D13" s="162">
        <v>8854</v>
      </c>
    </row>
    <row r="14" spans="1:10">
      <c r="A14" s="159" t="s">
        <v>745</v>
      </c>
      <c r="B14">
        <v>2</v>
      </c>
      <c r="C14" s="161">
        <v>5899</v>
      </c>
      <c r="D14" s="162">
        <v>1832</v>
      </c>
    </row>
    <row r="15" spans="1:10">
      <c r="A15" s="159" t="s">
        <v>762</v>
      </c>
      <c r="B15">
        <v>2</v>
      </c>
      <c r="C15" s="161">
        <v>4536</v>
      </c>
      <c r="D15" s="162">
        <v>2310</v>
      </c>
    </row>
    <row r="16" spans="1:10">
      <c r="A16" s="159" t="s">
        <v>755</v>
      </c>
      <c r="B16">
        <v>2</v>
      </c>
      <c r="C16" s="161">
        <v>13918</v>
      </c>
      <c r="D16" s="162">
        <v>6804</v>
      </c>
    </row>
    <row r="17" spans="1:4">
      <c r="A17" s="159" t="s">
        <v>757</v>
      </c>
      <c r="B17">
        <v>2</v>
      </c>
      <c r="C17" s="161">
        <v>5259</v>
      </c>
      <c r="D17" s="162">
        <v>3308</v>
      </c>
    </row>
    <row r="18" spans="1:4">
      <c r="A18" s="159" t="s">
        <v>778</v>
      </c>
      <c r="B18">
        <v>2</v>
      </c>
      <c r="C18" s="161">
        <v>7786</v>
      </c>
      <c r="D18" s="162">
        <v>4653</v>
      </c>
    </row>
    <row r="19" spans="1:4">
      <c r="A19" s="159" t="s">
        <v>781</v>
      </c>
      <c r="B19">
        <v>2</v>
      </c>
      <c r="C19" s="161">
        <v>4135</v>
      </c>
      <c r="D19" s="162">
        <v>2177</v>
      </c>
    </row>
    <row r="20" spans="1:4">
      <c r="A20" s="159" t="s">
        <v>783</v>
      </c>
      <c r="B20">
        <v>2</v>
      </c>
      <c r="C20" s="161">
        <v>98317</v>
      </c>
      <c r="D20" s="162">
        <v>47332</v>
      </c>
    </row>
    <row r="21" spans="1:4">
      <c r="A21" s="159" t="s">
        <v>792</v>
      </c>
      <c r="B21">
        <v>2</v>
      </c>
      <c r="C21" s="161">
        <v>936261</v>
      </c>
      <c r="D21" s="162">
        <v>365382</v>
      </c>
    </row>
    <row r="22" spans="1:4">
      <c r="A22" s="159" t="s">
        <v>793</v>
      </c>
      <c r="B22">
        <v>2</v>
      </c>
      <c r="C22" s="161">
        <v>3264</v>
      </c>
      <c r="D22" s="162">
        <v>1422</v>
      </c>
    </row>
    <row r="23" spans="1:4">
      <c r="A23" s="159" t="s">
        <v>801</v>
      </c>
      <c r="B23">
        <v>2</v>
      </c>
      <c r="C23" s="161">
        <v>57820</v>
      </c>
      <c r="D23" s="162">
        <v>34841</v>
      </c>
    </row>
    <row r="24" spans="1:4">
      <c r="A24" s="159" t="s">
        <v>809</v>
      </c>
      <c r="B24">
        <v>2</v>
      </c>
      <c r="C24" s="161">
        <v>9871</v>
      </c>
      <c r="D24" s="162">
        <v>6347</v>
      </c>
    </row>
    <row r="25" spans="1:4">
      <c r="A25" s="159" t="s">
        <v>818</v>
      </c>
      <c r="B25">
        <v>2</v>
      </c>
      <c r="C25" s="161">
        <v>27494</v>
      </c>
      <c r="D25" s="162">
        <v>15169</v>
      </c>
    </row>
    <row r="26" spans="1:4">
      <c r="A26" s="159" t="s">
        <v>832</v>
      </c>
      <c r="B26">
        <v>2</v>
      </c>
      <c r="C26" s="161">
        <v>7472</v>
      </c>
      <c r="D26" s="162">
        <v>4673</v>
      </c>
    </row>
    <row r="27" spans="1:4">
      <c r="A27" s="159" t="s">
        <v>835</v>
      </c>
      <c r="B27">
        <v>2</v>
      </c>
      <c r="C27" s="161">
        <v>20827</v>
      </c>
      <c r="D27" s="162">
        <v>8211</v>
      </c>
    </row>
    <row r="28" spans="1:4">
      <c r="A28" s="159" t="s">
        <v>1019</v>
      </c>
      <c r="B28">
        <v>2</v>
      </c>
      <c r="C28" s="161">
        <v>5489</v>
      </c>
      <c r="D28" s="162">
        <v>1754</v>
      </c>
    </row>
    <row r="29" spans="1:4">
      <c r="A29" s="159" t="s">
        <v>842</v>
      </c>
      <c r="B29">
        <v>2</v>
      </c>
      <c r="C29" s="161">
        <v>3736</v>
      </c>
      <c r="D29" s="162">
        <v>1917</v>
      </c>
    </row>
    <row r="30" spans="1:4">
      <c r="A30" s="159" t="s">
        <v>843</v>
      </c>
      <c r="B30">
        <v>2</v>
      </c>
      <c r="C30" s="161">
        <v>66236</v>
      </c>
      <c r="D30" s="162">
        <v>25622</v>
      </c>
    </row>
    <row r="31" spans="1:4">
      <c r="A31" s="159" t="s">
        <v>847</v>
      </c>
      <c r="B31">
        <v>2</v>
      </c>
      <c r="C31" s="161">
        <v>3156</v>
      </c>
      <c r="D31" s="162">
        <v>1541</v>
      </c>
    </row>
    <row r="32" spans="1:4">
      <c r="A32" s="159" t="s">
        <v>776</v>
      </c>
      <c r="B32">
        <v>3</v>
      </c>
      <c r="C32" s="161">
        <v>6181</v>
      </c>
      <c r="D32" s="162">
        <v>3630</v>
      </c>
    </row>
    <row r="33" spans="1:4">
      <c r="A33" s="159" t="s">
        <v>777</v>
      </c>
      <c r="B33">
        <v>3</v>
      </c>
      <c r="C33" s="161">
        <v>6066</v>
      </c>
      <c r="D33" s="162">
        <v>3675</v>
      </c>
    </row>
    <row r="34" spans="1:4">
      <c r="A34" s="159" t="s">
        <v>779</v>
      </c>
      <c r="B34">
        <v>3</v>
      </c>
      <c r="C34" s="161">
        <v>5297</v>
      </c>
      <c r="D34" s="162">
        <v>3898</v>
      </c>
    </row>
    <row r="35" spans="1:4">
      <c r="A35" s="159" t="s">
        <v>782</v>
      </c>
      <c r="B35">
        <v>3</v>
      </c>
      <c r="C35" s="161">
        <v>26652</v>
      </c>
      <c r="D35" s="162">
        <v>11732</v>
      </c>
    </row>
    <row r="36" spans="1:4">
      <c r="A36" s="159" t="s">
        <v>784</v>
      </c>
      <c r="B36">
        <v>3</v>
      </c>
      <c r="C36" s="161">
        <v>5537</v>
      </c>
      <c r="D36" s="162">
        <v>4488</v>
      </c>
    </row>
    <row r="37" spans="1:4">
      <c r="A37" s="159" t="s">
        <v>806</v>
      </c>
      <c r="B37">
        <v>3</v>
      </c>
      <c r="C37" s="161">
        <v>1703</v>
      </c>
      <c r="D37" s="162">
        <v>1031</v>
      </c>
    </row>
    <row r="38" spans="1:4">
      <c r="A38" s="159" t="s">
        <v>813</v>
      </c>
      <c r="B38">
        <v>3</v>
      </c>
      <c r="C38" s="161">
        <v>1736</v>
      </c>
      <c r="D38" s="162">
        <v>1476</v>
      </c>
    </row>
    <row r="39" spans="1:4">
      <c r="A39" s="159" t="s">
        <v>816</v>
      </c>
      <c r="B39">
        <v>3</v>
      </c>
      <c r="C39" s="161">
        <v>3696</v>
      </c>
      <c r="D39" s="162">
        <v>1711</v>
      </c>
    </row>
    <row r="40" spans="1:4">
      <c r="A40" s="159" t="s">
        <v>819</v>
      </c>
      <c r="B40">
        <v>3</v>
      </c>
      <c r="C40" s="161">
        <v>2656</v>
      </c>
      <c r="D40" s="162">
        <v>1359</v>
      </c>
    </row>
    <row r="41" spans="1:4">
      <c r="A41" s="159" t="s">
        <v>820</v>
      </c>
      <c r="B41">
        <v>3</v>
      </c>
      <c r="C41" s="161">
        <v>3843</v>
      </c>
      <c r="D41" s="162">
        <v>1895</v>
      </c>
    </row>
    <row r="42" spans="1:4">
      <c r="A42" s="159" t="s">
        <v>828</v>
      </c>
      <c r="B42">
        <v>3</v>
      </c>
      <c r="C42" s="161">
        <v>2165</v>
      </c>
      <c r="D42" s="162">
        <v>1185</v>
      </c>
    </row>
    <row r="43" spans="1:4">
      <c r="A43" s="159" t="s">
        <v>830</v>
      </c>
      <c r="B43">
        <v>3</v>
      </c>
      <c r="C43" s="161">
        <v>1945</v>
      </c>
      <c r="D43" s="162">
        <v>1246</v>
      </c>
    </row>
    <row r="44" spans="1:4">
      <c r="A44" s="159" t="s">
        <v>1020</v>
      </c>
      <c r="B44">
        <v>3</v>
      </c>
      <c r="C44" s="161">
        <v>3575</v>
      </c>
      <c r="D44" s="162">
        <v>2954</v>
      </c>
    </row>
    <row r="45" spans="1:4">
      <c r="A45" s="159" t="s">
        <v>845</v>
      </c>
      <c r="B45">
        <v>3</v>
      </c>
      <c r="C45" s="161">
        <v>3535</v>
      </c>
      <c r="D45" s="162">
        <v>2357</v>
      </c>
    </row>
    <row r="46" spans="1:4">
      <c r="A46" s="159" t="s">
        <v>746</v>
      </c>
      <c r="B46">
        <v>4</v>
      </c>
      <c r="C46" s="161">
        <v>2224</v>
      </c>
      <c r="D46" s="162">
        <v>1334</v>
      </c>
    </row>
    <row r="47" spans="1:4">
      <c r="A47" s="159" t="s">
        <v>748</v>
      </c>
      <c r="B47">
        <v>4</v>
      </c>
      <c r="C47" s="161">
        <v>7333</v>
      </c>
      <c r="D47" s="162">
        <v>2554</v>
      </c>
    </row>
    <row r="48" spans="1:4">
      <c r="A48" s="159" t="s">
        <v>750</v>
      </c>
      <c r="B48">
        <v>4</v>
      </c>
      <c r="C48" s="161">
        <v>4648</v>
      </c>
      <c r="D48" s="162">
        <v>2339</v>
      </c>
    </row>
    <row r="49" spans="1:4">
      <c r="A49" s="159" t="s">
        <v>768</v>
      </c>
      <c r="B49">
        <v>4</v>
      </c>
      <c r="C49" s="161">
        <v>3717</v>
      </c>
      <c r="D49" s="162">
        <v>1436</v>
      </c>
    </row>
    <row r="50" spans="1:4">
      <c r="A50" s="159" t="s">
        <v>769</v>
      </c>
      <c r="B50">
        <v>4</v>
      </c>
      <c r="C50" s="161">
        <v>8299</v>
      </c>
      <c r="D50" s="162">
        <v>4354</v>
      </c>
    </row>
    <row r="51" spans="1:4">
      <c r="A51" s="159" t="s">
        <v>770</v>
      </c>
      <c r="B51">
        <v>4</v>
      </c>
      <c r="C51" s="161">
        <v>2784</v>
      </c>
      <c r="D51" s="162">
        <v>2297</v>
      </c>
    </row>
    <row r="52" spans="1:4">
      <c r="A52" s="159" t="s">
        <v>771</v>
      </c>
      <c r="B52">
        <v>4</v>
      </c>
      <c r="C52" s="161">
        <v>6212</v>
      </c>
      <c r="D52" s="162">
        <v>4204</v>
      </c>
    </row>
    <row r="53" spans="1:4">
      <c r="A53" s="159" t="s">
        <v>773</v>
      </c>
      <c r="B53">
        <v>4</v>
      </c>
      <c r="C53" s="161">
        <v>2648</v>
      </c>
      <c r="D53" s="162">
        <v>2061</v>
      </c>
    </row>
    <row r="54" spans="1:4">
      <c r="A54" s="159" t="s">
        <v>794</v>
      </c>
      <c r="B54">
        <v>4</v>
      </c>
      <c r="C54" s="161">
        <v>39777</v>
      </c>
      <c r="D54" s="162">
        <v>19873</v>
      </c>
    </row>
    <row r="55" spans="1:4">
      <c r="A55" s="159" t="s">
        <v>796</v>
      </c>
      <c r="B55">
        <v>4</v>
      </c>
      <c r="C55" s="161">
        <v>2880</v>
      </c>
      <c r="D55" s="162">
        <v>1393</v>
      </c>
    </row>
    <row r="56" spans="1:4">
      <c r="A56" s="159" t="s">
        <v>810</v>
      </c>
      <c r="B56">
        <v>4</v>
      </c>
      <c r="C56" s="161">
        <v>3135</v>
      </c>
      <c r="D56" s="162">
        <v>2102</v>
      </c>
    </row>
    <row r="57" spans="1:4">
      <c r="A57" s="159" t="s">
        <v>814</v>
      </c>
      <c r="B57">
        <v>4</v>
      </c>
      <c r="C57" s="161">
        <v>1789</v>
      </c>
      <c r="D57" s="162">
        <v>704</v>
      </c>
    </row>
    <row r="58" spans="1:4">
      <c r="A58" s="159" t="s">
        <v>824</v>
      </c>
      <c r="B58">
        <v>4</v>
      </c>
      <c r="C58" s="161">
        <v>3759</v>
      </c>
      <c r="D58" s="162">
        <v>1826</v>
      </c>
    </row>
    <row r="59" spans="1:4">
      <c r="A59" s="159" t="s">
        <v>825</v>
      </c>
      <c r="B59">
        <v>4</v>
      </c>
      <c r="C59" s="161">
        <v>1804</v>
      </c>
      <c r="D59" s="162">
        <v>1424</v>
      </c>
    </row>
    <row r="60" spans="1:4">
      <c r="A60" s="159" t="s">
        <v>826</v>
      </c>
      <c r="B60">
        <v>4</v>
      </c>
      <c r="C60" s="161">
        <v>7319</v>
      </c>
      <c r="D60" s="162">
        <v>3788</v>
      </c>
    </row>
    <row r="61" spans="1:4">
      <c r="A61" s="159" t="s">
        <v>848</v>
      </c>
      <c r="B61">
        <v>4</v>
      </c>
      <c r="C61" s="161">
        <v>2261</v>
      </c>
      <c r="D61" s="162">
        <v>1553</v>
      </c>
    </row>
    <row r="62" spans="1:4">
      <c r="A62" s="159" t="s">
        <v>747</v>
      </c>
      <c r="B62">
        <v>5</v>
      </c>
      <c r="C62" s="161">
        <v>9018</v>
      </c>
      <c r="D62" s="162">
        <v>7611</v>
      </c>
    </row>
    <row r="63" spans="1:4">
      <c r="A63" s="159" t="s">
        <v>749</v>
      </c>
      <c r="B63">
        <v>5</v>
      </c>
      <c r="C63" s="161">
        <v>4052</v>
      </c>
      <c r="D63" s="162">
        <v>3333</v>
      </c>
    </row>
    <row r="64" spans="1:4">
      <c r="A64" s="159" t="s">
        <v>753</v>
      </c>
      <c r="B64">
        <v>5</v>
      </c>
      <c r="C64" s="161">
        <v>3933</v>
      </c>
      <c r="D64" s="162">
        <v>3279</v>
      </c>
    </row>
    <row r="65" spans="1:4">
      <c r="A65" s="159" t="s">
        <v>774</v>
      </c>
      <c r="B65">
        <v>5</v>
      </c>
      <c r="C65" s="161">
        <v>9757</v>
      </c>
      <c r="D65" s="162">
        <v>8152</v>
      </c>
    </row>
    <row r="66" spans="1:4">
      <c r="A66" s="159" t="s">
        <v>799</v>
      </c>
      <c r="B66">
        <v>5</v>
      </c>
      <c r="C66" s="161">
        <v>7903</v>
      </c>
      <c r="D66" s="162">
        <v>6678</v>
      </c>
    </row>
    <row r="67" spans="1:4">
      <c r="A67" s="159" t="s">
        <v>803</v>
      </c>
      <c r="B67">
        <v>5</v>
      </c>
      <c r="C67" s="161">
        <v>3547</v>
      </c>
      <c r="D67" s="162">
        <v>1569</v>
      </c>
    </row>
    <row r="68" spans="1:4">
      <c r="A68" s="159" t="s">
        <v>807</v>
      </c>
      <c r="B68">
        <v>5</v>
      </c>
      <c r="C68" s="161">
        <v>1973</v>
      </c>
      <c r="D68" s="162">
        <v>906</v>
      </c>
    </row>
    <row r="69" spans="1:4">
      <c r="A69" s="159" t="s">
        <v>812</v>
      </c>
      <c r="B69">
        <v>5</v>
      </c>
      <c r="C69" s="161">
        <v>3976</v>
      </c>
      <c r="D69" s="162">
        <v>2995</v>
      </c>
    </row>
    <row r="70" spans="1:4">
      <c r="A70" s="159" t="s">
        <v>838</v>
      </c>
      <c r="B70">
        <v>5</v>
      </c>
      <c r="C70" s="161">
        <v>69781</v>
      </c>
      <c r="D70" s="162">
        <v>52665</v>
      </c>
    </row>
    <row r="71" spans="1:4">
      <c r="A71" s="159" t="s">
        <v>751</v>
      </c>
      <c r="B71">
        <v>6</v>
      </c>
      <c r="C71" s="161">
        <v>2557</v>
      </c>
      <c r="D71" s="162">
        <v>2274</v>
      </c>
    </row>
    <row r="72" spans="1:4">
      <c r="A72" s="159" t="s">
        <v>759</v>
      </c>
      <c r="B72">
        <v>6</v>
      </c>
      <c r="C72" s="161">
        <v>4652</v>
      </c>
      <c r="D72" s="162">
        <v>4067</v>
      </c>
    </row>
    <row r="73" spans="1:4">
      <c r="A73" s="159" t="s">
        <v>761</v>
      </c>
      <c r="B73">
        <v>6</v>
      </c>
      <c r="C73" s="161">
        <v>23408</v>
      </c>
      <c r="D73" s="162">
        <v>21624</v>
      </c>
    </row>
    <row r="74" spans="1:4">
      <c r="A74" s="159" t="s">
        <v>763</v>
      </c>
      <c r="B74">
        <v>6</v>
      </c>
      <c r="C74" s="161">
        <v>8498</v>
      </c>
      <c r="D74" s="162">
        <v>7309</v>
      </c>
    </row>
    <row r="75" spans="1:4">
      <c r="A75" s="159" t="s">
        <v>764</v>
      </c>
      <c r="B75">
        <v>6</v>
      </c>
      <c r="C75" s="161">
        <v>4229</v>
      </c>
      <c r="D75" s="162">
        <v>3941</v>
      </c>
    </row>
    <row r="76" spans="1:4">
      <c r="A76" s="159" t="s">
        <v>756</v>
      </c>
      <c r="B76">
        <v>6</v>
      </c>
      <c r="C76" s="161">
        <v>1596</v>
      </c>
      <c r="D76" s="162">
        <v>1336</v>
      </c>
    </row>
    <row r="77" spans="1:4">
      <c r="A77" s="159" t="s">
        <v>772</v>
      </c>
      <c r="B77">
        <v>6</v>
      </c>
      <c r="C77" s="161">
        <v>3840</v>
      </c>
      <c r="D77" s="162">
        <v>3271</v>
      </c>
    </row>
    <row r="78" spans="1:4">
      <c r="A78" s="159" t="s">
        <v>785</v>
      </c>
      <c r="B78">
        <v>6</v>
      </c>
      <c r="C78" s="161">
        <v>3166</v>
      </c>
      <c r="D78" s="162">
        <v>2829</v>
      </c>
    </row>
    <row r="79" spans="1:4">
      <c r="A79" s="159" t="s">
        <v>802</v>
      </c>
      <c r="B79">
        <v>6</v>
      </c>
      <c r="C79" s="161">
        <v>978</v>
      </c>
      <c r="D79" s="162">
        <v>772</v>
      </c>
    </row>
    <row r="80" spans="1:4">
      <c r="A80" s="159" t="s">
        <v>811</v>
      </c>
      <c r="B80">
        <v>6</v>
      </c>
      <c r="C80" s="161">
        <v>9035</v>
      </c>
      <c r="D80" s="162">
        <v>7639</v>
      </c>
    </row>
    <row r="81" spans="1:4">
      <c r="A81" s="159" t="s">
        <v>823</v>
      </c>
      <c r="B81">
        <v>6</v>
      </c>
      <c r="C81" s="161">
        <v>3262</v>
      </c>
      <c r="D81" s="162">
        <v>2765</v>
      </c>
    </row>
    <row r="82" spans="1:4">
      <c r="A82" s="159" t="s">
        <v>827</v>
      </c>
      <c r="B82">
        <v>6</v>
      </c>
      <c r="C82" s="161">
        <v>11772</v>
      </c>
      <c r="D82" s="162">
        <v>10420</v>
      </c>
    </row>
    <row r="83" spans="1:4">
      <c r="A83" s="159" t="s">
        <v>833</v>
      </c>
      <c r="B83">
        <v>6</v>
      </c>
      <c r="C83" s="161">
        <v>10210</v>
      </c>
      <c r="D83" s="162">
        <v>8315</v>
      </c>
    </row>
    <row r="84" spans="1:4">
      <c r="A84" s="159" t="s">
        <v>834</v>
      </c>
      <c r="B84">
        <v>6</v>
      </c>
      <c r="C84" s="161">
        <v>7265</v>
      </c>
      <c r="D84" s="162">
        <v>6594</v>
      </c>
    </row>
    <row r="85" spans="1:4">
      <c r="A85" s="159" t="s">
        <v>841</v>
      </c>
      <c r="B85">
        <v>6</v>
      </c>
      <c r="C85" s="161">
        <v>4117</v>
      </c>
      <c r="D85" s="162">
        <v>3559</v>
      </c>
    </row>
    <row r="86" spans="1:4">
      <c r="A86" s="159" t="s">
        <v>844</v>
      </c>
      <c r="B86">
        <v>6</v>
      </c>
      <c r="C86" s="161">
        <v>77940</v>
      </c>
      <c r="D86" s="162">
        <v>56796</v>
      </c>
    </row>
    <row r="87" spans="1:4">
      <c r="A87" s="159" t="s">
        <v>846</v>
      </c>
      <c r="B87">
        <v>6</v>
      </c>
      <c r="C87" s="161">
        <v>12252</v>
      </c>
      <c r="D87" s="162">
        <v>10752</v>
      </c>
    </row>
    <row r="88" spans="1:4">
      <c r="A88" s="159" t="s">
        <v>744</v>
      </c>
      <c r="B88">
        <v>7</v>
      </c>
      <c r="C88" s="161">
        <v>8272</v>
      </c>
      <c r="D88" s="162">
        <v>6508</v>
      </c>
    </row>
    <row r="89" spans="1:4">
      <c r="A89" s="159" t="s">
        <v>758</v>
      </c>
      <c r="B89">
        <v>7</v>
      </c>
      <c r="C89" s="161">
        <v>3061</v>
      </c>
      <c r="D89" s="162">
        <v>2853</v>
      </c>
    </row>
    <row r="90" spans="1:4">
      <c r="A90" s="159" t="s">
        <v>760</v>
      </c>
      <c r="B90">
        <v>7</v>
      </c>
      <c r="C90" s="161">
        <v>3201</v>
      </c>
      <c r="D90" s="162">
        <v>2583</v>
      </c>
    </row>
    <row r="91" spans="1:4">
      <c r="A91" s="159" t="s">
        <v>766</v>
      </c>
      <c r="B91">
        <v>7</v>
      </c>
      <c r="C91" s="161">
        <v>3358</v>
      </c>
      <c r="D91" s="162">
        <v>2898</v>
      </c>
    </row>
    <row r="92" spans="1:4">
      <c r="A92" s="159" t="s">
        <v>767</v>
      </c>
      <c r="B92">
        <v>7</v>
      </c>
      <c r="C92" s="161">
        <v>5438</v>
      </c>
      <c r="D92" s="162">
        <v>4782</v>
      </c>
    </row>
    <row r="93" spans="1:4">
      <c r="A93" s="159" t="s">
        <v>788</v>
      </c>
      <c r="B93">
        <v>7</v>
      </c>
      <c r="C93" s="161">
        <v>3259</v>
      </c>
      <c r="D93" s="162">
        <v>2652</v>
      </c>
    </row>
    <row r="94" spans="1:4">
      <c r="A94" s="159" t="s">
        <v>789</v>
      </c>
      <c r="B94">
        <v>7</v>
      </c>
      <c r="C94" s="161">
        <v>5718</v>
      </c>
      <c r="D94" s="162">
        <v>4967</v>
      </c>
    </row>
    <row r="95" spans="1:4">
      <c r="A95" s="159" t="s">
        <v>791</v>
      </c>
      <c r="B95">
        <v>7</v>
      </c>
      <c r="C95" s="161">
        <v>3756</v>
      </c>
      <c r="D95" s="162">
        <v>2659</v>
      </c>
    </row>
    <row r="96" spans="1:4">
      <c r="A96" s="159" t="s">
        <v>795</v>
      </c>
      <c r="B96">
        <v>7</v>
      </c>
      <c r="C96" s="161">
        <v>11494</v>
      </c>
      <c r="D96" s="162">
        <v>8437</v>
      </c>
    </row>
    <row r="97" spans="1:4">
      <c r="A97" s="159" t="s">
        <v>798</v>
      </c>
      <c r="B97">
        <v>7</v>
      </c>
      <c r="C97" s="161">
        <v>21227</v>
      </c>
      <c r="D97" s="162">
        <v>16297</v>
      </c>
    </row>
    <row r="98" spans="1:4">
      <c r="A98" s="159" t="s">
        <v>800</v>
      </c>
      <c r="B98">
        <v>7</v>
      </c>
      <c r="C98" s="161">
        <v>15216</v>
      </c>
      <c r="D98" s="162">
        <v>12177</v>
      </c>
    </row>
    <row r="99" spans="1:4">
      <c r="A99" s="159" t="s">
        <v>804</v>
      </c>
      <c r="B99">
        <v>7</v>
      </c>
      <c r="C99" s="161">
        <v>4891</v>
      </c>
      <c r="D99" s="162">
        <v>3458</v>
      </c>
    </row>
    <row r="100" spans="1:4">
      <c r="A100" s="159" t="s">
        <v>808</v>
      </c>
      <c r="B100">
        <v>7</v>
      </c>
      <c r="C100" s="161">
        <v>4108</v>
      </c>
      <c r="D100" s="162">
        <v>3530</v>
      </c>
    </row>
    <row r="101" spans="1:4">
      <c r="A101" s="159" t="s">
        <v>815</v>
      </c>
      <c r="B101">
        <v>7</v>
      </c>
      <c r="C101" s="161">
        <v>5188</v>
      </c>
      <c r="D101" s="162">
        <v>4922</v>
      </c>
    </row>
    <row r="102" spans="1:4">
      <c r="A102" s="159" t="s">
        <v>817</v>
      </c>
      <c r="B102">
        <v>7</v>
      </c>
      <c r="C102" s="161">
        <v>6650</v>
      </c>
      <c r="D102" s="162">
        <v>5791</v>
      </c>
    </row>
    <row r="103" spans="1:4">
      <c r="A103" s="159" t="s">
        <v>821</v>
      </c>
      <c r="B103">
        <v>7</v>
      </c>
      <c r="C103" s="161">
        <v>39632</v>
      </c>
      <c r="D103" s="162">
        <v>28046</v>
      </c>
    </row>
    <row r="104" spans="1:4">
      <c r="A104" s="159" t="s">
        <v>822</v>
      </c>
      <c r="B104">
        <v>7</v>
      </c>
      <c r="C104" s="161">
        <v>9094</v>
      </c>
      <c r="D104" s="162">
        <v>7361</v>
      </c>
    </row>
    <row r="105" spans="1:4">
      <c r="A105" s="159" t="s">
        <v>831</v>
      </c>
      <c r="B105">
        <v>7</v>
      </c>
      <c r="C105" s="161">
        <v>39171</v>
      </c>
      <c r="D105" s="162">
        <v>29990</v>
      </c>
    </row>
    <row r="106" spans="1:4">
      <c r="A106" s="159" t="s">
        <v>1018</v>
      </c>
      <c r="B106">
        <v>7</v>
      </c>
      <c r="C106" s="161">
        <v>4886</v>
      </c>
      <c r="D106" s="162">
        <v>4237</v>
      </c>
    </row>
    <row r="107" spans="1:4">
      <c r="A107" s="159" t="s">
        <v>840</v>
      </c>
      <c r="B107">
        <v>7</v>
      </c>
      <c r="C107" s="161">
        <v>9379</v>
      </c>
      <c r="D107" s="162">
        <v>7368</v>
      </c>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2715B-0904-7D49-91F7-A3C4CD88F8DA}">
  <dimension ref="A1:J107"/>
  <sheetViews>
    <sheetView workbookViewId="0"/>
  </sheetViews>
  <sheetFormatPr defaultColWidth="8.85546875" defaultRowHeight="15"/>
  <cols>
    <col min="1" max="1" width="16" bestFit="1" customWidth="1"/>
    <col min="2" max="2" width="12" bestFit="1" customWidth="1"/>
    <col min="3" max="3" width="17.85546875" bestFit="1" customWidth="1"/>
    <col min="4" max="4" width="11.42578125" bestFit="1" customWidth="1"/>
    <col min="6" max="6" width="11.28515625" bestFit="1" customWidth="1"/>
    <col min="7" max="7" width="10.42578125" bestFit="1" customWidth="1"/>
    <col min="8" max="8" width="20.85546875" bestFit="1" customWidth="1"/>
    <col min="9" max="9" width="11.42578125" customWidth="1"/>
  </cols>
  <sheetData>
    <row r="1" spans="1:10">
      <c r="A1" s="157" t="s">
        <v>621</v>
      </c>
      <c r="B1" s="157" t="s">
        <v>1013</v>
      </c>
      <c r="C1" s="158" t="s">
        <v>1014</v>
      </c>
      <c r="D1" s="158" t="s">
        <v>1015</v>
      </c>
    </row>
    <row r="2" spans="1:10">
      <c r="A2" s="159" t="s">
        <v>752</v>
      </c>
      <c r="B2">
        <v>1</v>
      </c>
      <c r="C2" s="161">
        <v>7954</v>
      </c>
      <c r="D2" s="162">
        <v>909</v>
      </c>
      <c r="F2" t="s">
        <v>620</v>
      </c>
      <c r="G2" t="s">
        <v>1029</v>
      </c>
      <c r="H2" t="s">
        <v>1094</v>
      </c>
      <c r="I2" t="s">
        <v>1016</v>
      </c>
    </row>
    <row r="3" spans="1:10">
      <c r="A3" s="159" t="s">
        <v>765</v>
      </c>
      <c r="B3">
        <v>1</v>
      </c>
      <c r="C3" s="161">
        <v>4761</v>
      </c>
      <c r="D3" s="162">
        <v>572</v>
      </c>
      <c r="F3">
        <v>1</v>
      </c>
      <c r="G3" s="225">
        <f>SUM(C2:C11)</f>
        <v>132551</v>
      </c>
      <c r="H3" s="225">
        <f>SUM(D2:D11)</f>
        <v>17123</v>
      </c>
      <c r="I3" s="179">
        <f>H3/G3</f>
        <v>0.12918046638652292</v>
      </c>
      <c r="J3">
        <v>0.12918046638652292</v>
      </c>
    </row>
    <row r="4" spans="1:10">
      <c r="A4" s="159" t="s">
        <v>775</v>
      </c>
      <c r="B4">
        <v>1</v>
      </c>
      <c r="C4" s="161">
        <v>22708</v>
      </c>
      <c r="D4" s="162">
        <v>2344</v>
      </c>
      <c r="F4">
        <v>2</v>
      </c>
      <c r="G4" s="225">
        <f>SUM(C12:C31)</f>
        <v>1308733</v>
      </c>
      <c r="H4" s="225">
        <f>SUM(D12:D31)</f>
        <v>225725</v>
      </c>
      <c r="I4" s="179">
        <f t="shared" ref="I4:I8" si="0">H4/G4</f>
        <v>0.17247597485506974</v>
      </c>
      <c r="J4">
        <v>0.17247597485506974</v>
      </c>
    </row>
    <row r="5" spans="1:10">
      <c r="A5" s="159" t="s">
        <v>780</v>
      </c>
      <c r="B5">
        <v>1</v>
      </c>
      <c r="C5" s="161">
        <v>30893</v>
      </c>
      <c r="D5" s="162">
        <v>6572</v>
      </c>
      <c r="F5">
        <v>3</v>
      </c>
      <c r="G5" s="225">
        <f>SUM(C32:C45)</f>
        <v>74587</v>
      </c>
      <c r="H5" s="225">
        <f>SUM(D32:D45)</f>
        <v>7997</v>
      </c>
      <c r="I5" s="179">
        <f t="shared" si="0"/>
        <v>0.1072170753616582</v>
      </c>
      <c r="J5">
        <v>0.1072170753616582</v>
      </c>
    </row>
    <row r="6" spans="1:10">
      <c r="A6" s="159" t="s">
        <v>786</v>
      </c>
      <c r="B6">
        <v>1</v>
      </c>
      <c r="C6" s="161">
        <v>7296</v>
      </c>
      <c r="D6" s="162">
        <v>493</v>
      </c>
      <c r="F6">
        <v>4</v>
      </c>
      <c r="G6" s="225">
        <f>SUM(C46:C61)</f>
        <v>100589</v>
      </c>
      <c r="H6" s="225">
        <f>SUM(D46:D61)</f>
        <v>13775</v>
      </c>
      <c r="I6" s="179">
        <f t="shared" si="0"/>
        <v>0.13694340335424351</v>
      </c>
      <c r="J6">
        <v>0.13694340335424351</v>
      </c>
    </row>
    <row r="7" spans="1:10">
      <c r="A7" s="159" t="s">
        <v>787</v>
      </c>
      <c r="B7">
        <v>1</v>
      </c>
      <c r="C7" s="161">
        <v>2553</v>
      </c>
      <c r="D7" s="162">
        <v>323</v>
      </c>
      <c r="F7">
        <v>5</v>
      </c>
      <c r="G7" s="225">
        <f>SUM(C62:C70)</f>
        <v>113940</v>
      </c>
      <c r="H7" s="225">
        <f>SUM(D62:D70)</f>
        <v>10946</v>
      </c>
      <c r="I7" s="179">
        <f t="shared" si="0"/>
        <v>9.6068106020712654E-2</v>
      </c>
      <c r="J7">
        <v>9.6068106020712654E-2</v>
      </c>
    </row>
    <row r="8" spans="1:10">
      <c r="A8" s="159" t="s">
        <v>790</v>
      </c>
      <c r="B8">
        <v>1</v>
      </c>
      <c r="C8" s="161">
        <v>39099</v>
      </c>
      <c r="D8" s="162">
        <v>4111</v>
      </c>
      <c r="F8">
        <v>6</v>
      </c>
      <c r="G8" s="225">
        <f>SUM(C71:C87)</f>
        <v>188777</v>
      </c>
      <c r="H8" s="225">
        <f>SUM(D71:D87)</f>
        <v>18701</v>
      </c>
      <c r="I8" s="179">
        <f t="shared" si="0"/>
        <v>9.9063974954576028E-2</v>
      </c>
      <c r="J8">
        <v>9.9063974954576028E-2</v>
      </c>
    </row>
    <row r="9" spans="1:10">
      <c r="A9" s="159" t="s">
        <v>797</v>
      </c>
      <c r="B9">
        <v>1</v>
      </c>
      <c r="C9" s="161">
        <v>6892</v>
      </c>
      <c r="D9" s="162">
        <v>1200</v>
      </c>
      <c r="F9">
        <v>7</v>
      </c>
      <c r="G9" s="225">
        <f>SUM(C88:C107)</f>
        <v>206999</v>
      </c>
      <c r="H9" s="225">
        <f>SUM(D88:D107)</f>
        <v>21309</v>
      </c>
      <c r="I9" s="179">
        <f>H9/G9</f>
        <v>0.10294252629239754</v>
      </c>
      <c r="J9">
        <v>0.10294252629239754</v>
      </c>
    </row>
    <row r="10" spans="1:10">
      <c r="A10" s="159" t="s">
        <v>805</v>
      </c>
      <c r="B10">
        <v>1</v>
      </c>
      <c r="C10" s="161">
        <v>5194</v>
      </c>
      <c r="D10" s="162">
        <v>171</v>
      </c>
    </row>
    <row r="11" spans="1:10">
      <c r="A11" s="159" t="s">
        <v>829</v>
      </c>
      <c r="B11">
        <v>1</v>
      </c>
      <c r="C11" s="161">
        <v>5201</v>
      </c>
      <c r="D11" s="162">
        <v>428</v>
      </c>
    </row>
    <row r="12" spans="1:10">
      <c r="A12" s="159" t="s">
        <v>739</v>
      </c>
      <c r="B12" s="160">
        <v>2</v>
      </c>
      <c r="C12" s="161">
        <v>6600</v>
      </c>
      <c r="D12" s="162">
        <v>727</v>
      </c>
    </row>
    <row r="13" spans="1:10">
      <c r="A13" s="159" t="s">
        <v>743</v>
      </c>
      <c r="B13">
        <v>2</v>
      </c>
      <c r="C13" s="161">
        <v>20657</v>
      </c>
      <c r="D13" s="162">
        <v>3155</v>
      </c>
    </row>
    <row r="14" spans="1:10">
      <c r="A14" s="159" t="s">
        <v>745</v>
      </c>
      <c r="B14">
        <v>2</v>
      </c>
      <c r="C14" s="161">
        <v>5899</v>
      </c>
      <c r="D14" s="162">
        <v>684</v>
      </c>
    </row>
    <row r="15" spans="1:10">
      <c r="A15" s="159" t="s">
        <v>762</v>
      </c>
      <c r="B15">
        <v>2</v>
      </c>
      <c r="C15" s="161">
        <v>4536</v>
      </c>
      <c r="D15" s="162">
        <v>781</v>
      </c>
    </row>
    <row r="16" spans="1:10">
      <c r="A16" s="159" t="s">
        <v>755</v>
      </c>
      <c r="B16">
        <v>2</v>
      </c>
      <c r="C16" s="161">
        <v>13918</v>
      </c>
      <c r="D16" s="162">
        <v>2042</v>
      </c>
    </row>
    <row r="17" spans="1:4">
      <c r="A17" s="159" t="s">
        <v>757</v>
      </c>
      <c r="B17">
        <v>2</v>
      </c>
      <c r="C17" s="161">
        <v>5259</v>
      </c>
      <c r="D17" s="162">
        <v>668</v>
      </c>
    </row>
    <row r="18" spans="1:4">
      <c r="A18" s="159" t="s">
        <v>778</v>
      </c>
      <c r="B18">
        <v>2</v>
      </c>
      <c r="C18" s="161">
        <v>7786</v>
      </c>
      <c r="D18" s="162">
        <v>1621</v>
      </c>
    </row>
    <row r="19" spans="1:4">
      <c r="A19" s="159" t="s">
        <v>781</v>
      </c>
      <c r="B19">
        <v>2</v>
      </c>
      <c r="C19" s="161">
        <v>4135</v>
      </c>
      <c r="D19" s="162">
        <v>436</v>
      </c>
    </row>
    <row r="20" spans="1:4">
      <c r="A20" s="159" t="s">
        <v>783</v>
      </c>
      <c r="B20">
        <v>2</v>
      </c>
      <c r="C20" s="161">
        <v>98317</v>
      </c>
      <c r="D20" s="162">
        <v>16521</v>
      </c>
    </row>
    <row r="21" spans="1:4">
      <c r="A21" s="159" t="s">
        <v>792</v>
      </c>
      <c r="B21">
        <v>2</v>
      </c>
      <c r="C21" s="161">
        <v>936261</v>
      </c>
      <c r="D21" s="162">
        <v>172571</v>
      </c>
    </row>
    <row r="22" spans="1:4">
      <c r="A22" s="159" t="s">
        <v>793</v>
      </c>
      <c r="B22">
        <v>2</v>
      </c>
      <c r="C22" s="161">
        <v>3264</v>
      </c>
      <c r="D22" s="162">
        <v>344</v>
      </c>
    </row>
    <row r="23" spans="1:4">
      <c r="A23" s="159" t="s">
        <v>801</v>
      </c>
      <c r="B23">
        <v>2</v>
      </c>
      <c r="C23" s="161">
        <v>57820</v>
      </c>
      <c r="D23" s="162">
        <v>7560</v>
      </c>
    </row>
    <row r="24" spans="1:4">
      <c r="A24" s="159" t="s">
        <v>809</v>
      </c>
      <c r="B24">
        <v>2</v>
      </c>
      <c r="C24" s="161">
        <v>9871</v>
      </c>
      <c r="D24" s="162">
        <v>1659</v>
      </c>
    </row>
    <row r="25" spans="1:4">
      <c r="A25" s="159" t="s">
        <v>818</v>
      </c>
      <c r="B25">
        <v>2</v>
      </c>
      <c r="C25" s="161">
        <v>27494</v>
      </c>
      <c r="D25" s="162">
        <v>2956</v>
      </c>
    </row>
    <row r="26" spans="1:4">
      <c r="A26" s="159" t="s">
        <v>832</v>
      </c>
      <c r="B26">
        <v>2</v>
      </c>
      <c r="C26" s="161">
        <v>7472</v>
      </c>
      <c r="D26" s="162">
        <v>905</v>
      </c>
    </row>
    <row r="27" spans="1:4">
      <c r="A27" s="159" t="s">
        <v>835</v>
      </c>
      <c r="B27">
        <v>2</v>
      </c>
      <c r="C27" s="161">
        <v>20827</v>
      </c>
      <c r="D27" s="162">
        <v>3494</v>
      </c>
    </row>
    <row r="28" spans="1:4">
      <c r="A28" s="159" t="s">
        <v>1019</v>
      </c>
      <c r="B28">
        <v>2</v>
      </c>
      <c r="C28" s="161">
        <v>5489</v>
      </c>
      <c r="D28" s="162">
        <v>614</v>
      </c>
    </row>
    <row r="29" spans="1:4">
      <c r="A29" s="159" t="s">
        <v>842</v>
      </c>
      <c r="B29">
        <v>2</v>
      </c>
      <c r="C29" s="161">
        <v>3736</v>
      </c>
      <c r="D29" s="162">
        <v>416</v>
      </c>
    </row>
    <row r="30" spans="1:4">
      <c r="A30" s="159" t="s">
        <v>843</v>
      </c>
      <c r="B30">
        <v>2</v>
      </c>
      <c r="C30" s="161">
        <v>66236</v>
      </c>
      <c r="D30" s="162">
        <v>8196</v>
      </c>
    </row>
    <row r="31" spans="1:4">
      <c r="A31" s="159" t="s">
        <v>847</v>
      </c>
      <c r="B31">
        <v>2</v>
      </c>
      <c r="C31" s="161">
        <v>3156</v>
      </c>
      <c r="D31" s="162">
        <v>375</v>
      </c>
    </row>
    <row r="32" spans="1:4">
      <c r="A32" s="159" t="s">
        <v>776</v>
      </c>
      <c r="B32">
        <v>3</v>
      </c>
      <c r="C32" s="161">
        <v>6181</v>
      </c>
      <c r="D32" s="162">
        <v>464</v>
      </c>
    </row>
    <row r="33" spans="1:4">
      <c r="A33" s="159" t="s">
        <v>777</v>
      </c>
      <c r="B33">
        <v>3</v>
      </c>
      <c r="C33" s="161">
        <v>6066</v>
      </c>
      <c r="D33" s="162">
        <v>1103</v>
      </c>
    </row>
    <row r="34" spans="1:4">
      <c r="A34" s="159" t="s">
        <v>779</v>
      </c>
      <c r="B34">
        <v>3</v>
      </c>
      <c r="C34" s="161">
        <v>5297</v>
      </c>
      <c r="D34" s="162">
        <v>399</v>
      </c>
    </row>
    <row r="35" spans="1:4">
      <c r="A35" s="159" t="s">
        <v>782</v>
      </c>
      <c r="B35">
        <v>3</v>
      </c>
      <c r="C35" s="161">
        <v>26652</v>
      </c>
      <c r="D35" s="162">
        <v>3187</v>
      </c>
    </row>
    <row r="36" spans="1:4">
      <c r="A36" s="159" t="s">
        <v>784</v>
      </c>
      <c r="B36">
        <v>3</v>
      </c>
      <c r="C36" s="161">
        <v>5537</v>
      </c>
      <c r="D36" s="162">
        <v>410</v>
      </c>
    </row>
    <row r="37" spans="1:4">
      <c r="A37" s="159" t="s">
        <v>806</v>
      </c>
      <c r="B37">
        <v>3</v>
      </c>
      <c r="C37" s="161">
        <v>1703</v>
      </c>
      <c r="D37" s="162">
        <v>55</v>
      </c>
    </row>
    <row r="38" spans="1:4">
      <c r="A38" s="159" t="s">
        <v>813</v>
      </c>
      <c r="B38">
        <v>3</v>
      </c>
      <c r="C38" s="161">
        <v>1736</v>
      </c>
      <c r="D38" s="162">
        <v>52</v>
      </c>
    </row>
    <row r="39" spans="1:4">
      <c r="A39" s="159" t="s">
        <v>816</v>
      </c>
      <c r="B39">
        <v>3</v>
      </c>
      <c r="C39" s="161">
        <v>3696</v>
      </c>
      <c r="D39" s="162">
        <v>314</v>
      </c>
    </row>
    <row r="40" spans="1:4">
      <c r="A40" s="159" t="s">
        <v>819</v>
      </c>
      <c r="B40">
        <v>3</v>
      </c>
      <c r="C40" s="161">
        <v>2656</v>
      </c>
      <c r="D40" s="162">
        <v>370</v>
      </c>
    </row>
    <row r="41" spans="1:4">
      <c r="A41" s="159" t="s">
        <v>820</v>
      </c>
      <c r="B41">
        <v>3</v>
      </c>
      <c r="C41" s="161">
        <v>3843</v>
      </c>
      <c r="D41" s="162">
        <v>587</v>
      </c>
    </row>
    <row r="42" spans="1:4">
      <c r="A42" s="159" t="s">
        <v>828</v>
      </c>
      <c r="B42">
        <v>3</v>
      </c>
      <c r="C42" s="161">
        <v>2165</v>
      </c>
      <c r="D42" s="162">
        <v>168</v>
      </c>
    </row>
    <row r="43" spans="1:4">
      <c r="A43" s="159" t="s">
        <v>830</v>
      </c>
      <c r="B43">
        <v>3</v>
      </c>
      <c r="C43" s="161">
        <v>1945</v>
      </c>
      <c r="D43" s="162">
        <v>57</v>
      </c>
    </row>
    <row r="44" spans="1:4">
      <c r="A44" s="159" t="s">
        <v>1020</v>
      </c>
      <c r="B44">
        <v>3</v>
      </c>
      <c r="C44" s="161">
        <v>3575</v>
      </c>
      <c r="D44" s="162">
        <v>305</v>
      </c>
    </row>
    <row r="45" spans="1:4">
      <c r="A45" s="159" t="s">
        <v>845</v>
      </c>
      <c r="B45">
        <v>3</v>
      </c>
      <c r="C45" s="161">
        <v>3535</v>
      </c>
      <c r="D45" s="162">
        <v>526</v>
      </c>
    </row>
    <row r="46" spans="1:4">
      <c r="A46" s="159" t="s">
        <v>746</v>
      </c>
      <c r="B46">
        <v>4</v>
      </c>
      <c r="C46" s="161">
        <v>2224</v>
      </c>
      <c r="D46" s="162">
        <v>140</v>
      </c>
    </row>
    <row r="47" spans="1:4">
      <c r="A47" s="159" t="s">
        <v>748</v>
      </c>
      <c r="B47">
        <v>4</v>
      </c>
      <c r="C47" s="161">
        <v>7333</v>
      </c>
      <c r="D47" s="162">
        <v>1111</v>
      </c>
    </row>
    <row r="48" spans="1:4">
      <c r="A48" s="159" t="s">
        <v>750</v>
      </c>
      <c r="B48">
        <v>4</v>
      </c>
      <c r="C48" s="161">
        <v>4648</v>
      </c>
      <c r="D48" s="162">
        <v>503</v>
      </c>
    </row>
    <row r="49" spans="1:4">
      <c r="A49" s="159" t="s">
        <v>768</v>
      </c>
      <c r="B49">
        <v>4</v>
      </c>
      <c r="C49" s="161">
        <v>3717</v>
      </c>
      <c r="D49" s="162">
        <v>420</v>
      </c>
    </row>
    <row r="50" spans="1:4">
      <c r="A50" s="159" t="s">
        <v>769</v>
      </c>
      <c r="B50">
        <v>4</v>
      </c>
      <c r="C50" s="161">
        <v>8299</v>
      </c>
      <c r="D50" s="162">
        <v>544</v>
      </c>
    </row>
    <row r="51" spans="1:4">
      <c r="A51" s="159" t="s">
        <v>770</v>
      </c>
      <c r="B51">
        <v>4</v>
      </c>
      <c r="C51" s="161">
        <v>2784</v>
      </c>
      <c r="D51" s="162">
        <v>481</v>
      </c>
    </row>
    <row r="52" spans="1:4">
      <c r="A52" s="159" t="s">
        <v>771</v>
      </c>
      <c r="B52">
        <v>4</v>
      </c>
      <c r="C52" s="161">
        <v>6212</v>
      </c>
      <c r="D52" s="162">
        <v>393</v>
      </c>
    </row>
    <row r="53" spans="1:4">
      <c r="A53" s="159" t="s">
        <v>773</v>
      </c>
      <c r="B53">
        <v>4</v>
      </c>
      <c r="C53" s="161">
        <v>2648</v>
      </c>
      <c r="D53" s="162">
        <v>54</v>
      </c>
    </row>
    <row r="54" spans="1:4">
      <c r="A54" s="159" t="s">
        <v>794</v>
      </c>
      <c r="B54">
        <v>4</v>
      </c>
      <c r="C54" s="161">
        <v>39777</v>
      </c>
      <c r="D54" s="162">
        <v>7925</v>
      </c>
    </row>
    <row r="55" spans="1:4">
      <c r="A55" s="159" t="s">
        <v>796</v>
      </c>
      <c r="B55">
        <v>4</v>
      </c>
      <c r="C55" s="161">
        <v>2880</v>
      </c>
      <c r="D55" s="162">
        <v>111</v>
      </c>
    </row>
    <row r="56" spans="1:4">
      <c r="A56" s="159" t="s">
        <v>810</v>
      </c>
      <c r="B56">
        <v>4</v>
      </c>
      <c r="C56" s="161">
        <v>3135</v>
      </c>
      <c r="D56" s="162">
        <v>183</v>
      </c>
    </row>
    <row r="57" spans="1:4">
      <c r="A57" s="159" t="s">
        <v>814</v>
      </c>
      <c r="B57">
        <v>4</v>
      </c>
      <c r="C57" s="161">
        <v>1789</v>
      </c>
      <c r="D57" s="162">
        <v>284</v>
      </c>
    </row>
    <row r="58" spans="1:4">
      <c r="A58" s="159" t="s">
        <v>824</v>
      </c>
      <c r="B58">
        <v>4</v>
      </c>
      <c r="C58" s="161">
        <v>3759</v>
      </c>
      <c r="D58" s="162">
        <v>580</v>
      </c>
    </row>
    <row r="59" spans="1:4">
      <c r="A59" s="159" t="s">
        <v>825</v>
      </c>
      <c r="B59">
        <v>4</v>
      </c>
      <c r="C59" s="161">
        <v>1804</v>
      </c>
      <c r="D59" s="162">
        <v>210</v>
      </c>
    </row>
    <row r="60" spans="1:4">
      <c r="A60" s="159" t="s">
        <v>826</v>
      </c>
      <c r="B60">
        <v>4</v>
      </c>
      <c r="C60" s="161">
        <v>7319</v>
      </c>
      <c r="D60" s="162">
        <v>749</v>
      </c>
    </row>
    <row r="61" spans="1:4">
      <c r="A61" s="159" t="s">
        <v>848</v>
      </c>
      <c r="B61">
        <v>4</v>
      </c>
      <c r="C61" s="161">
        <v>2261</v>
      </c>
      <c r="D61" s="162">
        <v>87</v>
      </c>
    </row>
    <row r="62" spans="1:4">
      <c r="A62" s="159" t="s">
        <v>747</v>
      </c>
      <c r="B62">
        <v>5</v>
      </c>
      <c r="C62" s="161">
        <v>9018</v>
      </c>
      <c r="D62" s="162">
        <v>1111</v>
      </c>
    </row>
    <row r="63" spans="1:4">
      <c r="A63" s="159" t="s">
        <v>749</v>
      </c>
      <c r="B63">
        <v>5</v>
      </c>
      <c r="C63" s="161">
        <v>4052</v>
      </c>
      <c r="D63" s="162">
        <v>202</v>
      </c>
    </row>
    <row r="64" spans="1:4">
      <c r="A64" s="159" t="s">
        <v>753</v>
      </c>
      <c r="B64">
        <v>5</v>
      </c>
      <c r="C64" s="161">
        <v>3933</v>
      </c>
      <c r="D64" s="162">
        <v>344</v>
      </c>
    </row>
    <row r="65" spans="1:4">
      <c r="A65" s="159" t="s">
        <v>774</v>
      </c>
      <c r="B65">
        <v>5</v>
      </c>
      <c r="C65" s="161">
        <v>9757</v>
      </c>
      <c r="D65" s="162">
        <v>749</v>
      </c>
    </row>
    <row r="66" spans="1:4">
      <c r="A66" s="159" t="s">
        <v>799</v>
      </c>
      <c r="B66">
        <v>5</v>
      </c>
      <c r="C66" s="161">
        <v>7903</v>
      </c>
      <c r="D66" s="162">
        <v>466</v>
      </c>
    </row>
    <row r="67" spans="1:4">
      <c r="A67" s="159" t="s">
        <v>803</v>
      </c>
      <c r="B67">
        <v>5</v>
      </c>
      <c r="C67" s="161">
        <v>3547</v>
      </c>
      <c r="D67" s="162">
        <v>194</v>
      </c>
    </row>
    <row r="68" spans="1:4">
      <c r="A68" s="159" t="s">
        <v>807</v>
      </c>
      <c r="B68">
        <v>5</v>
      </c>
      <c r="C68" s="161">
        <v>1973</v>
      </c>
      <c r="D68" s="162">
        <v>71</v>
      </c>
    </row>
    <row r="69" spans="1:4">
      <c r="A69" s="159" t="s">
        <v>812</v>
      </c>
      <c r="B69">
        <v>5</v>
      </c>
      <c r="C69" s="161">
        <v>3976</v>
      </c>
      <c r="D69" s="162">
        <v>239</v>
      </c>
    </row>
    <row r="70" spans="1:4">
      <c r="A70" s="159" t="s">
        <v>838</v>
      </c>
      <c r="B70">
        <v>5</v>
      </c>
      <c r="C70" s="161">
        <v>69781</v>
      </c>
      <c r="D70" s="162">
        <v>7570</v>
      </c>
    </row>
    <row r="71" spans="1:4">
      <c r="A71" s="159" t="s">
        <v>751</v>
      </c>
      <c r="B71">
        <v>6</v>
      </c>
      <c r="C71" s="161">
        <v>2557</v>
      </c>
      <c r="D71" s="162">
        <v>149</v>
      </c>
    </row>
    <row r="72" spans="1:4">
      <c r="A72" s="159" t="s">
        <v>759</v>
      </c>
      <c r="B72">
        <v>6</v>
      </c>
      <c r="C72" s="161">
        <v>4652</v>
      </c>
      <c r="D72" s="162">
        <v>224</v>
      </c>
    </row>
    <row r="73" spans="1:4">
      <c r="A73" s="159" t="s">
        <v>761</v>
      </c>
      <c r="B73">
        <v>6</v>
      </c>
      <c r="C73" s="161">
        <v>23408</v>
      </c>
      <c r="D73" s="162">
        <v>1704</v>
      </c>
    </row>
    <row r="74" spans="1:4">
      <c r="A74" s="159" t="s">
        <v>763</v>
      </c>
      <c r="B74">
        <v>6</v>
      </c>
      <c r="C74" s="161">
        <v>8498</v>
      </c>
      <c r="D74" s="162">
        <v>498</v>
      </c>
    </row>
    <row r="75" spans="1:4">
      <c r="A75" s="159" t="s">
        <v>764</v>
      </c>
      <c r="B75">
        <v>6</v>
      </c>
      <c r="C75" s="161">
        <v>4229</v>
      </c>
      <c r="D75" s="162">
        <v>152</v>
      </c>
    </row>
    <row r="76" spans="1:4">
      <c r="A76" s="159" t="s">
        <v>756</v>
      </c>
      <c r="B76">
        <v>6</v>
      </c>
      <c r="C76" s="161">
        <v>1596</v>
      </c>
      <c r="D76" s="162">
        <v>71</v>
      </c>
    </row>
    <row r="77" spans="1:4">
      <c r="A77" s="159" t="s">
        <v>772</v>
      </c>
      <c r="B77">
        <v>6</v>
      </c>
      <c r="C77" s="161">
        <v>3840</v>
      </c>
      <c r="D77" s="162">
        <v>293</v>
      </c>
    </row>
    <row r="78" spans="1:4">
      <c r="A78" s="159" t="s">
        <v>785</v>
      </c>
      <c r="B78">
        <v>6</v>
      </c>
      <c r="C78" s="161">
        <v>3166</v>
      </c>
      <c r="D78" s="162">
        <v>378</v>
      </c>
    </row>
    <row r="79" spans="1:4">
      <c r="A79" s="159" t="s">
        <v>802</v>
      </c>
      <c r="B79">
        <v>6</v>
      </c>
      <c r="C79" s="161">
        <v>978</v>
      </c>
      <c r="D79" s="162">
        <v>216</v>
      </c>
    </row>
    <row r="80" spans="1:4">
      <c r="A80" s="159" t="s">
        <v>811</v>
      </c>
      <c r="B80">
        <v>6</v>
      </c>
      <c r="C80" s="161">
        <v>9035</v>
      </c>
      <c r="D80" s="162">
        <v>860</v>
      </c>
    </row>
    <row r="81" spans="1:4">
      <c r="A81" s="159" t="s">
        <v>823</v>
      </c>
      <c r="B81">
        <v>6</v>
      </c>
      <c r="C81" s="161">
        <v>3262</v>
      </c>
      <c r="D81" s="162">
        <v>238</v>
      </c>
    </row>
    <row r="82" spans="1:4">
      <c r="A82" s="159" t="s">
        <v>827</v>
      </c>
      <c r="B82">
        <v>6</v>
      </c>
      <c r="C82" s="161">
        <v>11772</v>
      </c>
      <c r="D82" s="162">
        <v>984</v>
      </c>
    </row>
    <row r="83" spans="1:4">
      <c r="A83" s="159" t="s">
        <v>833</v>
      </c>
      <c r="B83">
        <v>6</v>
      </c>
      <c r="C83" s="161">
        <v>10210</v>
      </c>
      <c r="D83" s="162">
        <v>1140</v>
      </c>
    </row>
    <row r="84" spans="1:4">
      <c r="A84" s="159" t="s">
        <v>834</v>
      </c>
      <c r="B84">
        <v>6</v>
      </c>
      <c r="C84" s="161">
        <v>7265</v>
      </c>
      <c r="D84" s="162">
        <v>490</v>
      </c>
    </row>
    <row r="85" spans="1:4">
      <c r="A85" s="159" t="s">
        <v>841</v>
      </c>
      <c r="B85">
        <v>6</v>
      </c>
      <c r="C85" s="161">
        <v>4117</v>
      </c>
      <c r="D85" s="162">
        <v>144</v>
      </c>
    </row>
    <row r="86" spans="1:4">
      <c r="A86" s="159" t="s">
        <v>844</v>
      </c>
      <c r="B86">
        <v>6</v>
      </c>
      <c r="C86" s="161">
        <v>77940</v>
      </c>
      <c r="D86" s="162">
        <v>10066</v>
      </c>
    </row>
    <row r="87" spans="1:4">
      <c r="A87" s="159" t="s">
        <v>846</v>
      </c>
      <c r="B87">
        <v>6</v>
      </c>
      <c r="C87" s="161">
        <v>12252</v>
      </c>
      <c r="D87" s="162">
        <v>1094</v>
      </c>
    </row>
    <row r="88" spans="1:4">
      <c r="A88" s="159" t="s">
        <v>744</v>
      </c>
      <c r="B88">
        <v>7</v>
      </c>
      <c r="C88" s="161">
        <v>8272</v>
      </c>
      <c r="D88" s="162">
        <v>1573</v>
      </c>
    </row>
    <row r="89" spans="1:4">
      <c r="A89" s="159" t="s">
        <v>758</v>
      </c>
      <c r="B89">
        <v>7</v>
      </c>
      <c r="C89" s="161">
        <v>3061</v>
      </c>
      <c r="D89" s="162">
        <v>51</v>
      </c>
    </row>
    <row r="90" spans="1:4">
      <c r="A90" s="159" t="s">
        <v>760</v>
      </c>
      <c r="B90">
        <v>7</v>
      </c>
      <c r="C90" s="161">
        <v>3201</v>
      </c>
      <c r="D90" s="162">
        <v>82</v>
      </c>
    </row>
    <row r="91" spans="1:4">
      <c r="A91" s="159" t="s">
        <v>766</v>
      </c>
      <c r="B91">
        <v>7</v>
      </c>
      <c r="C91" s="161">
        <v>3358</v>
      </c>
      <c r="D91" s="162">
        <v>218</v>
      </c>
    </row>
    <row r="92" spans="1:4">
      <c r="A92" s="159" t="s">
        <v>767</v>
      </c>
      <c r="B92">
        <v>7</v>
      </c>
      <c r="C92" s="161">
        <v>5438</v>
      </c>
      <c r="D92" s="162">
        <v>270</v>
      </c>
    </row>
    <row r="93" spans="1:4">
      <c r="A93" s="159" t="s">
        <v>788</v>
      </c>
      <c r="B93">
        <v>7</v>
      </c>
      <c r="C93" s="161">
        <v>3259</v>
      </c>
      <c r="D93" s="162">
        <v>271</v>
      </c>
    </row>
    <row r="94" spans="1:4">
      <c r="A94" s="159" t="s">
        <v>789</v>
      </c>
      <c r="B94">
        <v>7</v>
      </c>
      <c r="C94" s="161">
        <v>5718</v>
      </c>
      <c r="D94" s="162">
        <v>205</v>
      </c>
    </row>
    <row r="95" spans="1:4">
      <c r="A95" s="159" t="s">
        <v>791</v>
      </c>
      <c r="B95">
        <v>7</v>
      </c>
      <c r="C95" s="161">
        <v>3756</v>
      </c>
      <c r="D95" s="162">
        <v>368</v>
      </c>
    </row>
    <row r="96" spans="1:4">
      <c r="A96" s="159" t="s">
        <v>795</v>
      </c>
      <c r="B96">
        <v>7</v>
      </c>
      <c r="C96" s="161">
        <v>11494</v>
      </c>
      <c r="D96" s="162">
        <v>1790</v>
      </c>
    </row>
    <row r="97" spans="1:4">
      <c r="A97" s="159" t="s">
        <v>798</v>
      </c>
      <c r="B97">
        <v>7</v>
      </c>
      <c r="C97" s="161">
        <v>21227</v>
      </c>
      <c r="D97" s="162">
        <v>3724</v>
      </c>
    </row>
    <row r="98" spans="1:4">
      <c r="A98" s="159" t="s">
        <v>800</v>
      </c>
      <c r="B98">
        <v>7</v>
      </c>
      <c r="C98" s="161">
        <v>15216</v>
      </c>
      <c r="D98" s="162">
        <v>1187</v>
      </c>
    </row>
    <row r="99" spans="1:4">
      <c r="A99" s="159" t="s">
        <v>804</v>
      </c>
      <c r="B99">
        <v>7</v>
      </c>
      <c r="C99" s="161">
        <v>4891</v>
      </c>
      <c r="D99" s="162">
        <v>404</v>
      </c>
    </row>
    <row r="100" spans="1:4">
      <c r="A100" s="159" t="s">
        <v>808</v>
      </c>
      <c r="B100">
        <v>7</v>
      </c>
      <c r="C100" s="161">
        <v>4108</v>
      </c>
      <c r="D100" s="162">
        <v>175</v>
      </c>
    </row>
    <row r="101" spans="1:4">
      <c r="A101" s="159" t="s">
        <v>815</v>
      </c>
      <c r="B101">
        <v>7</v>
      </c>
      <c r="C101" s="161">
        <v>5188</v>
      </c>
      <c r="D101" s="162">
        <v>141</v>
      </c>
    </row>
    <row r="102" spans="1:4">
      <c r="A102" s="159" t="s">
        <v>817</v>
      </c>
      <c r="B102">
        <v>7</v>
      </c>
      <c r="C102" s="161">
        <v>6650</v>
      </c>
      <c r="D102" s="162">
        <v>473</v>
      </c>
    </row>
    <row r="103" spans="1:4">
      <c r="A103" s="159" t="s">
        <v>821</v>
      </c>
      <c r="B103">
        <v>7</v>
      </c>
      <c r="C103" s="161">
        <v>39632</v>
      </c>
      <c r="D103" s="162">
        <v>3996</v>
      </c>
    </row>
    <row r="104" spans="1:4">
      <c r="A104" s="159" t="s">
        <v>822</v>
      </c>
      <c r="B104">
        <v>7</v>
      </c>
      <c r="C104" s="161">
        <v>9094</v>
      </c>
      <c r="D104" s="162">
        <v>1222</v>
      </c>
    </row>
    <row r="105" spans="1:4">
      <c r="A105" s="159" t="s">
        <v>831</v>
      </c>
      <c r="B105">
        <v>7</v>
      </c>
      <c r="C105" s="161">
        <v>39171</v>
      </c>
      <c r="D105" s="162">
        <v>4178</v>
      </c>
    </row>
    <row r="106" spans="1:4">
      <c r="A106" s="159" t="s">
        <v>1018</v>
      </c>
      <c r="B106">
        <v>7</v>
      </c>
      <c r="C106" s="161">
        <v>4886</v>
      </c>
      <c r="D106" s="162">
        <v>207</v>
      </c>
    </row>
    <row r="107" spans="1:4">
      <c r="A107" s="159" t="s">
        <v>840</v>
      </c>
      <c r="B107">
        <v>7</v>
      </c>
      <c r="C107" s="161">
        <v>9379</v>
      </c>
      <c r="D107" s="162">
        <v>774</v>
      </c>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E5B83-49D1-469E-934F-30491814FF1D}">
  <dimension ref="A1:Q46"/>
  <sheetViews>
    <sheetView zoomScale="80" zoomScaleNormal="80" workbookViewId="0"/>
  </sheetViews>
  <sheetFormatPr defaultColWidth="11.42578125" defaultRowHeight="15"/>
  <cols>
    <col min="1" max="1" width="14.7109375" style="20" customWidth="1"/>
    <col min="2" max="2" width="13.7109375" style="20" hidden="1" customWidth="1"/>
    <col min="3" max="3" width="15.28515625" style="20" hidden="1" customWidth="1"/>
    <col min="4" max="4" width="87.7109375" style="254" customWidth="1"/>
    <col min="5" max="5" width="19.85546875" style="20" customWidth="1"/>
    <col min="6" max="6" width="25.42578125" style="20" hidden="1" customWidth="1"/>
    <col min="7" max="7" width="21.42578125" style="20" hidden="1" customWidth="1"/>
    <col min="8" max="8" width="53.140625" style="20" hidden="1" customWidth="1"/>
    <col min="9" max="9" width="40.7109375" style="20" hidden="1" customWidth="1"/>
    <col min="10" max="10" width="25.140625" style="20" hidden="1" customWidth="1"/>
    <col min="11" max="11" width="15.85546875" style="165" bestFit="1" customWidth="1"/>
    <col min="12" max="12" width="12.85546875" style="165" bestFit="1" customWidth="1"/>
    <col min="13" max="13" width="13.7109375" style="165" bestFit="1" customWidth="1"/>
    <col min="14" max="15" width="15.85546875" style="165" bestFit="1" customWidth="1"/>
    <col min="16" max="16" width="14" style="165" bestFit="1" customWidth="1"/>
    <col min="17" max="17" width="12.85546875" style="165" bestFit="1" customWidth="1"/>
    <col min="18" max="16384" width="11.42578125" style="20"/>
  </cols>
  <sheetData>
    <row r="1" spans="1:17" ht="18.75">
      <c r="A1" s="247" t="s">
        <v>596</v>
      </c>
      <c r="B1" s="248" t="s">
        <v>597</v>
      </c>
      <c r="C1" s="248" t="s">
        <v>146</v>
      </c>
      <c r="D1" s="249" t="s">
        <v>152</v>
      </c>
      <c r="E1" s="248" t="s">
        <v>155</v>
      </c>
      <c r="F1" s="248" t="s">
        <v>156</v>
      </c>
      <c r="G1" s="248" t="s">
        <v>157</v>
      </c>
      <c r="H1" s="248" t="s">
        <v>160</v>
      </c>
      <c r="I1" s="248" t="s">
        <v>201</v>
      </c>
      <c r="J1" s="248" t="s">
        <v>598</v>
      </c>
      <c r="K1" s="248" t="s">
        <v>599</v>
      </c>
      <c r="L1" s="248" t="s">
        <v>600</v>
      </c>
      <c r="M1" s="248" t="s">
        <v>601</v>
      </c>
      <c r="N1" s="248" t="s">
        <v>602</v>
      </c>
      <c r="O1" s="248" t="s">
        <v>603</v>
      </c>
      <c r="P1" s="248" t="s">
        <v>604</v>
      </c>
      <c r="Q1" s="248" t="s">
        <v>605</v>
      </c>
    </row>
    <row r="2" spans="1:17" s="246" customFormat="1" ht="56.25">
      <c r="A2" s="246">
        <v>1</v>
      </c>
      <c r="B2" s="255" t="s">
        <v>296</v>
      </c>
      <c r="C2" s="255" t="s">
        <v>297</v>
      </c>
      <c r="D2" s="256" t="s">
        <v>0</v>
      </c>
      <c r="E2" s="255" t="s">
        <v>216</v>
      </c>
      <c r="F2" s="255" t="s">
        <v>305</v>
      </c>
      <c r="G2" s="255" t="s">
        <v>1</v>
      </c>
      <c r="H2" s="255" t="s">
        <v>307</v>
      </c>
      <c r="I2" s="255" t="s">
        <v>308</v>
      </c>
      <c r="J2" s="255">
        <v>2019</v>
      </c>
      <c r="K2" s="257">
        <v>9.4354838709677424E-2</v>
      </c>
      <c r="L2" s="257">
        <v>0.16390795316915624</v>
      </c>
      <c r="M2" s="257">
        <v>5.9445178335535004E-2</v>
      </c>
      <c r="N2" s="257">
        <v>0.1173131504257332</v>
      </c>
      <c r="O2" s="257">
        <v>0.12418772563176896</v>
      </c>
      <c r="P2" s="257">
        <v>8.0560420315236428E-2</v>
      </c>
      <c r="Q2" s="257">
        <v>7.0562770562770563E-2</v>
      </c>
    </row>
    <row r="3" spans="1:17" s="246" customFormat="1" ht="18.75">
      <c r="A3" s="246">
        <v>2</v>
      </c>
      <c r="B3" s="255" t="s">
        <v>479</v>
      </c>
      <c r="C3" s="255" t="s">
        <v>480</v>
      </c>
      <c r="D3" s="256" t="s">
        <v>6</v>
      </c>
      <c r="E3" s="255" t="s">
        <v>372</v>
      </c>
      <c r="F3" s="255" t="s">
        <v>212</v>
      </c>
      <c r="G3" s="255" t="s">
        <v>373</v>
      </c>
      <c r="H3" s="255" t="s">
        <v>330</v>
      </c>
      <c r="I3" s="255" t="s">
        <v>486</v>
      </c>
      <c r="J3" s="255" t="s">
        <v>1046</v>
      </c>
      <c r="K3" s="257">
        <v>426.63027841941295</v>
      </c>
      <c r="L3" s="257">
        <v>884.84540109002171</v>
      </c>
      <c r="M3" s="257">
        <v>652.40889437924648</v>
      </c>
      <c r="N3" s="257">
        <v>634.75968363415132</v>
      </c>
      <c r="O3" s="257">
        <v>666.6312344826016</v>
      </c>
      <c r="P3" s="257">
        <v>611.24416591302599</v>
      </c>
      <c r="Q3" s="257">
        <v>500.0362607875843</v>
      </c>
    </row>
    <row r="4" spans="1:17" s="246" customFormat="1" ht="18.75">
      <c r="A4" s="246">
        <v>3</v>
      </c>
      <c r="B4" s="255" t="s">
        <v>479</v>
      </c>
      <c r="C4" s="255" t="s">
        <v>487</v>
      </c>
      <c r="D4" s="256" t="s">
        <v>10</v>
      </c>
      <c r="E4" s="255" t="s">
        <v>397</v>
      </c>
      <c r="F4" s="255" t="s">
        <v>212</v>
      </c>
      <c r="G4" s="255" t="s">
        <v>11</v>
      </c>
      <c r="H4" s="255" t="s">
        <v>495</v>
      </c>
      <c r="I4" s="255" t="s">
        <v>497</v>
      </c>
      <c r="J4" s="255" t="s">
        <v>606</v>
      </c>
      <c r="K4" s="257">
        <v>4.43</v>
      </c>
      <c r="L4" s="257">
        <v>7.65</v>
      </c>
      <c r="M4" s="257">
        <v>6.77</v>
      </c>
      <c r="N4" s="257">
        <v>6.94</v>
      </c>
      <c r="O4" s="257">
        <v>4.4400000000000004</v>
      </c>
      <c r="P4" s="257">
        <v>4.3899999999999997</v>
      </c>
      <c r="Q4" s="257">
        <v>5.2</v>
      </c>
    </row>
    <row r="5" spans="1:17" s="246" customFormat="1" ht="18.75">
      <c r="A5" s="246">
        <v>4</v>
      </c>
      <c r="B5" s="255" t="s">
        <v>479</v>
      </c>
      <c r="C5" s="255" t="s">
        <v>487</v>
      </c>
      <c r="D5" s="256" t="s">
        <v>14</v>
      </c>
      <c r="E5" s="255" t="s">
        <v>216</v>
      </c>
      <c r="F5" s="255" t="s">
        <v>212</v>
      </c>
      <c r="G5" s="255" t="s">
        <v>1</v>
      </c>
      <c r="H5" s="255" t="s">
        <v>504</v>
      </c>
      <c r="I5" s="255" t="s">
        <v>607</v>
      </c>
      <c r="J5" s="255">
        <v>2019</v>
      </c>
      <c r="K5" s="257">
        <v>0.18982410005008796</v>
      </c>
      <c r="L5" s="257">
        <v>8.4964432943843413E-2</v>
      </c>
      <c r="M5" s="257">
        <v>0.23161247321190248</v>
      </c>
      <c r="N5" s="257">
        <v>0.17588208745620565</v>
      </c>
      <c r="O5" s="257">
        <v>0.26514228994570205</v>
      </c>
      <c r="P5" s="257">
        <v>0.34050899766438375</v>
      </c>
      <c r="Q5" s="257">
        <v>0.19315045919408488</v>
      </c>
    </row>
    <row r="6" spans="1:17" ht="18.75">
      <c r="A6" s="20">
        <v>5</v>
      </c>
      <c r="B6" s="258" t="s">
        <v>479</v>
      </c>
      <c r="C6" s="258" t="s">
        <v>487</v>
      </c>
      <c r="D6" s="259" t="s">
        <v>17</v>
      </c>
      <c r="E6" s="258" t="s">
        <v>372</v>
      </c>
      <c r="F6" s="258" t="s">
        <v>212</v>
      </c>
      <c r="G6" s="258" t="s">
        <v>373</v>
      </c>
      <c r="H6" s="258" t="s">
        <v>239</v>
      </c>
      <c r="I6" s="258" t="s">
        <v>513</v>
      </c>
      <c r="J6" s="258">
        <v>2019</v>
      </c>
      <c r="K6" s="260"/>
      <c r="L6" s="260"/>
      <c r="M6" s="260"/>
      <c r="N6" s="260"/>
      <c r="O6" s="260"/>
      <c r="P6" s="260"/>
      <c r="Q6" s="260"/>
    </row>
    <row r="7" spans="1:17" s="250" customFormat="1" ht="18.75">
      <c r="A7" s="250">
        <v>6</v>
      </c>
      <c r="B7" s="261" t="s">
        <v>440</v>
      </c>
      <c r="C7" s="261" t="s">
        <v>441</v>
      </c>
      <c r="D7" s="262" t="s">
        <v>18</v>
      </c>
      <c r="E7" s="261" t="s">
        <v>372</v>
      </c>
      <c r="F7" s="261" t="s">
        <v>212</v>
      </c>
      <c r="G7" s="261" t="s">
        <v>19</v>
      </c>
      <c r="H7" s="261" t="s">
        <v>448</v>
      </c>
      <c r="I7" s="261" t="s">
        <v>452</v>
      </c>
      <c r="J7" s="261" t="s">
        <v>608</v>
      </c>
      <c r="K7" s="263"/>
      <c r="L7" s="263"/>
      <c r="M7" s="263"/>
      <c r="N7" s="263"/>
      <c r="O7" s="263"/>
      <c r="P7" s="263"/>
      <c r="Q7" s="263"/>
    </row>
    <row r="8" spans="1:17" s="246" customFormat="1" ht="18.75">
      <c r="A8" s="246">
        <v>7</v>
      </c>
      <c r="B8" s="255" t="s">
        <v>440</v>
      </c>
      <c r="C8" s="255" t="s">
        <v>441</v>
      </c>
      <c r="D8" s="256" t="s">
        <v>20</v>
      </c>
      <c r="E8" s="255" t="s">
        <v>216</v>
      </c>
      <c r="F8" s="255" t="s">
        <v>341</v>
      </c>
      <c r="G8" s="255" t="s">
        <v>1</v>
      </c>
      <c r="H8" s="255" t="s">
        <v>527</v>
      </c>
      <c r="I8" s="255" t="s">
        <v>609</v>
      </c>
      <c r="J8" s="255">
        <v>2020</v>
      </c>
      <c r="K8" s="257">
        <v>0.90338239493289718</v>
      </c>
      <c r="L8" s="257">
        <v>0.51422950984613425</v>
      </c>
      <c r="M8" s="257">
        <v>0.86724182508470882</v>
      </c>
      <c r="N8" s="257">
        <v>0.72655819668658106</v>
      </c>
      <c r="O8" s="257">
        <v>0.81940198165607547</v>
      </c>
      <c r="P8" s="257">
        <v>0.91444531463780565</v>
      </c>
      <c r="Q8" s="257">
        <v>0.9077660971305751</v>
      </c>
    </row>
    <row r="9" spans="1:17" s="250" customFormat="1" ht="18.75">
      <c r="A9" s="246">
        <v>8</v>
      </c>
      <c r="B9" s="255" t="s">
        <v>440</v>
      </c>
      <c r="C9" s="255" t="s">
        <v>441</v>
      </c>
      <c r="D9" s="256" t="s">
        <v>23</v>
      </c>
      <c r="E9" s="255" t="s">
        <v>397</v>
      </c>
      <c r="F9" s="255" t="s">
        <v>546</v>
      </c>
      <c r="G9" s="255" t="s">
        <v>11</v>
      </c>
      <c r="H9" s="255" t="s">
        <v>547</v>
      </c>
      <c r="I9" s="255" t="s">
        <v>551</v>
      </c>
      <c r="J9" s="255">
        <v>2020</v>
      </c>
      <c r="K9" s="251">
        <v>2.0438603988437207</v>
      </c>
      <c r="L9" s="251">
        <v>25.473951965443479</v>
      </c>
      <c r="M9" s="251">
        <v>3.2692929684973149</v>
      </c>
      <c r="N9" s="251">
        <v>5.205695744126082</v>
      </c>
      <c r="O9" s="251">
        <v>4.5281056323713216</v>
      </c>
      <c r="P9" s="251">
        <v>7.8113887632584094</v>
      </c>
      <c r="Q9" s="251">
        <v>2.0613550372172691</v>
      </c>
    </row>
    <row r="10" spans="1:17" s="246" customFormat="1" ht="18.75">
      <c r="A10" s="246">
        <v>9</v>
      </c>
      <c r="B10" s="255" t="s">
        <v>202</v>
      </c>
      <c r="C10" s="255" t="s">
        <v>203</v>
      </c>
      <c r="D10" s="256" t="s">
        <v>24</v>
      </c>
      <c r="E10" s="255" t="s">
        <v>211</v>
      </c>
      <c r="F10" s="255" t="s">
        <v>212</v>
      </c>
      <c r="G10" s="255" t="s">
        <v>25</v>
      </c>
      <c r="H10" s="255" t="s">
        <v>215</v>
      </c>
      <c r="I10" s="255" t="s">
        <v>220</v>
      </c>
      <c r="J10" s="255">
        <v>2020</v>
      </c>
      <c r="K10" s="255">
        <v>-9.7000000000000003E-2</v>
      </c>
      <c r="L10" s="255">
        <v>-2.7E-2</v>
      </c>
      <c r="M10" s="255">
        <v>0.06</v>
      </c>
      <c r="N10" s="255">
        <v>-0.107</v>
      </c>
      <c r="O10" s="255">
        <v>5.0999999999999997E-2</v>
      </c>
      <c r="P10" s="255">
        <v>-5.3999999999999999E-2</v>
      </c>
      <c r="Q10" s="255">
        <v>-4.0000000000000001E-3</v>
      </c>
    </row>
    <row r="11" spans="1:17" s="246" customFormat="1" ht="18.75">
      <c r="A11" s="246">
        <v>10</v>
      </c>
      <c r="B11" s="255" t="s">
        <v>202</v>
      </c>
      <c r="C11" s="255" t="s">
        <v>203</v>
      </c>
      <c r="D11" s="256" t="s">
        <v>26</v>
      </c>
      <c r="E11" s="255" t="s">
        <v>211</v>
      </c>
      <c r="F11" s="255" t="s">
        <v>212</v>
      </c>
      <c r="G11" s="255" t="s">
        <v>27</v>
      </c>
      <c r="H11" s="255" t="s">
        <v>226</v>
      </c>
      <c r="I11" s="255" t="s">
        <v>610</v>
      </c>
      <c r="J11" s="255">
        <v>2020</v>
      </c>
      <c r="K11" s="255" t="s">
        <v>616</v>
      </c>
      <c r="L11" s="255">
        <v>-61.694943689861923</v>
      </c>
      <c r="M11" s="255">
        <v>-58.117317368320485</v>
      </c>
      <c r="N11" s="255" t="s">
        <v>616</v>
      </c>
      <c r="O11" s="255" t="s">
        <v>616</v>
      </c>
      <c r="P11" s="255">
        <v>-63.986634682502839</v>
      </c>
      <c r="Q11" s="255">
        <v>-59.75390657641848</v>
      </c>
    </row>
    <row r="12" spans="1:17" s="246" customFormat="1" ht="18.75">
      <c r="A12" s="246">
        <v>11</v>
      </c>
      <c r="B12" s="255" t="s">
        <v>202</v>
      </c>
      <c r="C12" s="255" t="s">
        <v>203</v>
      </c>
      <c r="D12" s="256" t="s">
        <v>30</v>
      </c>
      <c r="E12" s="255" t="s">
        <v>349</v>
      </c>
      <c r="F12" s="255" t="s">
        <v>212</v>
      </c>
      <c r="G12" s="255" t="s">
        <v>31</v>
      </c>
      <c r="H12" s="255" t="s">
        <v>215</v>
      </c>
      <c r="I12" s="255" t="s">
        <v>350</v>
      </c>
      <c r="J12" s="255">
        <v>2020</v>
      </c>
      <c r="K12" s="257">
        <v>0.42057418460096474</v>
      </c>
      <c r="L12" s="257">
        <v>0.57895617613466865</v>
      </c>
      <c r="M12" s="257">
        <v>0.38294934329641728</v>
      </c>
      <c r="N12" s="257">
        <v>0.61579834647784226</v>
      </c>
      <c r="O12" s="257">
        <v>1.4813600563798968</v>
      </c>
      <c r="P12" s="257">
        <v>0.3256156902368828</v>
      </c>
      <c r="Q12" s="257">
        <v>1.3901258477168585</v>
      </c>
    </row>
    <row r="13" spans="1:17" s="246" customFormat="1" ht="37.5">
      <c r="A13" s="246">
        <v>12</v>
      </c>
      <c r="B13" s="255" t="s">
        <v>202</v>
      </c>
      <c r="C13" s="255" t="s">
        <v>203</v>
      </c>
      <c r="D13" s="256" t="s">
        <v>33</v>
      </c>
      <c r="E13" s="255" t="s">
        <v>354</v>
      </c>
      <c r="F13" s="255" t="s">
        <v>212</v>
      </c>
      <c r="G13" s="255" t="s">
        <v>34</v>
      </c>
      <c r="H13" s="255" t="s">
        <v>226</v>
      </c>
      <c r="I13" s="255" t="s">
        <v>350</v>
      </c>
      <c r="J13" s="255">
        <v>2020</v>
      </c>
      <c r="K13" s="257">
        <v>1.0158468695069485</v>
      </c>
      <c r="L13" s="257">
        <v>0.76894617921987829</v>
      </c>
      <c r="M13" s="257">
        <v>0.89603225394777819</v>
      </c>
      <c r="N13" s="257">
        <v>0.53628184008239299</v>
      </c>
      <c r="O13" s="257">
        <v>0.34983101266305699</v>
      </c>
      <c r="P13" s="257">
        <v>1.2774671642798909</v>
      </c>
      <c r="Q13" s="257">
        <v>0.83316518035137876</v>
      </c>
    </row>
    <row r="14" spans="1:17" s="246" customFormat="1" ht="18.75">
      <c r="A14" s="246">
        <v>13</v>
      </c>
      <c r="B14" s="255" t="s">
        <v>202</v>
      </c>
      <c r="C14" s="255" t="s">
        <v>203</v>
      </c>
      <c r="D14" s="256" t="s">
        <v>37</v>
      </c>
      <c r="E14" s="255" t="s">
        <v>349</v>
      </c>
      <c r="F14" s="255" t="s">
        <v>212</v>
      </c>
      <c r="G14" s="255" t="s">
        <v>31</v>
      </c>
      <c r="H14" s="255" t="s">
        <v>215</v>
      </c>
      <c r="I14" s="255" t="s">
        <v>350</v>
      </c>
      <c r="J14" s="255">
        <v>2020</v>
      </c>
      <c r="K14" s="264">
        <v>0.6758056505178921</v>
      </c>
      <c r="L14" s="264">
        <v>1.2118472074827831</v>
      </c>
      <c r="M14" s="264">
        <v>1.8931770434189517</v>
      </c>
      <c r="N14" s="264">
        <v>-9.5310435501459276E-2</v>
      </c>
      <c r="O14" s="264">
        <v>-0.20650486277189672</v>
      </c>
      <c r="P14" s="264">
        <v>0.23116778573518998</v>
      </c>
      <c r="Q14" s="264">
        <v>1.0313235303725632</v>
      </c>
    </row>
    <row r="15" spans="1:17" s="246" customFormat="1" ht="18.75">
      <c r="A15" s="246">
        <v>14</v>
      </c>
      <c r="B15" s="255" t="s">
        <v>202</v>
      </c>
      <c r="C15" s="255" t="s">
        <v>203</v>
      </c>
      <c r="D15" s="256" t="s">
        <v>39</v>
      </c>
      <c r="E15" s="255" t="s">
        <v>354</v>
      </c>
      <c r="F15" s="255" t="s">
        <v>212</v>
      </c>
      <c r="G15" s="255" t="s">
        <v>40</v>
      </c>
      <c r="H15" s="255" t="s">
        <v>362</v>
      </c>
      <c r="I15" s="255" t="s">
        <v>350</v>
      </c>
      <c r="J15" s="255">
        <v>2020</v>
      </c>
      <c r="K15" s="264">
        <v>1.6874482875382575E-2</v>
      </c>
      <c r="L15" s="264">
        <v>2.1282477176150994E-2</v>
      </c>
      <c r="M15" s="264">
        <v>-5.8152652343205213E-5</v>
      </c>
      <c r="N15" s="264">
        <v>1.2552404169757145E-2</v>
      </c>
      <c r="O15" s="264">
        <v>1.9482788720226029E-2</v>
      </c>
      <c r="P15" s="264">
        <v>2.218765673205985E-2</v>
      </c>
      <c r="Q15" s="264">
        <v>1.4471757514692634E-2</v>
      </c>
    </row>
    <row r="16" spans="1:17" ht="18.75">
      <c r="A16" s="252">
        <v>15</v>
      </c>
      <c r="B16" s="258" t="s">
        <v>202</v>
      </c>
      <c r="C16" s="258" t="s">
        <v>203</v>
      </c>
      <c r="D16" s="259" t="s">
        <v>43</v>
      </c>
      <c r="E16" s="258" t="s">
        <v>354</v>
      </c>
      <c r="F16" s="258" t="s">
        <v>212</v>
      </c>
      <c r="G16" s="258" t="s">
        <v>34</v>
      </c>
      <c r="H16" s="258" t="s">
        <v>429</v>
      </c>
      <c r="I16" s="258" t="s">
        <v>1084</v>
      </c>
      <c r="J16" s="258" t="s">
        <v>608</v>
      </c>
      <c r="K16" s="258"/>
      <c r="L16" s="258"/>
      <c r="M16" s="258"/>
      <c r="N16" s="258"/>
      <c r="O16" s="258"/>
      <c r="P16" s="258"/>
      <c r="Q16" s="258"/>
    </row>
    <row r="17" spans="1:17" s="246" customFormat="1" ht="37.5">
      <c r="A17" s="246">
        <v>16</v>
      </c>
      <c r="B17" s="255" t="s">
        <v>202</v>
      </c>
      <c r="C17" s="255" t="s">
        <v>203</v>
      </c>
      <c r="D17" s="256" t="s">
        <v>45</v>
      </c>
      <c r="E17" s="255" t="s">
        <v>211</v>
      </c>
      <c r="F17" s="255" t="s">
        <v>212</v>
      </c>
      <c r="G17" s="255" t="s">
        <v>46</v>
      </c>
      <c r="H17" s="255" t="s">
        <v>437</v>
      </c>
      <c r="I17" s="256" t="s">
        <v>439</v>
      </c>
      <c r="J17" s="255">
        <v>2020</v>
      </c>
      <c r="K17" s="255">
        <v>-0.48399999999999999</v>
      </c>
      <c r="L17" s="255">
        <v>4.4999999999999998E-2</v>
      </c>
      <c r="M17" s="255">
        <v>1.0529999999999999</v>
      </c>
      <c r="N17" s="255">
        <v>1.7000000000000001E-2</v>
      </c>
      <c r="O17" s="255">
        <v>7.2999999999999995E-2</v>
      </c>
      <c r="P17" s="255">
        <v>4.0000000000000001E-3</v>
      </c>
      <c r="Q17" s="255">
        <v>0.106</v>
      </c>
    </row>
    <row r="18" spans="1:17" ht="18.75">
      <c r="A18" s="20">
        <v>17</v>
      </c>
      <c r="B18" s="258" t="s">
        <v>202</v>
      </c>
      <c r="C18" s="258" t="s">
        <v>203</v>
      </c>
      <c r="D18" s="259" t="s">
        <v>47</v>
      </c>
      <c r="E18" s="258" t="s">
        <v>536</v>
      </c>
      <c r="F18" s="258" t="s">
        <v>212</v>
      </c>
      <c r="G18" s="258" t="s">
        <v>11</v>
      </c>
      <c r="H18" s="258" t="s">
        <v>226</v>
      </c>
      <c r="I18" s="258" t="s">
        <v>539</v>
      </c>
      <c r="J18" s="258">
        <v>2020</v>
      </c>
      <c r="K18" s="260"/>
      <c r="L18" s="260"/>
      <c r="M18" s="260"/>
      <c r="N18" s="260"/>
      <c r="O18" s="260"/>
      <c r="P18" s="260"/>
      <c r="Q18" s="260"/>
    </row>
    <row r="19" spans="1:17" s="246" customFormat="1" ht="18.75">
      <c r="A19" s="246">
        <v>18</v>
      </c>
      <c r="B19" s="255" t="s">
        <v>229</v>
      </c>
      <c r="C19" s="255" t="s">
        <v>230</v>
      </c>
      <c r="D19" s="256" t="s">
        <v>49</v>
      </c>
      <c r="E19" s="255" t="s">
        <v>216</v>
      </c>
      <c r="F19" s="255" t="s">
        <v>212</v>
      </c>
      <c r="G19" s="255" t="s">
        <v>11</v>
      </c>
      <c r="H19" s="255" t="s">
        <v>239</v>
      </c>
      <c r="I19" s="255" t="s">
        <v>611</v>
      </c>
      <c r="J19" s="255">
        <v>2020</v>
      </c>
      <c r="K19" s="257"/>
      <c r="L19" s="257"/>
      <c r="M19" s="257"/>
      <c r="N19" s="257"/>
      <c r="O19" s="257"/>
      <c r="P19" s="257"/>
      <c r="Q19" s="257"/>
    </row>
    <row r="20" spans="1:17" s="246" customFormat="1" ht="18.75">
      <c r="A20" s="246">
        <v>19</v>
      </c>
      <c r="B20" s="255" t="s">
        <v>364</v>
      </c>
      <c r="C20" s="255" t="s">
        <v>365</v>
      </c>
      <c r="D20" s="256" t="s">
        <v>50</v>
      </c>
      <c r="E20" s="255" t="s">
        <v>372</v>
      </c>
      <c r="F20" s="255" t="s">
        <v>212</v>
      </c>
      <c r="G20" s="255" t="s">
        <v>373</v>
      </c>
      <c r="H20" s="255" t="s">
        <v>374</v>
      </c>
      <c r="I20" s="255" t="s">
        <v>612</v>
      </c>
      <c r="J20" s="255">
        <v>2020</v>
      </c>
      <c r="K20" s="255">
        <v>0</v>
      </c>
      <c r="L20" s="255">
        <v>0.36</v>
      </c>
      <c r="M20" s="255">
        <v>1.29</v>
      </c>
      <c r="N20" s="255">
        <v>0</v>
      </c>
      <c r="O20" s="255">
        <v>0</v>
      </c>
      <c r="P20" s="255">
        <v>0</v>
      </c>
      <c r="Q20" s="255">
        <v>0</v>
      </c>
    </row>
    <row r="21" spans="1:17" s="246" customFormat="1" ht="18.75">
      <c r="A21" s="246">
        <v>20</v>
      </c>
      <c r="B21" s="255" t="s">
        <v>364</v>
      </c>
      <c r="C21" s="255" t="s">
        <v>365</v>
      </c>
      <c r="D21" s="256" t="s">
        <v>53</v>
      </c>
      <c r="E21" s="255" t="s">
        <v>397</v>
      </c>
      <c r="F21" s="255" t="s">
        <v>468</v>
      </c>
      <c r="G21" s="255" t="s">
        <v>11</v>
      </c>
      <c r="H21" s="255" t="s">
        <v>374</v>
      </c>
      <c r="I21" s="255" t="s">
        <v>469</v>
      </c>
      <c r="J21" s="255" t="s">
        <v>608</v>
      </c>
      <c r="K21" s="255">
        <v>0.52680000000000005</v>
      </c>
      <c r="L21" s="255">
        <v>0.59389473684210525</v>
      </c>
      <c r="M21" s="255">
        <v>0.50519999999999998</v>
      </c>
      <c r="N21" s="255">
        <v>0.5779375000000001</v>
      </c>
      <c r="O21" s="255">
        <v>0.52866666666666662</v>
      </c>
      <c r="P21" s="255">
        <v>0.46684999999999999</v>
      </c>
      <c r="Q21" s="255">
        <v>0.49923529411764705</v>
      </c>
    </row>
    <row r="22" spans="1:17" s="246" customFormat="1" ht="18.75">
      <c r="A22" s="246">
        <v>21</v>
      </c>
      <c r="B22" s="255" t="s">
        <v>364</v>
      </c>
      <c r="C22" s="255" t="s">
        <v>365</v>
      </c>
      <c r="D22" s="256" t="s">
        <v>55</v>
      </c>
      <c r="E22" s="255" t="s">
        <v>477</v>
      </c>
      <c r="F22" s="255" t="s">
        <v>468</v>
      </c>
      <c r="G22" s="255" t="s">
        <v>56</v>
      </c>
      <c r="H22" s="255" t="s">
        <v>374</v>
      </c>
      <c r="I22" s="255" t="s">
        <v>478</v>
      </c>
      <c r="J22" s="255">
        <v>2020</v>
      </c>
      <c r="K22" s="255">
        <v>0.72</v>
      </c>
      <c r="L22" s="255">
        <v>0.42</v>
      </c>
      <c r="M22" s="255">
        <v>0.46</v>
      </c>
      <c r="N22" s="255">
        <v>0.52</v>
      </c>
      <c r="O22" s="255">
        <v>0.71</v>
      </c>
      <c r="P22" s="255">
        <v>0.8</v>
      </c>
      <c r="Q22" s="255">
        <v>0.59</v>
      </c>
    </row>
    <row r="23" spans="1:17" s="253" customFormat="1" ht="18.75">
      <c r="A23" s="253">
        <v>22</v>
      </c>
      <c r="B23" s="265" t="s">
        <v>377</v>
      </c>
      <c r="C23" s="265" t="s">
        <v>377</v>
      </c>
      <c r="D23" s="266" t="s">
        <v>57</v>
      </c>
      <c r="E23" s="265" t="s">
        <v>216</v>
      </c>
      <c r="F23" s="265" t="s">
        <v>212</v>
      </c>
      <c r="G23" s="265" t="s">
        <v>1</v>
      </c>
      <c r="H23" s="265" t="s">
        <v>385</v>
      </c>
      <c r="I23" s="265" t="s">
        <v>389</v>
      </c>
      <c r="J23" s="265" t="s">
        <v>613</v>
      </c>
      <c r="K23" s="265"/>
      <c r="L23" s="265"/>
      <c r="M23" s="265"/>
      <c r="N23" s="265"/>
      <c r="O23" s="265"/>
      <c r="P23" s="265"/>
      <c r="Q23" s="265"/>
    </row>
    <row r="24" spans="1:17" s="246" customFormat="1" ht="18.75">
      <c r="A24" s="246">
        <v>23</v>
      </c>
      <c r="B24" s="255" t="s">
        <v>377</v>
      </c>
      <c r="C24" s="255" t="s">
        <v>377</v>
      </c>
      <c r="D24" s="256" t="s">
        <v>60</v>
      </c>
      <c r="E24" s="255" t="s">
        <v>397</v>
      </c>
      <c r="F24" s="255" t="s">
        <v>212</v>
      </c>
      <c r="G24" s="255" t="s">
        <v>61</v>
      </c>
      <c r="H24" s="255" t="s">
        <v>385</v>
      </c>
      <c r="I24" s="255" t="s">
        <v>389</v>
      </c>
      <c r="J24" s="255" t="s">
        <v>613</v>
      </c>
      <c r="K24" s="255">
        <v>-3.2911392405063293</v>
      </c>
      <c r="L24" s="255">
        <v>5.2013250913561695</v>
      </c>
      <c r="M24" s="255">
        <v>0.6085192697768762</v>
      </c>
      <c r="N24" s="255">
        <v>6.7696835908756441</v>
      </c>
      <c r="O24" s="255">
        <v>11.154752553024352</v>
      </c>
      <c r="P24" s="255">
        <v>8.8235294117647065</v>
      </c>
      <c r="Q24" s="255">
        <v>2.3634453781512605</v>
      </c>
    </row>
    <row r="25" spans="1:17" s="246" customFormat="1" ht="18.75">
      <c r="A25" s="246">
        <v>24</v>
      </c>
      <c r="B25" s="255" t="s">
        <v>249</v>
      </c>
      <c r="C25" s="255" t="s">
        <v>250</v>
      </c>
      <c r="D25" s="256" t="s">
        <v>62</v>
      </c>
      <c r="E25" s="255" t="s">
        <v>216</v>
      </c>
      <c r="F25" s="255" t="s">
        <v>268</v>
      </c>
      <c r="G25" s="255" t="s">
        <v>63</v>
      </c>
      <c r="H25" s="255" t="s">
        <v>107</v>
      </c>
      <c r="I25" s="255" t="s">
        <v>614</v>
      </c>
      <c r="J25" s="255">
        <v>2020</v>
      </c>
      <c r="K25" s="257">
        <v>0.17180000000000001</v>
      </c>
      <c r="L25" s="257">
        <v>2.9000000000000001E-2</v>
      </c>
      <c r="M25" s="257">
        <v>0.16</v>
      </c>
      <c r="N25" s="257">
        <v>9.9670746546417582E-2</v>
      </c>
      <c r="O25" s="257">
        <v>0.11650000000000001</v>
      </c>
      <c r="P25" s="257">
        <v>0.17480000000000001</v>
      </c>
      <c r="Q25" s="257">
        <v>0.13589999999999999</v>
      </c>
    </row>
    <row r="26" spans="1:17" ht="37.5">
      <c r="A26" s="252">
        <v>25</v>
      </c>
      <c r="B26" s="258" t="s">
        <v>249</v>
      </c>
      <c r="C26" s="258" t="s">
        <v>250</v>
      </c>
      <c r="D26" s="259" t="s">
        <v>66</v>
      </c>
      <c r="E26" s="258" t="s">
        <v>216</v>
      </c>
      <c r="F26" s="258" t="s">
        <v>212</v>
      </c>
      <c r="G26" s="258" t="s">
        <v>61</v>
      </c>
      <c r="H26" s="258" t="s">
        <v>277</v>
      </c>
      <c r="I26" s="258" t="s">
        <v>278</v>
      </c>
      <c r="J26" s="258">
        <v>2020</v>
      </c>
      <c r="K26" s="258"/>
      <c r="L26" s="258"/>
      <c r="M26" s="258"/>
      <c r="N26" s="258"/>
      <c r="O26" s="258"/>
      <c r="P26" s="258"/>
      <c r="Q26" s="258"/>
    </row>
    <row r="27" spans="1:17" s="246" customFormat="1" ht="18.75">
      <c r="A27" s="246">
        <v>26</v>
      </c>
      <c r="B27" s="255" t="s">
        <v>249</v>
      </c>
      <c r="C27" s="255" t="s">
        <v>250</v>
      </c>
      <c r="D27" s="256" t="s">
        <v>67</v>
      </c>
      <c r="E27" s="255" t="s">
        <v>216</v>
      </c>
      <c r="F27" s="255" t="s">
        <v>212</v>
      </c>
      <c r="G27" s="255" t="s">
        <v>68</v>
      </c>
      <c r="H27" s="255" t="s">
        <v>566</v>
      </c>
      <c r="I27" s="255" t="s">
        <v>567</v>
      </c>
      <c r="J27" s="255">
        <v>2020</v>
      </c>
      <c r="K27" s="255">
        <v>75.2</v>
      </c>
      <c r="L27" s="255">
        <v>93.3</v>
      </c>
      <c r="M27" s="255">
        <v>81.5</v>
      </c>
      <c r="N27" s="255">
        <v>76.099999999999994</v>
      </c>
      <c r="O27" s="255">
        <v>91.2</v>
      </c>
      <c r="P27" s="255">
        <v>66.5</v>
      </c>
      <c r="Q27" s="255">
        <v>49.9</v>
      </c>
    </row>
    <row r="28" spans="1:17" s="246" customFormat="1" ht="18.75">
      <c r="A28" s="246">
        <v>27</v>
      </c>
      <c r="B28" s="255" t="s">
        <v>398</v>
      </c>
      <c r="C28" s="255" t="s">
        <v>398</v>
      </c>
      <c r="D28" s="256" t="s">
        <v>69</v>
      </c>
      <c r="E28" s="255" t="s">
        <v>372</v>
      </c>
      <c r="F28" s="255" t="s">
        <v>212</v>
      </c>
      <c r="G28" s="255" t="s">
        <v>373</v>
      </c>
      <c r="H28" s="255" t="s">
        <v>406</v>
      </c>
      <c r="I28" s="255" t="s">
        <v>612</v>
      </c>
      <c r="J28" s="255">
        <v>2020</v>
      </c>
      <c r="K28" s="255">
        <v>0</v>
      </c>
      <c r="L28" s="255">
        <v>1.8425067729840319</v>
      </c>
      <c r="M28" s="255">
        <v>2.5874894883239534</v>
      </c>
      <c r="N28" s="255">
        <v>1.0139931048468871</v>
      </c>
      <c r="O28" s="255">
        <v>0.75686476340407494</v>
      </c>
      <c r="P28" s="255">
        <v>0</v>
      </c>
      <c r="Q28" s="255">
        <v>0</v>
      </c>
    </row>
    <row r="29" spans="1:17" s="246" customFormat="1" ht="18.75">
      <c r="A29" s="246">
        <v>28</v>
      </c>
      <c r="B29" s="255" t="s">
        <v>398</v>
      </c>
      <c r="C29" s="255" t="s">
        <v>398</v>
      </c>
      <c r="D29" s="256" t="s">
        <v>70</v>
      </c>
      <c r="E29" s="255" t="s">
        <v>372</v>
      </c>
      <c r="F29" s="255" t="s">
        <v>212</v>
      </c>
      <c r="G29" s="255" t="s">
        <v>71</v>
      </c>
      <c r="H29" s="255" t="s">
        <v>406</v>
      </c>
      <c r="I29" s="255" t="s">
        <v>612</v>
      </c>
      <c r="J29" s="255">
        <v>2020</v>
      </c>
      <c r="K29" s="255">
        <v>198.35342757112645</v>
      </c>
      <c r="L29" s="255">
        <v>689.63924564031947</v>
      </c>
      <c r="M29" s="255">
        <v>163.86421615179785</v>
      </c>
      <c r="N29" s="255">
        <v>587.89364083240071</v>
      </c>
      <c r="O29" s="255">
        <v>68.620282355588046</v>
      </c>
      <c r="P29" s="255">
        <v>97.572371901905413</v>
      </c>
      <c r="Q29" s="255">
        <v>224.31903151148299</v>
      </c>
    </row>
    <row r="30" spans="1:17" s="246" customFormat="1" ht="18.75">
      <c r="A30" s="246">
        <v>29</v>
      </c>
      <c r="B30" s="255" t="s">
        <v>296</v>
      </c>
      <c r="C30" s="255" t="s">
        <v>297</v>
      </c>
      <c r="D30" s="256" t="s">
        <v>74</v>
      </c>
      <c r="E30" s="255" t="s">
        <v>216</v>
      </c>
      <c r="F30" s="255" t="s">
        <v>305</v>
      </c>
      <c r="G30" s="255" t="s">
        <v>1</v>
      </c>
      <c r="H30" s="255" t="s">
        <v>315</v>
      </c>
      <c r="I30" s="255" t="s">
        <v>316</v>
      </c>
      <c r="J30" s="255" t="s">
        <v>615</v>
      </c>
      <c r="K30" s="258">
        <v>0.20974713963998004</v>
      </c>
      <c r="L30" s="258">
        <v>0.15068358892675457</v>
      </c>
      <c r="M30" s="258">
        <v>0.17701751339220112</v>
      </c>
      <c r="N30" s="258">
        <v>0.19494179284017138</v>
      </c>
      <c r="O30" s="258">
        <v>0.19937538488607373</v>
      </c>
      <c r="P30" s="258">
        <v>0.22998607727114515</v>
      </c>
      <c r="Q30" s="258">
        <v>0.16864396989167044</v>
      </c>
    </row>
    <row r="31" spans="1:17" s="246" customFormat="1" ht="18.75">
      <c r="A31" s="246">
        <v>30</v>
      </c>
      <c r="B31" s="255" t="s">
        <v>296</v>
      </c>
      <c r="C31" s="255" t="s">
        <v>297</v>
      </c>
      <c r="D31" s="256" t="s">
        <v>76</v>
      </c>
      <c r="E31" s="255" t="s">
        <v>216</v>
      </c>
      <c r="F31" s="255" t="s">
        <v>305</v>
      </c>
      <c r="G31" s="255" t="s">
        <v>1</v>
      </c>
      <c r="H31" s="255" t="s">
        <v>323</v>
      </c>
      <c r="I31" s="255" t="s">
        <v>316</v>
      </c>
      <c r="J31" s="255" t="s">
        <v>615</v>
      </c>
      <c r="K31" s="258">
        <v>0.61291809621691884</v>
      </c>
      <c r="L31" s="258">
        <v>0.42086944979503138</v>
      </c>
      <c r="M31" s="258">
        <v>0.56790948074328385</v>
      </c>
      <c r="N31" s="258">
        <v>0.52930240881209678</v>
      </c>
      <c r="O31" s="258">
        <v>0.76812703439781826</v>
      </c>
      <c r="P31" s="258">
        <v>0.80401583710407243</v>
      </c>
      <c r="Q31" s="258">
        <v>0.75805362268611087</v>
      </c>
    </row>
    <row r="32" spans="1:17" s="246" customFormat="1" ht="18.75">
      <c r="A32" s="246">
        <v>31</v>
      </c>
      <c r="B32" s="255" t="s">
        <v>296</v>
      </c>
      <c r="C32" s="255" t="s">
        <v>297</v>
      </c>
      <c r="D32" s="256" t="s">
        <v>78</v>
      </c>
      <c r="E32" s="255" t="s">
        <v>216</v>
      </c>
      <c r="F32" s="255" t="s">
        <v>305</v>
      </c>
      <c r="G32" s="255" t="s">
        <v>1</v>
      </c>
      <c r="H32" s="255" t="s">
        <v>330</v>
      </c>
      <c r="I32" s="255" t="s">
        <v>316</v>
      </c>
      <c r="J32" s="255" t="s">
        <v>615</v>
      </c>
      <c r="K32" s="258">
        <v>0.13097955050405816</v>
      </c>
      <c r="L32" s="258">
        <v>0.1718510767027214</v>
      </c>
      <c r="M32" s="258">
        <v>0.10704409741239965</v>
      </c>
      <c r="N32" s="258">
        <v>0.13694340335424351</v>
      </c>
      <c r="O32" s="258">
        <v>9.6155537960763621E-2</v>
      </c>
      <c r="P32" s="258">
        <v>0.10155978071702054</v>
      </c>
      <c r="Q32" s="258">
        <v>0.10737867356278938</v>
      </c>
    </row>
    <row r="33" spans="1:17" s="246" customFormat="1" ht="18.75">
      <c r="A33" s="246">
        <v>32</v>
      </c>
      <c r="B33" s="255" t="s">
        <v>296</v>
      </c>
      <c r="C33" s="255" t="s">
        <v>297</v>
      </c>
      <c r="D33" s="256" t="s">
        <v>80</v>
      </c>
      <c r="E33" s="255" t="s">
        <v>216</v>
      </c>
      <c r="F33" s="255" t="s">
        <v>305</v>
      </c>
      <c r="G33" s="255" t="s">
        <v>1</v>
      </c>
      <c r="H33" s="255" t="s">
        <v>307</v>
      </c>
      <c r="I33" s="255" t="s">
        <v>316</v>
      </c>
      <c r="J33" s="255" t="s">
        <v>615</v>
      </c>
      <c r="K33" s="258">
        <v>0.3208742046158729</v>
      </c>
      <c r="L33" s="258">
        <v>0.15816386378228872</v>
      </c>
      <c r="M33" s="258">
        <v>0.31104639512670823</v>
      </c>
      <c r="N33" s="258">
        <v>0.27484118541788866</v>
      </c>
      <c r="O33" s="258">
        <v>0.34029207354623031</v>
      </c>
      <c r="P33" s="258">
        <v>0.30447267664462235</v>
      </c>
      <c r="Q33" s="258">
        <v>0.31061434144694161</v>
      </c>
    </row>
    <row r="34" spans="1:17" ht="18.75">
      <c r="A34" s="252">
        <v>33</v>
      </c>
      <c r="B34" s="258" t="s">
        <v>296</v>
      </c>
      <c r="C34" s="258" t="s">
        <v>297</v>
      </c>
      <c r="D34" s="259" t="s">
        <v>82</v>
      </c>
      <c r="E34" s="258" t="s">
        <v>216</v>
      </c>
      <c r="F34" s="258" t="s">
        <v>341</v>
      </c>
      <c r="G34" s="258" t="s">
        <v>1</v>
      </c>
      <c r="H34" s="258" t="s">
        <v>315</v>
      </c>
      <c r="I34" s="258" t="s">
        <v>316</v>
      </c>
      <c r="J34" s="258" t="s">
        <v>615</v>
      </c>
      <c r="K34" s="258"/>
      <c r="L34" s="258"/>
      <c r="M34" s="258"/>
      <c r="N34" s="258"/>
      <c r="O34" s="258"/>
      <c r="P34" s="258"/>
      <c r="Q34" s="258"/>
    </row>
    <row r="35" spans="1:17" ht="18.75">
      <c r="A35" s="252">
        <v>34</v>
      </c>
      <c r="B35" s="258" t="s">
        <v>296</v>
      </c>
      <c r="C35" s="258" t="s">
        <v>297</v>
      </c>
      <c r="D35" s="259" t="s">
        <v>85</v>
      </c>
      <c r="E35" s="258" t="s">
        <v>216</v>
      </c>
      <c r="F35" s="258" t="s">
        <v>341</v>
      </c>
      <c r="G35" s="258" t="s">
        <v>1</v>
      </c>
      <c r="H35" s="258" t="s">
        <v>315</v>
      </c>
      <c r="I35" s="258" t="s">
        <v>316</v>
      </c>
      <c r="J35" s="258" t="s">
        <v>615</v>
      </c>
      <c r="K35" s="267"/>
      <c r="L35" s="267"/>
      <c r="M35" s="267"/>
      <c r="N35" s="267"/>
      <c r="O35" s="267"/>
      <c r="P35" s="267"/>
      <c r="Q35" s="267"/>
    </row>
    <row r="36" spans="1:17" s="246" customFormat="1" ht="18.75">
      <c r="A36" s="246">
        <v>35</v>
      </c>
      <c r="B36" s="255" t="s">
        <v>296</v>
      </c>
      <c r="C36" s="255" t="s">
        <v>297</v>
      </c>
      <c r="D36" s="256" t="s">
        <v>87</v>
      </c>
      <c r="E36" s="255" t="s">
        <v>216</v>
      </c>
      <c r="F36" s="255" t="s">
        <v>305</v>
      </c>
      <c r="G36" s="255" t="s">
        <v>1</v>
      </c>
      <c r="H36" s="255" t="s">
        <v>574</v>
      </c>
      <c r="I36" s="255" t="s">
        <v>316</v>
      </c>
      <c r="J36" s="255" t="s">
        <v>615</v>
      </c>
      <c r="K36" s="265">
        <v>0.30470958088357541</v>
      </c>
      <c r="L36" s="265">
        <v>0.11966819158393836</v>
      </c>
      <c r="M36" s="265">
        <v>0.27862457752781972</v>
      </c>
      <c r="N36" s="265">
        <v>0.18080505820715984</v>
      </c>
      <c r="O36" s="265">
        <v>0.25252045394563211</v>
      </c>
      <c r="P36" s="265">
        <v>0.34328228332753219</v>
      </c>
      <c r="Q36" s="265">
        <v>0.28177681800812249</v>
      </c>
    </row>
    <row r="37" spans="1:17" s="246" customFormat="1" ht="18.75">
      <c r="A37" s="246">
        <v>36</v>
      </c>
      <c r="B37" s="255" t="s">
        <v>296</v>
      </c>
      <c r="C37" s="255" t="s">
        <v>297</v>
      </c>
      <c r="D37" s="256" t="s">
        <v>89</v>
      </c>
      <c r="E37" s="255" t="s">
        <v>216</v>
      </c>
      <c r="F37" s="255" t="s">
        <v>305</v>
      </c>
      <c r="G37" s="255" t="s">
        <v>1</v>
      </c>
      <c r="H37" s="255" t="s">
        <v>574</v>
      </c>
      <c r="I37" s="255" t="s">
        <v>316</v>
      </c>
      <c r="J37" s="255" t="s">
        <v>615</v>
      </c>
      <c r="K37" s="258">
        <v>0.71950334779257286</v>
      </c>
      <c r="L37" s="258">
        <v>0.20317439003309132</v>
      </c>
      <c r="M37" s="258">
        <v>0.69679522289164675</v>
      </c>
      <c r="N37" s="258">
        <v>0.55563729632464787</v>
      </c>
      <c r="O37" s="258">
        <v>0.68083047417964282</v>
      </c>
      <c r="P37" s="258">
        <v>0.72197506961364433</v>
      </c>
      <c r="Q37" s="258">
        <v>0.69863232824122212</v>
      </c>
    </row>
    <row r="38" spans="1:17" s="246" customFormat="1" ht="18.75">
      <c r="A38" s="246">
        <v>37</v>
      </c>
      <c r="B38" s="255" t="s">
        <v>479</v>
      </c>
      <c r="C38" s="255" t="s">
        <v>487</v>
      </c>
      <c r="D38" s="256" t="s">
        <v>91</v>
      </c>
      <c r="E38" s="255" t="s">
        <v>216</v>
      </c>
      <c r="F38" s="255" t="s">
        <v>305</v>
      </c>
      <c r="G38" s="255" t="s">
        <v>1</v>
      </c>
      <c r="H38" s="255" t="s">
        <v>519</v>
      </c>
      <c r="I38" s="255" t="s">
        <v>520</v>
      </c>
      <c r="J38" s="255" t="s">
        <v>608</v>
      </c>
      <c r="K38" s="268">
        <v>0.5</v>
      </c>
      <c r="L38" s="268">
        <v>0.3</v>
      </c>
      <c r="M38" s="268">
        <v>0.2857142857142857</v>
      </c>
      <c r="N38" s="268">
        <v>0.5625</v>
      </c>
      <c r="O38" s="268">
        <v>0.1111111111111111</v>
      </c>
      <c r="P38" s="268">
        <v>0.47058823529411764</v>
      </c>
      <c r="Q38" s="268">
        <v>0.35</v>
      </c>
    </row>
    <row r="39" spans="1:17" s="246" customFormat="1" ht="18.75">
      <c r="A39" s="246">
        <v>38</v>
      </c>
      <c r="B39" s="255" t="s">
        <v>202</v>
      </c>
      <c r="C39" s="255" t="s">
        <v>203</v>
      </c>
      <c r="D39" s="256" t="s">
        <v>94</v>
      </c>
      <c r="E39" s="255" t="s">
        <v>397</v>
      </c>
      <c r="F39" s="255" t="s">
        <v>212</v>
      </c>
      <c r="G39" s="255" t="s">
        <v>51</v>
      </c>
      <c r="H39" s="255" t="s">
        <v>215</v>
      </c>
      <c r="I39" s="255" t="s">
        <v>422</v>
      </c>
      <c r="J39" s="255" t="s">
        <v>608</v>
      </c>
      <c r="K39" s="258">
        <v>2.0683205420065839E-3</v>
      </c>
      <c r="L39" s="258">
        <v>2.6364579912593965E-2</v>
      </c>
      <c r="M39" s="258">
        <v>5.6204870974731022E-2</v>
      </c>
      <c r="N39" s="258">
        <v>-0.36775121411285183</v>
      </c>
      <c r="O39" s="258">
        <v>-0.27242336263207317</v>
      </c>
      <c r="P39" s="258">
        <v>-0.31711196757569049</v>
      </c>
      <c r="Q39" s="258">
        <v>1.9930909826859593</v>
      </c>
    </row>
    <row r="40" spans="1:17" s="246" customFormat="1" ht="18.75">
      <c r="A40" s="246">
        <v>39</v>
      </c>
      <c r="B40" s="255" t="s">
        <v>229</v>
      </c>
      <c r="C40" s="255" t="s">
        <v>230</v>
      </c>
      <c r="D40" s="256" t="s">
        <v>95</v>
      </c>
      <c r="E40" s="255" t="s">
        <v>397</v>
      </c>
      <c r="F40" s="255" t="s">
        <v>305</v>
      </c>
      <c r="G40" s="255" t="s">
        <v>11</v>
      </c>
      <c r="H40" s="255" t="s">
        <v>239</v>
      </c>
      <c r="I40" s="255" t="s">
        <v>462</v>
      </c>
      <c r="J40" s="255">
        <v>2021</v>
      </c>
      <c r="K40" s="265" t="s">
        <v>616</v>
      </c>
      <c r="L40" s="265">
        <v>0.3874385508388305</v>
      </c>
      <c r="M40" s="265">
        <v>0.13038461598066201</v>
      </c>
      <c r="N40" s="265">
        <v>0.294826008124839</v>
      </c>
      <c r="O40" s="265">
        <v>0.375177667730626</v>
      </c>
      <c r="P40" s="265">
        <v>0.56119029755758498</v>
      </c>
      <c r="Q40" s="258">
        <v>0.18615384674989299</v>
      </c>
    </row>
    <row r="41" spans="1:17" ht="18.75">
      <c r="A41" s="20">
        <v>40</v>
      </c>
      <c r="B41" s="258" t="s">
        <v>230</v>
      </c>
      <c r="C41" s="258" t="s">
        <v>229</v>
      </c>
      <c r="D41" s="259" t="s">
        <v>96</v>
      </c>
      <c r="E41" s="258" t="s">
        <v>216</v>
      </c>
      <c r="F41" s="258" t="s">
        <v>212</v>
      </c>
      <c r="G41" s="258" t="s">
        <v>97</v>
      </c>
      <c r="H41" s="258" t="s">
        <v>586</v>
      </c>
      <c r="I41" s="258" t="s">
        <v>594</v>
      </c>
      <c r="J41" s="258" t="s">
        <v>608</v>
      </c>
      <c r="K41" s="260"/>
      <c r="L41" s="260"/>
      <c r="M41" s="260"/>
      <c r="N41" s="260"/>
      <c r="O41" s="260"/>
      <c r="P41" s="260"/>
      <c r="Q41" s="260"/>
    </row>
    <row r="42" spans="1:17" ht="18.75">
      <c r="A42" s="252">
        <v>41</v>
      </c>
      <c r="B42" s="258" t="s">
        <v>249</v>
      </c>
      <c r="C42" s="258" t="s">
        <v>250</v>
      </c>
      <c r="D42" s="259" t="s">
        <v>98</v>
      </c>
      <c r="E42" s="258" t="s">
        <v>216</v>
      </c>
      <c r="F42" s="258" t="s">
        <v>258</v>
      </c>
      <c r="G42" s="258" t="s">
        <v>1</v>
      </c>
      <c r="H42" s="258" t="s">
        <v>107</v>
      </c>
      <c r="I42" s="258" t="s">
        <v>260</v>
      </c>
      <c r="J42" s="258">
        <v>2022</v>
      </c>
      <c r="K42" s="260"/>
      <c r="L42" s="260"/>
      <c r="M42" s="260"/>
      <c r="N42" s="260"/>
      <c r="O42" s="260"/>
      <c r="P42" s="260"/>
      <c r="Q42" s="260"/>
    </row>
    <row r="43" spans="1:17" s="250" customFormat="1" ht="18.75">
      <c r="A43" s="250">
        <v>42</v>
      </c>
      <c r="B43" s="261" t="s">
        <v>249</v>
      </c>
      <c r="C43" s="261" t="s">
        <v>250</v>
      </c>
      <c r="D43" s="262" t="s">
        <v>99</v>
      </c>
      <c r="E43" s="261" t="s">
        <v>286</v>
      </c>
      <c r="F43" s="261" t="s">
        <v>287</v>
      </c>
      <c r="G43" s="261" t="s">
        <v>100</v>
      </c>
      <c r="H43" s="261" t="s">
        <v>107</v>
      </c>
      <c r="I43" s="261" t="s">
        <v>289</v>
      </c>
      <c r="J43" s="261">
        <v>2021</v>
      </c>
      <c r="K43" s="263"/>
      <c r="L43" s="263"/>
      <c r="M43" s="263"/>
      <c r="N43" s="263"/>
      <c r="O43" s="263"/>
      <c r="P43" s="263"/>
      <c r="Q43" s="263"/>
    </row>
    <row r="44" spans="1:17" s="250" customFormat="1" ht="37.5">
      <c r="A44" s="250">
        <v>43</v>
      </c>
      <c r="B44" s="261" t="s">
        <v>249</v>
      </c>
      <c r="C44" s="261" t="s">
        <v>250</v>
      </c>
      <c r="D44" s="262" t="s">
        <v>617</v>
      </c>
      <c r="E44" s="261" t="s">
        <v>216</v>
      </c>
      <c r="F44" s="261" t="s">
        <v>212</v>
      </c>
      <c r="G44" s="261" t="s">
        <v>1</v>
      </c>
      <c r="H44" s="261" t="s">
        <v>107</v>
      </c>
      <c r="I44" s="261" t="s">
        <v>618</v>
      </c>
      <c r="J44" s="261" t="s">
        <v>608</v>
      </c>
      <c r="K44" s="261"/>
      <c r="L44" s="261"/>
      <c r="M44" s="261"/>
      <c r="N44" s="261"/>
      <c r="O44" s="261"/>
      <c r="P44" s="261"/>
      <c r="Q44" s="261"/>
    </row>
    <row r="45" spans="1:17" s="246" customFormat="1" ht="18.75">
      <c r="A45" s="246">
        <v>44</v>
      </c>
      <c r="B45" s="255" t="s">
        <v>249</v>
      </c>
      <c r="C45" s="255" t="s">
        <v>250</v>
      </c>
      <c r="D45" s="256" t="s">
        <v>102</v>
      </c>
      <c r="E45" s="255" t="s">
        <v>216</v>
      </c>
      <c r="F45" s="255" t="s">
        <v>212</v>
      </c>
      <c r="G45" s="255" t="s">
        <v>103</v>
      </c>
      <c r="H45" s="255" t="s">
        <v>559</v>
      </c>
      <c r="I45" s="255" t="s">
        <v>619</v>
      </c>
      <c r="J45" s="255">
        <v>2020</v>
      </c>
      <c r="K45" s="255">
        <v>0.1</v>
      </c>
      <c r="L45" s="255">
        <v>0.15</v>
      </c>
      <c r="M45" s="255">
        <v>0</v>
      </c>
      <c r="N45" s="255">
        <v>0.1875</v>
      </c>
      <c r="O45" s="255">
        <v>0.1111111111111111</v>
      </c>
      <c r="P45" s="255">
        <v>0.11764705882352941</v>
      </c>
      <c r="Q45" s="255">
        <v>0.15</v>
      </c>
    </row>
    <row r="46" spans="1:17" ht="18.75">
      <c r="A46" s="20">
        <v>45</v>
      </c>
      <c r="B46" s="258" t="s">
        <v>578</v>
      </c>
      <c r="C46" s="258" t="s">
        <v>579</v>
      </c>
      <c r="D46" s="259" t="s">
        <v>104</v>
      </c>
      <c r="E46" s="258" t="s">
        <v>216</v>
      </c>
      <c r="F46" s="258" t="s">
        <v>212</v>
      </c>
      <c r="G46" s="258" t="s">
        <v>97</v>
      </c>
      <c r="H46" s="258" t="s">
        <v>586</v>
      </c>
      <c r="I46" s="258" t="s">
        <v>588</v>
      </c>
      <c r="J46" s="258" t="s">
        <v>608</v>
      </c>
      <c r="K46" s="260"/>
      <c r="L46" s="260"/>
      <c r="M46" s="260"/>
      <c r="N46" s="260"/>
      <c r="O46" s="260"/>
      <c r="P46" s="260"/>
      <c r="Q46" s="260"/>
    </row>
  </sheetData>
  <pageMargins left="0.7" right="0.7" top="0.75" bottom="0.75" header="0.3" footer="0.3"/>
  <pageSetup paperSize="9" orientation="portrait" horizontalDpi="300" verticalDpi="300" r:id="rId1"/>
  <legacyDrawing r:id="rId2"/>
  <tableParts count="2">
    <tablePart r:id="rId3"/>
    <tablePart r:id="rId4"/>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79E18-7E91-4743-B192-8D31080DD324}">
  <dimension ref="A1:J107"/>
  <sheetViews>
    <sheetView workbookViewId="0"/>
  </sheetViews>
  <sheetFormatPr defaultColWidth="8.85546875" defaultRowHeight="15"/>
  <cols>
    <col min="1" max="1" width="16" bestFit="1" customWidth="1"/>
    <col min="2" max="2" width="12" bestFit="1" customWidth="1"/>
    <col min="3" max="3" width="17.85546875" bestFit="1" customWidth="1"/>
    <col min="4" max="4" width="11.42578125" bestFit="1" customWidth="1"/>
    <col min="6" max="6" width="11.28515625" bestFit="1" customWidth="1"/>
    <col min="7" max="7" width="10.42578125" bestFit="1" customWidth="1"/>
    <col min="8" max="8" width="20.85546875" bestFit="1" customWidth="1"/>
    <col min="9" max="9" width="9.42578125" customWidth="1"/>
  </cols>
  <sheetData>
    <row r="1" spans="1:10">
      <c r="A1" s="157" t="s">
        <v>621</v>
      </c>
      <c r="B1" s="157" t="s">
        <v>1013</v>
      </c>
      <c r="C1" s="158" t="s">
        <v>1014</v>
      </c>
      <c r="D1" s="158" t="s">
        <v>1015</v>
      </c>
    </row>
    <row r="2" spans="1:10">
      <c r="A2" s="159" t="s">
        <v>752</v>
      </c>
      <c r="B2">
        <v>1</v>
      </c>
      <c r="C2" s="161">
        <v>7954</v>
      </c>
      <c r="D2" s="162">
        <v>2916</v>
      </c>
      <c r="F2" t="s">
        <v>620</v>
      </c>
      <c r="G2" t="s">
        <v>1029</v>
      </c>
      <c r="H2" t="s">
        <v>1094</v>
      </c>
      <c r="I2" t="s">
        <v>1016</v>
      </c>
    </row>
    <row r="3" spans="1:10">
      <c r="A3" s="159" t="s">
        <v>765</v>
      </c>
      <c r="B3">
        <v>1</v>
      </c>
      <c r="C3" s="161">
        <v>4761</v>
      </c>
      <c r="D3" s="162">
        <v>1028</v>
      </c>
      <c r="F3">
        <v>1</v>
      </c>
      <c r="G3" s="225">
        <f>SUM(C2:C11)</f>
        <v>132551</v>
      </c>
      <c r="H3" s="225">
        <f>SUM(D2:D11)</f>
        <v>42637</v>
      </c>
      <c r="I3" s="179">
        <f>H3/G3</f>
        <v>0.32166486861660792</v>
      </c>
      <c r="J3">
        <v>0.32166486861660792</v>
      </c>
    </row>
    <row r="4" spans="1:10">
      <c r="A4" s="159" t="s">
        <v>775</v>
      </c>
      <c r="B4">
        <v>1</v>
      </c>
      <c r="C4" s="161">
        <v>22708</v>
      </c>
      <c r="D4" s="162">
        <v>8289</v>
      </c>
      <c r="F4">
        <v>2</v>
      </c>
      <c r="G4" s="225">
        <f>SUM(C12:C31)</f>
        <v>1308733</v>
      </c>
      <c r="H4" s="225">
        <f>SUM(D12:D31)</f>
        <v>206815</v>
      </c>
      <c r="I4" s="179">
        <f t="shared" ref="I4:I9" si="0">H4/G4</f>
        <v>0.15802688554502714</v>
      </c>
      <c r="J4">
        <v>0.15802688554502714</v>
      </c>
    </row>
    <row r="5" spans="1:10">
      <c r="A5" s="159" t="s">
        <v>780</v>
      </c>
      <c r="B5">
        <v>1</v>
      </c>
      <c r="C5" s="161">
        <v>30893</v>
      </c>
      <c r="D5" s="162">
        <v>9088</v>
      </c>
      <c r="F5">
        <v>3</v>
      </c>
      <c r="G5" s="225">
        <f>SUM(C32:C45)</f>
        <v>74587</v>
      </c>
      <c r="H5" s="225">
        <f>SUM(D32:D45)</f>
        <v>23260</v>
      </c>
      <c r="I5" s="179">
        <f t="shared" si="0"/>
        <v>0.31185059058549075</v>
      </c>
      <c r="J5">
        <v>0.31185059058549075</v>
      </c>
    </row>
    <row r="6" spans="1:10">
      <c r="A6" s="159" t="s">
        <v>786</v>
      </c>
      <c r="B6">
        <v>1</v>
      </c>
      <c r="C6" s="161">
        <v>7296</v>
      </c>
      <c r="D6" s="162">
        <v>2308</v>
      </c>
      <c r="F6">
        <v>4</v>
      </c>
      <c r="G6" s="225">
        <f>SUM(C46:C61)</f>
        <v>100589</v>
      </c>
      <c r="H6" s="225">
        <f>SUM(D46:D61)</f>
        <v>27646</v>
      </c>
      <c r="I6" s="179">
        <f t="shared" si="0"/>
        <v>0.27484118541788866</v>
      </c>
      <c r="J6">
        <v>0.27484118541788866</v>
      </c>
    </row>
    <row r="7" spans="1:10">
      <c r="A7" s="159" t="s">
        <v>787</v>
      </c>
      <c r="B7">
        <v>1</v>
      </c>
      <c r="C7" s="161">
        <v>2553</v>
      </c>
      <c r="D7" s="162">
        <v>558</v>
      </c>
      <c r="F7">
        <v>5</v>
      </c>
      <c r="G7" s="225">
        <f>SUM(C62:C70)</f>
        <v>113940</v>
      </c>
      <c r="H7" s="225">
        <f>SUM(D62:D70)</f>
        <v>38705</v>
      </c>
      <c r="I7" s="179">
        <f t="shared" si="0"/>
        <v>0.33969633140249256</v>
      </c>
      <c r="J7">
        <v>0.33969633140249256</v>
      </c>
    </row>
    <row r="8" spans="1:10">
      <c r="A8" s="159" t="s">
        <v>790</v>
      </c>
      <c r="B8">
        <v>1</v>
      </c>
      <c r="C8" s="161">
        <v>39099</v>
      </c>
      <c r="D8" s="162">
        <v>12807</v>
      </c>
      <c r="F8">
        <v>6</v>
      </c>
      <c r="G8" s="225">
        <f>SUM(C71:C87)</f>
        <v>188777</v>
      </c>
      <c r="H8" s="225">
        <f>SUM(D71:D87)</f>
        <v>57524</v>
      </c>
      <c r="I8" s="179">
        <f t="shared" si="0"/>
        <v>0.3047193249177601</v>
      </c>
      <c r="J8">
        <v>0.3047193249177601</v>
      </c>
    </row>
    <row r="9" spans="1:10">
      <c r="A9" s="159" t="s">
        <v>797</v>
      </c>
      <c r="B9">
        <v>1</v>
      </c>
      <c r="C9" s="161">
        <v>6892</v>
      </c>
      <c r="D9" s="162">
        <v>2386</v>
      </c>
      <c r="F9">
        <v>7</v>
      </c>
      <c r="G9" s="225">
        <f>SUM(C88:C107)</f>
        <v>206999</v>
      </c>
      <c r="H9" s="225">
        <f>SUM(D88:D107)</f>
        <v>66323</v>
      </c>
      <c r="I9" s="179">
        <f t="shared" si="0"/>
        <v>0.32040251402180686</v>
      </c>
      <c r="J9">
        <v>0.32040251402180686</v>
      </c>
    </row>
    <row r="10" spans="1:10">
      <c r="A10" s="159" t="s">
        <v>805</v>
      </c>
      <c r="B10">
        <v>1</v>
      </c>
      <c r="C10" s="161">
        <v>5194</v>
      </c>
      <c r="D10" s="162">
        <v>1152</v>
      </c>
    </row>
    <row r="11" spans="1:10">
      <c r="A11" s="159" t="s">
        <v>829</v>
      </c>
      <c r="B11">
        <v>1</v>
      </c>
      <c r="C11" s="161">
        <v>5201</v>
      </c>
      <c r="D11" s="162">
        <v>2105</v>
      </c>
    </row>
    <row r="12" spans="1:10">
      <c r="A12" s="159" t="s">
        <v>739</v>
      </c>
      <c r="B12" s="160">
        <v>2</v>
      </c>
      <c r="C12" s="161">
        <v>6600</v>
      </c>
      <c r="D12" s="162">
        <v>2491</v>
      </c>
    </row>
    <row r="13" spans="1:10">
      <c r="A13" s="159" t="s">
        <v>743</v>
      </c>
      <c r="B13">
        <v>2</v>
      </c>
      <c r="C13" s="161">
        <v>20657</v>
      </c>
      <c r="D13" s="162">
        <v>5141</v>
      </c>
    </row>
    <row r="14" spans="1:10">
      <c r="A14" s="159" t="s">
        <v>745</v>
      </c>
      <c r="B14">
        <v>2</v>
      </c>
      <c r="C14" s="161">
        <v>5899</v>
      </c>
      <c r="D14" s="162">
        <v>1308</v>
      </c>
    </row>
    <row r="15" spans="1:10">
      <c r="A15" s="159" t="s">
        <v>762</v>
      </c>
      <c r="B15">
        <v>2</v>
      </c>
      <c r="C15" s="161">
        <v>4536</v>
      </c>
      <c r="D15" s="162">
        <v>851</v>
      </c>
    </row>
    <row r="16" spans="1:10">
      <c r="A16" s="159" t="s">
        <v>755</v>
      </c>
      <c r="B16">
        <v>2</v>
      </c>
      <c r="C16" s="161">
        <v>13918</v>
      </c>
      <c r="D16" s="162">
        <v>2925</v>
      </c>
    </row>
    <row r="17" spans="1:4">
      <c r="A17" s="159" t="s">
        <v>757</v>
      </c>
      <c r="B17">
        <v>2</v>
      </c>
      <c r="C17" s="161">
        <v>5259</v>
      </c>
      <c r="D17" s="162">
        <v>1676</v>
      </c>
    </row>
    <row r="18" spans="1:4">
      <c r="A18" s="159" t="s">
        <v>778</v>
      </c>
      <c r="B18">
        <v>2</v>
      </c>
      <c r="C18" s="161">
        <v>7786</v>
      </c>
      <c r="D18" s="162">
        <v>2377</v>
      </c>
    </row>
    <row r="19" spans="1:4">
      <c r="A19" s="159" t="s">
        <v>781</v>
      </c>
      <c r="B19">
        <v>2</v>
      </c>
      <c r="C19" s="161">
        <v>4135</v>
      </c>
      <c r="D19" s="162">
        <v>1012</v>
      </c>
    </row>
    <row r="20" spans="1:4">
      <c r="A20" s="159" t="s">
        <v>783</v>
      </c>
      <c r="B20">
        <v>2</v>
      </c>
      <c r="C20" s="161">
        <v>98317</v>
      </c>
      <c r="D20" s="162">
        <v>22212</v>
      </c>
    </row>
    <row r="21" spans="1:4">
      <c r="A21" s="159" t="s">
        <v>792</v>
      </c>
      <c r="B21">
        <v>2</v>
      </c>
      <c r="C21" s="161">
        <v>936261</v>
      </c>
      <c r="D21" s="162">
        <v>115881</v>
      </c>
    </row>
    <row r="22" spans="1:4">
      <c r="A22" s="159" t="s">
        <v>793</v>
      </c>
      <c r="B22">
        <v>2</v>
      </c>
      <c r="C22" s="161">
        <v>3264</v>
      </c>
      <c r="D22" s="162">
        <v>804</v>
      </c>
    </row>
    <row r="23" spans="1:4">
      <c r="A23" s="159" t="s">
        <v>801</v>
      </c>
      <c r="B23">
        <v>2</v>
      </c>
      <c r="C23" s="161">
        <v>57820</v>
      </c>
      <c r="D23" s="162">
        <v>11359</v>
      </c>
    </row>
    <row r="24" spans="1:4">
      <c r="A24" s="159" t="s">
        <v>809</v>
      </c>
      <c r="B24">
        <v>2</v>
      </c>
      <c r="C24" s="161">
        <v>9871</v>
      </c>
      <c r="D24" s="162">
        <v>3039</v>
      </c>
    </row>
    <row r="25" spans="1:4">
      <c r="A25" s="159" t="s">
        <v>818</v>
      </c>
      <c r="B25">
        <v>2</v>
      </c>
      <c r="C25" s="161">
        <v>27494</v>
      </c>
      <c r="D25" s="162">
        <v>10299</v>
      </c>
    </row>
    <row r="26" spans="1:4">
      <c r="A26" s="159" t="s">
        <v>832</v>
      </c>
      <c r="B26">
        <v>2</v>
      </c>
      <c r="C26" s="161">
        <v>7472</v>
      </c>
      <c r="D26" s="162">
        <v>2839</v>
      </c>
    </row>
    <row r="27" spans="1:4">
      <c r="A27" s="159" t="s">
        <v>835</v>
      </c>
      <c r="B27">
        <v>2</v>
      </c>
      <c r="C27" s="161">
        <v>20827</v>
      </c>
      <c r="D27" s="162">
        <v>4756</v>
      </c>
    </row>
    <row r="28" spans="1:4">
      <c r="A28" s="159" t="s">
        <v>1019</v>
      </c>
      <c r="B28">
        <v>2</v>
      </c>
      <c r="C28" s="161">
        <v>5489</v>
      </c>
      <c r="D28" s="162">
        <v>1304</v>
      </c>
    </row>
    <row r="29" spans="1:4">
      <c r="A29" s="159" t="s">
        <v>842</v>
      </c>
      <c r="B29">
        <v>2</v>
      </c>
      <c r="C29" s="161">
        <v>3736</v>
      </c>
      <c r="D29" s="162">
        <v>1082</v>
      </c>
    </row>
    <row r="30" spans="1:4">
      <c r="A30" s="159" t="s">
        <v>843</v>
      </c>
      <c r="B30">
        <v>2</v>
      </c>
      <c r="C30" s="161">
        <v>66236</v>
      </c>
      <c r="D30" s="162">
        <v>14849</v>
      </c>
    </row>
    <row r="31" spans="1:4">
      <c r="A31" s="159" t="s">
        <v>847</v>
      </c>
      <c r="B31">
        <v>2</v>
      </c>
      <c r="C31" s="161">
        <v>3156</v>
      </c>
      <c r="D31" s="162">
        <v>610</v>
      </c>
    </row>
    <row r="32" spans="1:4">
      <c r="A32" s="159" t="s">
        <v>776</v>
      </c>
      <c r="B32">
        <v>3</v>
      </c>
      <c r="C32" s="161">
        <v>6181</v>
      </c>
      <c r="D32" s="162">
        <v>2087</v>
      </c>
    </row>
    <row r="33" spans="1:4">
      <c r="A33" s="159" t="s">
        <v>777</v>
      </c>
      <c r="B33">
        <v>3</v>
      </c>
      <c r="C33" s="161">
        <v>6066</v>
      </c>
      <c r="D33" s="162">
        <v>2143</v>
      </c>
    </row>
    <row r="34" spans="1:4">
      <c r="A34" s="159" t="s">
        <v>779</v>
      </c>
      <c r="B34">
        <v>3</v>
      </c>
      <c r="C34" s="161">
        <v>5297</v>
      </c>
      <c r="D34" s="162">
        <v>1883</v>
      </c>
    </row>
    <row r="35" spans="1:4">
      <c r="A35" s="159" t="s">
        <v>782</v>
      </c>
      <c r="B35">
        <v>3</v>
      </c>
      <c r="C35" s="161">
        <v>26652</v>
      </c>
      <c r="D35" s="162">
        <v>7785</v>
      </c>
    </row>
    <row r="36" spans="1:4">
      <c r="A36" s="159" t="s">
        <v>784</v>
      </c>
      <c r="B36">
        <v>3</v>
      </c>
      <c r="C36" s="161">
        <v>5537</v>
      </c>
      <c r="D36" s="162">
        <v>1651</v>
      </c>
    </row>
    <row r="37" spans="1:4">
      <c r="A37" s="159" t="s">
        <v>806</v>
      </c>
      <c r="B37">
        <v>3</v>
      </c>
      <c r="C37" s="161">
        <v>1703</v>
      </c>
      <c r="D37" s="162">
        <v>505</v>
      </c>
    </row>
    <row r="38" spans="1:4">
      <c r="A38" s="159" t="s">
        <v>813</v>
      </c>
      <c r="B38">
        <v>3</v>
      </c>
      <c r="C38" s="161">
        <v>1736</v>
      </c>
      <c r="D38" s="162">
        <v>524</v>
      </c>
    </row>
    <row r="39" spans="1:4">
      <c r="A39" s="159" t="s">
        <v>816</v>
      </c>
      <c r="B39">
        <v>3</v>
      </c>
      <c r="C39" s="161">
        <v>3696</v>
      </c>
      <c r="D39" s="162">
        <v>1026</v>
      </c>
    </row>
    <row r="40" spans="1:4">
      <c r="A40" s="159" t="s">
        <v>819</v>
      </c>
      <c r="B40">
        <v>3</v>
      </c>
      <c r="C40" s="161">
        <v>2656</v>
      </c>
      <c r="D40" s="162">
        <v>890</v>
      </c>
    </row>
    <row r="41" spans="1:4">
      <c r="A41" s="159" t="s">
        <v>820</v>
      </c>
      <c r="B41">
        <v>3</v>
      </c>
      <c r="C41" s="161">
        <v>3843</v>
      </c>
      <c r="D41" s="162">
        <v>1072</v>
      </c>
    </row>
    <row r="42" spans="1:4">
      <c r="A42" s="159" t="s">
        <v>828</v>
      </c>
      <c r="B42">
        <v>3</v>
      </c>
      <c r="C42" s="161">
        <v>2165</v>
      </c>
      <c r="D42" s="162">
        <v>789</v>
      </c>
    </row>
    <row r="43" spans="1:4">
      <c r="A43" s="159" t="s">
        <v>830</v>
      </c>
      <c r="B43">
        <v>3</v>
      </c>
      <c r="C43" s="161">
        <v>1945</v>
      </c>
      <c r="D43" s="162">
        <v>586</v>
      </c>
    </row>
    <row r="44" spans="1:4">
      <c r="A44" s="159" t="s">
        <v>1020</v>
      </c>
      <c r="B44">
        <v>3</v>
      </c>
      <c r="C44" s="161">
        <v>3575</v>
      </c>
      <c r="D44" s="162">
        <v>1178</v>
      </c>
    </row>
    <row r="45" spans="1:4">
      <c r="A45" s="159" t="s">
        <v>845</v>
      </c>
      <c r="B45">
        <v>3</v>
      </c>
      <c r="C45" s="161">
        <v>3535</v>
      </c>
      <c r="D45" s="162">
        <v>1141</v>
      </c>
    </row>
    <row r="46" spans="1:4">
      <c r="A46" s="159" t="s">
        <v>746</v>
      </c>
      <c r="B46">
        <v>4</v>
      </c>
      <c r="C46" s="161">
        <v>2224</v>
      </c>
      <c r="D46" s="162">
        <v>566</v>
      </c>
    </row>
    <row r="47" spans="1:4">
      <c r="A47" s="159" t="s">
        <v>748</v>
      </c>
      <c r="B47">
        <v>4</v>
      </c>
      <c r="C47" s="161">
        <v>7333</v>
      </c>
      <c r="D47" s="162">
        <v>2039</v>
      </c>
    </row>
    <row r="48" spans="1:4">
      <c r="A48" s="159" t="s">
        <v>750</v>
      </c>
      <c r="B48">
        <v>4</v>
      </c>
      <c r="C48" s="161">
        <v>4648</v>
      </c>
      <c r="D48" s="162">
        <v>1361</v>
      </c>
    </row>
    <row r="49" spans="1:4">
      <c r="A49" s="159" t="s">
        <v>768</v>
      </c>
      <c r="B49">
        <v>4</v>
      </c>
      <c r="C49" s="161">
        <v>3717</v>
      </c>
      <c r="D49" s="162">
        <v>1016</v>
      </c>
    </row>
    <row r="50" spans="1:4">
      <c r="A50" s="159" t="s">
        <v>769</v>
      </c>
      <c r="B50">
        <v>4</v>
      </c>
      <c r="C50" s="161">
        <v>8299</v>
      </c>
      <c r="D50" s="162">
        <v>1707</v>
      </c>
    </row>
    <row r="51" spans="1:4">
      <c r="A51" s="159" t="s">
        <v>770</v>
      </c>
      <c r="B51">
        <v>4</v>
      </c>
      <c r="C51" s="161">
        <v>2784</v>
      </c>
      <c r="D51" s="162">
        <v>621</v>
      </c>
    </row>
    <row r="52" spans="1:4">
      <c r="A52" s="159" t="s">
        <v>771</v>
      </c>
      <c r="B52">
        <v>4</v>
      </c>
      <c r="C52" s="161">
        <v>6212</v>
      </c>
      <c r="D52" s="162">
        <v>1753</v>
      </c>
    </row>
    <row r="53" spans="1:4">
      <c r="A53" s="159" t="s">
        <v>773</v>
      </c>
      <c r="B53">
        <v>4</v>
      </c>
      <c r="C53" s="161">
        <v>2648</v>
      </c>
      <c r="D53" s="162">
        <v>991</v>
      </c>
    </row>
    <row r="54" spans="1:4">
      <c r="A54" s="159" t="s">
        <v>794</v>
      </c>
      <c r="B54">
        <v>4</v>
      </c>
      <c r="C54" s="161">
        <v>39777</v>
      </c>
      <c r="D54" s="162">
        <v>10891</v>
      </c>
    </row>
    <row r="55" spans="1:4">
      <c r="A55" s="159" t="s">
        <v>796</v>
      </c>
      <c r="B55">
        <v>4</v>
      </c>
      <c r="C55" s="161">
        <v>2880</v>
      </c>
      <c r="D55" s="162">
        <v>808</v>
      </c>
    </row>
    <row r="56" spans="1:4">
      <c r="A56" s="159" t="s">
        <v>810</v>
      </c>
      <c r="B56">
        <v>4</v>
      </c>
      <c r="C56" s="161">
        <v>3135</v>
      </c>
      <c r="D56" s="162">
        <v>829</v>
      </c>
    </row>
    <row r="57" spans="1:4">
      <c r="A57" s="159" t="s">
        <v>814</v>
      </c>
      <c r="B57">
        <v>4</v>
      </c>
      <c r="C57" s="161">
        <v>1789</v>
      </c>
      <c r="D57" s="162">
        <v>472</v>
      </c>
    </row>
    <row r="58" spans="1:4">
      <c r="A58" s="159" t="s">
        <v>824</v>
      </c>
      <c r="B58">
        <v>4</v>
      </c>
      <c r="C58" s="161">
        <v>3759</v>
      </c>
      <c r="D58" s="162">
        <v>830</v>
      </c>
    </row>
    <row r="59" spans="1:4">
      <c r="A59" s="159" t="s">
        <v>825</v>
      </c>
      <c r="B59">
        <v>4</v>
      </c>
      <c r="C59" s="161">
        <v>1804</v>
      </c>
      <c r="D59" s="162">
        <v>469</v>
      </c>
    </row>
    <row r="60" spans="1:4">
      <c r="A60" s="159" t="s">
        <v>826</v>
      </c>
      <c r="B60">
        <v>4</v>
      </c>
      <c r="C60" s="161">
        <v>7319</v>
      </c>
      <c r="D60" s="162">
        <v>2707</v>
      </c>
    </row>
    <row r="61" spans="1:4">
      <c r="A61" s="159" t="s">
        <v>848</v>
      </c>
      <c r="B61">
        <v>4</v>
      </c>
      <c r="C61" s="161">
        <v>2261</v>
      </c>
      <c r="D61" s="162">
        <v>586</v>
      </c>
    </row>
    <row r="62" spans="1:4">
      <c r="A62" s="159" t="s">
        <v>747</v>
      </c>
      <c r="B62">
        <v>5</v>
      </c>
      <c r="C62" s="161">
        <v>9018</v>
      </c>
      <c r="D62" s="162">
        <v>3004</v>
      </c>
    </row>
    <row r="63" spans="1:4">
      <c r="A63" s="159" t="s">
        <v>749</v>
      </c>
      <c r="B63">
        <v>5</v>
      </c>
      <c r="C63" s="161">
        <v>4052</v>
      </c>
      <c r="D63" s="162">
        <v>1509</v>
      </c>
    </row>
    <row r="64" spans="1:4">
      <c r="A64" s="159" t="s">
        <v>753</v>
      </c>
      <c r="B64">
        <v>5</v>
      </c>
      <c r="C64" s="161">
        <v>3933</v>
      </c>
      <c r="D64" s="162">
        <v>1366</v>
      </c>
    </row>
    <row r="65" spans="1:4">
      <c r="A65" s="159" t="s">
        <v>774</v>
      </c>
      <c r="B65">
        <v>5</v>
      </c>
      <c r="C65" s="161">
        <v>9757</v>
      </c>
      <c r="D65" s="162">
        <v>3943</v>
      </c>
    </row>
    <row r="66" spans="1:4">
      <c r="A66" s="159" t="s">
        <v>799</v>
      </c>
      <c r="B66">
        <v>5</v>
      </c>
      <c r="C66" s="161">
        <v>7903</v>
      </c>
      <c r="D66" s="162">
        <v>2659</v>
      </c>
    </row>
    <row r="67" spans="1:4">
      <c r="A67" s="159" t="s">
        <v>803</v>
      </c>
      <c r="B67">
        <v>5</v>
      </c>
      <c r="C67" s="161">
        <v>3547</v>
      </c>
      <c r="D67" s="162">
        <v>1058</v>
      </c>
    </row>
    <row r="68" spans="1:4">
      <c r="A68" s="159" t="s">
        <v>807</v>
      </c>
      <c r="B68">
        <v>5</v>
      </c>
      <c r="C68" s="161">
        <v>1973</v>
      </c>
      <c r="D68" s="162">
        <v>529</v>
      </c>
    </row>
    <row r="69" spans="1:4">
      <c r="A69" s="159" t="s">
        <v>812</v>
      </c>
      <c r="B69">
        <v>5</v>
      </c>
      <c r="C69" s="161">
        <v>3976</v>
      </c>
      <c r="D69" s="162">
        <v>1022</v>
      </c>
    </row>
    <row r="70" spans="1:4">
      <c r="A70" s="159" t="s">
        <v>838</v>
      </c>
      <c r="B70">
        <v>5</v>
      </c>
      <c r="C70" s="161">
        <v>69781</v>
      </c>
      <c r="D70" s="162">
        <v>23615</v>
      </c>
    </row>
    <row r="71" spans="1:4">
      <c r="A71" s="159" t="s">
        <v>751</v>
      </c>
      <c r="B71">
        <v>6</v>
      </c>
      <c r="C71" s="161">
        <v>2557</v>
      </c>
      <c r="D71" s="162">
        <v>940</v>
      </c>
    </row>
    <row r="72" spans="1:4">
      <c r="A72" s="159" t="s">
        <v>759</v>
      </c>
      <c r="B72">
        <v>6</v>
      </c>
      <c r="C72" s="161">
        <v>4652</v>
      </c>
      <c r="D72" s="162">
        <v>1522</v>
      </c>
    </row>
    <row r="73" spans="1:4">
      <c r="A73" s="159" t="s">
        <v>761</v>
      </c>
      <c r="B73">
        <v>6</v>
      </c>
      <c r="C73" s="161">
        <v>23408</v>
      </c>
      <c r="D73" s="162">
        <v>9253</v>
      </c>
    </row>
    <row r="74" spans="1:4">
      <c r="A74" s="159" t="s">
        <v>763</v>
      </c>
      <c r="B74">
        <v>6</v>
      </c>
      <c r="C74" s="161">
        <v>8498</v>
      </c>
      <c r="D74" s="162">
        <v>2263</v>
      </c>
    </row>
    <row r="75" spans="1:4">
      <c r="A75" s="159" t="s">
        <v>764</v>
      </c>
      <c r="B75">
        <v>6</v>
      </c>
      <c r="C75" s="161">
        <v>4229</v>
      </c>
      <c r="D75" s="162">
        <v>1360</v>
      </c>
    </row>
    <row r="76" spans="1:4">
      <c r="A76" s="159" t="s">
        <v>756</v>
      </c>
      <c r="B76">
        <v>6</v>
      </c>
      <c r="C76" s="161">
        <v>1596</v>
      </c>
      <c r="D76" s="162">
        <v>516</v>
      </c>
    </row>
    <row r="77" spans="1:4">
      <c r="A77" s="159" t="s">
        <v>772</v>
      </c>
      <c r="B77">
        <v>6</v>
      </c>
      <c r="C77" s="161">
        <v>3840</v>
      </c>
      <c r="D77" s="162">
        <v>1233</v>
      </c>
    </row>
    <row r="78" spans="1:4">
      <c r="A78" s="159" t="s">
        <v>785</v>
      </c>
      <c r="B78">
        <v>6</v>
      </c>
      <c r="C78" s="161">
        <v>3166</v>
      </c>
      <c r="D78" s="162">
        <v>964</v>
      </c>
    </row>
    <row r="79" spans="1:4">
      <c r="A79" s="159" t="s">
        <v>802</v>
      </c>
      <c r="B79">
        <v>6</v>
      </c>
      <c r="C79" s="161">
        <v>978</v>
      </c>
      <c r="D79" s="162">
        <v>257</v>
      </c>
    </row>
    <row r="80" spans="1:4">
      <c r="A80" s="159" t="s">
        <v>811</v>
      </c>
      <c r="B80">
        <v>6</v>
      </c>
      <c r="C80" s="161">
        <v>9035</v>
      </c>
      <c r="D80" s="162">
        <v>3306</v>
      </c>
    </row>
    <row r="81" spans="1:4">
      <c r="A81" s="159" t="s">
        <v>823</v>
      </c>
      <c r="B81">
        <v>6</v>
      </c>
      <c r="C81" s="161">
        <v>3262</v>
      </c>
      <c r="D81" s="162">
        <v>1107</v>
      </c>
    </row>
    <row r="82" spans="1:4">
      <c r="A82" s="159" t="s">
        <v>827</v>
      </c>
      <c r="B82">
        <v>6</v>
      </c>
      <c r="C82" s="161">
        <v>11772</v>
      </c>
      <c r="D82" s="162">
        <v>4691</v>
      </c>
    </row>
    <row r="83" spans="1:4">
      <c r="A83" s="159" t="s">
        <v>833</v>
      </c>
      <c r="B83">
        <v>6</v>
      </c>
      <c r="C83" s="161">
        <v>10210</v>
      </c>
      <c r="D83" s="162">
        <v>3015</v>
      </c>
    </row>
    <row r="84" spans="1:4">
      <c r="A84" s="159" t="s">
        <v>834</v>
      </c>
      <c r="B84">
        <v>6</v>
      </c>
      <c r="C84" s="161">
        <v>7265</v>
      </c>
      <c r="D84" s="162">
        <v>2405</v>
      </c>
    </row>
    <row r="85" spans="1:4">
      <c r="A85" s="159" t="s">
        <v>841</v>
      </c>
      <c r="B85">
        <v>6</v>
      </c>
      <c r="C85" s="161">
        <v>4117</v>
      </c>
      <c r="D85" s="162">
        <v>1488</v>
      </c>
    </row>
    <row r="86" spans="1:4">
      <c r="A86" s="159" t="s">
        <v>844</v>
      </c>
      <c r="B86">
        <v>6</v>
      </c>
      <c r="C86" s="161">
        <v>77940</v>
      </c>
      <c r="D86" s="162">
        <v>18637</v>
      </c>
    </row>
    <row r="87" spans="1:4">
      <c r="A87" s="159" t="s">
        <v>846</v>
      </c>
      <c r="B87">
        <v>6</v>
      </c>
      <c r="C87" s="161">
        <v>12252</v>
      </c>
      <c r="D87" s="162">
        <v>4567</v>
      </c>
    </row>
    <row r="88" spans="1:4">
      <c r="A88" s="159" t="s">
        <v>744</v>
      </c>
      <c r="B88">
        <v>7</v>
      </c>
      <c r="C88" s="161">
        <v>8272</v>
      </c>
      <c r="D88" s="162">
        <v>3148</v>
      </c>
    </row>
    <row r="89" spans="1:4">
      <c r="A89" s="159" t="s">
        <v>758</v>
      </c>
      <c r="B89">
        <v>7</v>
      </c>
      <c r="C89" s="161">
        <v>3061</v>
      </c>
      <c r="D89" s="162">
        <v>1055</v>
      </c>
    </row>
    <row r="90" spans="1:4">
      <c r="A90" s="159" t="s">
        <v>760</v>
      </c>
      <c r="B90">
        <v>7</v>
      </c>
      <c r="C90" s="161">
        <v>3201</v>
      </c>
      <c r="D90" s="162">
        <v>928</v>
      </c>
    </row>
    <row r="91" spans="1:4">
      <c r="A91" s="159" t="s">
        <v>766</v>
      </c>
      <c r="B91">
        <v>7</v>
      </c>
      <c r="C91" s="161">
        <v>3358</v>
      </c>
      <c r="D91" s="162">
        <v>1299</v>
      </c>
    </row>
    <row r="92" spans="1:4">
      <c r="A92" s="159" t="s">
        <v>767</v>
      </c>
      <c r="B92">
        <v>7</v>
      </c>
      <c r="C92" s="161">
        <v>5438</v>
      </c>
      <c r="D92" s="162">
        <v>1630</v>
      </c>
    </row>
    <row r="93" spans="1:4">
      <c r="A93" s="159" t="s">
        <v>788</v>
      </c>
      <c r="B93">
        <v>7</v>
      </c>
      <c r="C93" s="161">
        <v>3259</v>
      </c>
      <c r="D93" s="162">
        <v>1353</v>
      </c>
    </row>
    <row r="94" spans="1:4">
      <c r="A94" s="159" t="s">
        <v>789</v>
      </c>
      <c r="B94">
        <v>7</v>
      </c>
      <c r="C94" s="161">
        <v>5718</v>
      </c>
      <c r="D94" s="162">
        <v>2055</v>
      </c>
    </row>
    <row r="95" spans="1:4">
      <c r="A95" s="159" t="s">
        <v>791</v>
      </c>
      <c r="B95">
        <v>7</v>
      </c>
      <c r="C95" s="161">
        <v>3756</v>
      </c>
      <c r="D95" s="162">
        <v>1704</v>
      </c>
    </row>
    <row r="96" spans="1:4">
      <c r="A96" s="159" t="s">
        <v>795</v>
      </c>
      <c r="B96">
        <v>7</v>
      </c>
      <c r="C96" s="161">
        <v>11494</v>
      </c>
      <c r="D96" s="162">
        <v>3701</v>
      </c>
    </row>
    <row r="97" spans="1:4">
      <c r="A97" s="159" t="s">
        <v>798</v>
      </c>
      <c r="B97">
        <v>7</v>
      </c>
      <c r="C97" s="161">
        <v>21227</v>
      </c>
      <c r="D97" s="162">
        <v>7908</v>
      </c>
    </row>
    <row r="98" spans="1:4">
      <c r="A98" s="159" t="s">
        <v>800</v>
      </c>
      <c r="B98">
        <v>7</v>
      </c>
      <c r="C98" s="161">
        <v>15216</v>
      </c>
      <c r="D98" s="162">
        <v>4485</v>
      </c>
    </row>
    <row r="99" spans="1:4">
      <c r="A99" s="159" t="s">
        <v>804</v>
      </c>
      <c r="B99">
        <v>7</v>
      </c>
      <c r="C99" s="161">
        <v>4891</v>
      </c>
      <c r="D99" s="162">
        <v>1500</v>
      </c>
    </row>
    <row r="100" spans="1:4">
      <c r="A100" s="159" t="s">
        <v>808</v>
      </c>
      <c r="B100">
        <v>7</v>
      </c>
      <c r="C100" s="161">
        <v>4108</v>
      </c>
      <c r="D100" s="162">
        <v>1353</v>
      </c>
    </row>
    <row r="101" spans="1:4">
      <c r="A101" s="159" t="s">
        <v>815</v>
      </c>
      <c r="B101">
        <v>7</v>
      </c>
      <c r="C101" s="161">
        <v>5188</v>
      </c>
      <c r="D101" s="162">
        <v>1987</v>
      </c>
    </row>
    <row r="102" spans="1:4">
      <c r="A102" s="159" t="s">
        <v>817</v>
      </c>
      <c r="B102">
        <v>7</v>
      </c>
      <c r="C102" s="161">
        <v>6650</v>
      </c>
      <c r="D102" s="162">
        <v>2717</v>
      </c>
    </row>
    <row r="103" spans="1:4">
      <c r="A103" s="159" t="s">
        <v>821</v>
      </c>
      <c r="B103">
        <v>7</v>
      </c>
      <c r="C103" s="161">
        <v>39632</v>
      </c>
      <c r="D103" s="162">
        <v>10492</v>
      </c>
    </row>
    <row r="104" spans="1:4">
      <c r="A104" s="159" t="s">
        <v>822</v>
      </c>
      <c r="B104">
        <v>7</v>
      </c>
      <c r="C104" s="161">
        <v>9094</v>
      </c>
      <c r="D104" s="162">
        <v>4171</v>
      </c>
    </row>
    <row r="105" spans="1:4">
      <c r="A105" s="159" t="s">
        <v>831</v>
      </c>
      <c r="B105">
        <v>7</v>
      </c>
      <c r="C105" s="161">
        <v>39171</v>
      </c>
      <c r="D105" s="162">
        <v>10301</v>
      </c>
    </row>
    <row r="106" spans="1:4">
      <c r="A106" s="159" t="s">
        <v>1018</v>
      </c>
      <c r="B106">
        <v>7</v>
      </c>
      <c r="C106" s="161">
        <v>4886</v>
      </c>
      <c r="D106" s="162">
        <v>1507</v>
      </c>
    </row>
    <row r="107" spans="1:4">
      <c r="A107" s="159" t="s">
        <v>840</v>
      </c>
      <c r="B107">
        <v>7</v>
      </c>
      <c r="C107" s="161">
        <v>9379</v>
      </c>
      <c r="D107" s="162">
        <v>3029</v>
      </c>
    </row>
  </sheetData>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D679-CEB6-8C47-948E-14B1E1E64606}">
  <dimension ref="A1:J107"/>
  <sheetViews>
    <sheetView workbookViewId="0"/>
  </sheetViews>
  <sheetFormatPr defaultColWidth="8.85546875" defaultRowHeight="15"/>
  <cols>
    <col min="1" max="1" width="16" bestFit="1" customWidth="1"/>
    <col min="2" max="2" width="12" bestFit="1" customWidth="1"/>
    <col min="3" max="3" width="17.85546875" bestFit="1" customWidth="1"/>
    <col min="4" max="4" width="11.42578125" bestFit="1" customWidth="1"/>
    <col min="6" max="6" width="11.28515625" bestFit="1" customWidth="1"/>
    <col min="7" max="7" width="10.42578125" bestFit="1" customWidth="1"/>
    <col min="8" max="8" width="20.85546875" bestFit="1" customWidth="1"/>
    <col min="9" max="9" width="6.140625" bestFit="1" customWidth="1"/>
  </cols>
  <sheetData>
    <row r="1" spans="1:10">
      <c r="A1" s="157" t="s">
        <v>621</v>
      </c>
      <c r="B1" s="157" t="s">
        <v>1013</v>
      </c>
      <c r="C1" s="158" t="s">
        <v>1014</v>
      </c>
      <c r="D1" s="158" t="s">
        <v>1015</v>
      </c>
    </row>
    <row r="2" spans="1:10">
      <c r="A2" s="159" t="s">
        <v>752</v>
      </c>
      <c r="B2">
        <v>1</v>
      </c>
      <c r="C2" s="161">
        <v>7954</v>
      </c>
      <c r="D2" s="162">
        <v>2106</v>
      </c>
      <c r="F2" t="s">
        <v>620</v>
      </c>
      <c r="G2" t="s">
        <v>1029</v>
      </c>
      <c r="H2" t="s">
        <v>1094</v>
      </c>
      <c r="I2" t="s">
        <v>1016</v>
      </c>
    </row>
    <row r="3" spans="1:10">
      <c r="A3" s="159" t="s">
        <v>765</v>
      </c>
      <c r="B3">
        <v>1</v>
      </c>
      <c r="C3" s="161">
        <v>4761</v>
      </c>
      <c r="D3" s="162">
        <v>737</v>
      </c>
      <c r="F3">
        <v>1</v>
      </c>
      <c r="G3" s="225">
        <f>SUM(C2:C11)</f>
        <v>132551</v>
      </c>
      <c r="H3" s="225">
        <f>SUM(D2:D11)</f>
        <v>40245</v>
      </c>
      <c r="I3" s="179">
        <f>H3/G3</f>
        <v>0.30361898439091367</v>
      </c>
      <c r="J3">
        <v>0.30470958088357541</v>
      </c>
    </row>
    <row r="4" spans="1:10">
      <c r="A4" s="159" t="s">
        <v>775</v>
      </c>
      <c r="B4">
        <v>1</v>
      </c>
      <c r="C4" s="161">
        <v>22708</v>
      </c>
      <c r="D4" s="162">
        <v>7208</v>
      </c>
      <c r="F4">
        <v>2</v>
      </c>
      <c r="G4" s="225">
        <f>SUM(C12:C31)</f>
        <v>1308733</v>
      </c>
      <c r="H4" s="225">
        <f>SUM(D12:D31)</f>
        <v>155296</v>
      </c>
      <c r="I4" s="179">
        <f t="shared" ref="I4:I9" si="0">H4/G4</f>
        <v>0.11866133122646101</v>
      </c>
      <c r="J4">
        <v>0.11966819158393836</v>
      </c>
    </row>
    <row r="5" spans="1:10">
      <c r="A5" s="159" t="s">
        <v>780</v>
      </c>
      <c r="B5">
        <v>1</v>
      </c>
      <c r="C5" s="161">
        <v>30893</v>
      </c>
      <c r="D5" s="162">
        <v>8666</v>
      </c>
      <c r="F5">
        <v>3</v>
      </c>
      <c r="G5" s="225">
        <f>SUM(C32:C45)</f>
        <v>74587</v>
      </c>
      <c r="H5" s="225">
        <f>SUM(D32:D45)</f>
        <v>21039</v>
      </c>
      <c r="I5" s="179">
        <f t="shared" si="0"/>
        <v>0.28207328354807137</v>
      </c>
      <c r="J5">
        <v>0.27862457752781972</v>
      </c>
    </row>
    <row r="6" spans="1:10">
      <c r="A6" s="159" t="s">
        <v>786</v>
      </c>
      <c r="B6">
        <v>1</v>
      </c>
      <c r="C6" s="161">
        <v>7296</v>
      </c>
      <c r="D6" s="162">
        <v>2102</v>
      </c>
      <c r="F6">
        <v>4</v>
      </c>
      <c r="G6" s="225">
        <f>SUM(C46:C61)</f>
        <v>100589</v>
      </c>
      <c r="H6" s="225">
        <f>SUM(D46:D61)</f>
        <v>18187</v>
      </c>
      <c r="I6" s="179">
        <f t="shared" si="0"/>
        <v>0.18080505820715984</v>
      </c>
      <c r="J6">
        <v>0.18080505820715984</v>
      </c>
    </row>
    <row r="7" spans="1:10">
      <c r="A7" s="159" t="s">
        <v>787</v>
      </c>
      <c r="B7">
        <v>1</v>
      </c>
      <c r="C7" s="161">
        <v>2553</v>
      </c>
      <c r="D7" s="162">
        <v>610</v>
      </c>
      <c r="F7">
        <v>5</v>
      </c>
      <c r="G7" s="225">
        <f>SUM(C62:C70)</f>
        <v>113940</v>
      </c>
      <c r="H7" s="225">
        <f>SUM(D62:D70)</f>
        <v>28522</v>
      </c>
      <c r="I7" s="179">
        <f t="shared" si="0"/>
        <v>0.25032473231525365</v>
      </c>
      <c r="J7">
        <v>0.25252045394563211</v>
      </c>
    </row>
    <row r="8" spans="1:10">
      <c r="A8" s="159" t="s">
        <v>790</v>
      </c>
      <c r="B8">
        <v>1</v>
      </c>
      <c r="C8" s="161">
        <v>39099</v>
      </c>
      <c r="D8" s="162">
        <v>13863</v>
      </c>
      <c r="F8">
        <v>6</v>
      </c>
      <c r="G8" s="225">
        <f>SUM(C71:C87)</f>
        <v>188777</v>
      </c>
      <c r="H8" s="225">
        <f>SUM(D71:D87)</f>
        <v>66944</v>
      </c>
      <c r="I8" s="179">
        <f t="shared" si="0"/>
        <v>0.35461947165173724</v>
      </c>
      <c r="J8">
        <v>0.34328228332753219</v>
      </c>
    </row>
    <row r="9" spans="1:10">
      <c r="A9" s="159" t="s">
        <v>797</v>
      </c>
      <c r="B9">
        <v>1</v>
      </c>
      <c r="C9" s="161">
        <v>6892</v>
      </c>
      <c r="D9" s="162">
        <v>2051</v>
      </c>
      <c r="F9">
        <v>7</v>
      </c>
      <c r="G9" s="225">
        <f>SUM(C88:C107)</f>
        <v>206999</v>
      </c>
      <c r="H9" s="225">
        <f>SUM(D88:D107)</f>
        <v>59438</v>
      </c>
      <c r="I9" s="179">
        <f t="shared" si="0"/>
        <v>0.28714148377528392</v>
      </c>
      <c r="J9">
        <v>0.28177681800812249</v>
      </c>
    </row>
    <row r="10" spans="1:10">
      <c r="A10" s="159" t="s">
        <v>805</v>
      </c>
      <c r="B10">
        <v>1</v>
      </c>
      <c r="C10" s="161">
        <v>5194</v>
      </c>
      <c r="D10" s="162">
        <v>1188</v>
      </c>
    </row>
    <row r="11" spans="1:10">
      <c r="A11" s="159" t="s">
        <v>829</v>
      </c>
      <c r="B11">
        <v>1</v>
      </c>
      <c r="C11" s="161">
        <v>5201</v>
      </c>
      <c r="D11" s="162">
        <v>1714</v>
      </c>
    </row>
    <row r="12" spans="1:10">
      <c r="A12" s="159" t="s">
        <v>739</v>
      </c>
      <c r="B12" s="160">
        <v>2</v>
      </c>
      <c r="C12" s="161">
        <v>6600</v>
      </c>
      <c r="D12" s="162">
        <v>1419</v>
      </c>
    </row>
    <row r="13" spans="1:10">
      <c r="A13" s="159" t="s">
        <v>743</v>
      </c>
      <c r="B13">
        <v>2</v>
      </c>
      <c r="C13" s="161">
        <v>20657</v>
      </c>
      <c r="D13" s="162">
        <v>4341</v>
      </c>
    </row>
    <row r="14" spans="1:10">
      <c r="A14" s="159" t="s">
        <v>745</v>
      </c>
      <c r="B14">
        <v>2</v>
      </c>
      <c r="C14" s="161">
        <v>5899</v>
      </c>
      <c r="D14" s="162">
        <v>1057</v>
      </c>
    </row>
    <row r="15" spans="1:10">
      <c r="A15" s="159" t="s">
        <v>762</v>
      </c>
      <c r="B15">
        <v>2</v>
      </c>
      <c r="C15" s="161">
        <v>4536</v>
      </c>
      <c r="D15" s="162">
        <v>813</v>
      </c>
    </row>
    <row r="16" spans="1:10">
      <c r="A16" s="159" t="s">
        <v>755</v>
      </c>
      <c r="B16">
        <v>2</v>
      </c>
      <c r="C16" s="161">
        <v>13918</v>
      </c>
      <c r="D16" s="162">
        <v>1388</v>
      </c>
    </row>
    <row r="17" spans="1:4">
      <c r="A17" s="159" t="s">
        <v>757</v>
      </c>
      <c r="B17">
        <v>2</v>
      </c>
      <c r="C17" s="161">
        <v>5259</v>
      </c>
      <c r="D17" s="162">
        <v>1530</v>
      </c>
    </row>
    <row r="18" spans="1:4">
      <c r="A18" s="159" t="s">
        <v>778</v>
      </c>
      <c r="B18">
        <v>2</v>
      </c>
      <c r="C18" s="161">
        <v>7786</v>
      </c>
      <c r="D18" s="162">
        <v>2371</v>
      </c>
    </row>
    <row r="19" spans="1:4">
      <c r="A19" s="159" t="s">
        <v>781</v>
      </c>
      <c r="B19">
        <v>2</v>
      </c>
      <c r="C19" s="161">
        <v>4135</v>
      </c>
      <c r="D19" s="162">
        <v>598</v>
      </c>
    </row>
    <row r="20" spans="1:4">
      <c r="A20" s="159" t="s">
        <v>783</v>
      </c>
      <c r="B20">
        <v>2</v>
      </c>
      <c r="C20" s="161">
        <v>98317</v>
      </c>
      <c r="D20" s="162">
        <v>15605</v>
      </c>
    </row>
    <row r="21" spans="1:4">
      <c r="A21" s="159" t="s">
        <v>792</v>
      </c>
      <c r="B21">
        <v>2</v>
      </c>
      <c r="C21" s="161">
        <v>936261</v>
      </c>
      <c r="D21" s="162">
        <v>84366</v>
      </c>
    </row>
    <row r="22" spans="1:4">
      <c r="A22" s="159" t="s">
        <v>793</v>
      </c>
      <c r="B22">
        <v>2</v>
      </c>
      <c r="C22" s="161">
        <v>3264</v>
      </c>
      <c r="D22" s="162">
        <v>313</v>
      </c>
    </row>
    <row r="23" spans="1:4">
      <c r="A23" s="159" t="s">
        <v>801</v>
      </c>
      <c r="B23">
        <v>2</v>
      </c>
      <c r="C23" s="161">
        <v>57820</v>
      </c>
      <c r="D23" s="162">
        <v>9703</v>
      </c>
    </row>
    <row r="24" spans="1:4">
      <c r="A24" s="159" t="s">
        <v>809</v>
      </c>
      <c r="B24">
        <v>2</v>
      </c>
      <c r="C24" s="161">
        <v>9871</v>
      </c>
      <c r="D24" s="162">
        <v>2105</v>
      </c>
    </row>
    <row r="25" spans="1:4">
      <c r="A25" s="159" t="s">
        <v>818</v>
      </c>
      <c r="B25">
        <v>2</v>
      </c>
      <c r="C25" s="161">
        <v>27494</v>
      </c>
      <c r="D25" s="162">
        <v>9693</v>
      </c>
    </row>
    <row r="26" spans="1:4">
      <c r="A26" s="159" t="s">
        <v>832</v>
      </c>
      <c r="B26">
        <v>2</v>
      </c>
      <c r="C26" s="161">
        <v>7472</v>
      </c>
      <c r="D26" s="162">
        <v>2543</v>
      </c>
    </row>
    <row r="27" spans="1:4">
      <c r="A27" s="159" t="s">
        <v>835</v>
      </c>
      <c r="B27">
        <v>2</v>
      </c>
      <c r="C27" s="161">
        <v>20827</v>
      </c>
      <c r="D27" s="162">
        <v>3105</v>
      </c>
    </row>
    <row r="28" spans="1:4">
      <c r="A28" s="159" t="s">
        <v>1019</v>
      </c>
      <c r="B28">
        <v>2</v>
      </c>
      <c r="C28" s="161">
        <v>5489</v>
      </c>
      <c r="D28" s="162">
        <v>637</v>
      </c>
    </row>
    <row r="29" spans="1:4">
      <c r="A29" s="159" t="s">
        <v>842</v>
      </c>
      <c r="B29">
        <v>2</v>
      </c>
      <c r="C29" s="161">
        <v>3736</v>
      </c>
      <c r="D29" s="162">
        <v>412</v>
      </c>
    </row>
    <row r="30" spans="1:4">
      <c r="A30" s="159" t="s">
        <v>843</v>
      </c>
      <c r="B30">
        <v>2</v>
      </c>
      <c r="C30" s="161">
        <v>66236</v>
      </c>
      <c r="D30" s="162">
        <v>12974</v>
      </c>
    </row>
    <row r="31" spans="1:4">
      <c r="A31" s="159" t="s">
        <v>847</v>
      </c>
      <c r="B31">
        <v>2</v>
      </c>
      <c r="C31" s="161">
        <v>3156</v>
      </c>
      <c r="D31" s="162">
        <v>323</v>
      </c>
    </row>
    <row r="32" spans="1:4">
      <c r="A32" s="159" t="s">
        <v>776</v>
      </c>
      <c r="B32">
        <v>3</v>
      </c>
      <c r="C32" s="161">
        <v>6181</v>
      </c>
      <c r="D32" s="162">
        <v>2111</v>
      </c>
    </row>
    <row r="33" spans="1:4">
      <c r="A33" s="159" t="s">
        <v>777</v>
      </c>
      <c r="B33">
        <v>3</v>
      </c>
      <c r="C33" s="161">
        <v>6066</v>
      </c>
      <c r="D33" s="162">
        <v>1623</v>
      </c>
    </row>
    <row r="34" spans="1:4">
      <c r="A34" s="159" t="s">
        <v>779</v>
      </c>
      <c r="B34">
        <v>3</v>
      </c>
      <c r="C34" s="161">
        <v>5297</v>
      </c>
      <c r="D34" s="162">
        <v>1280</v>
      </c>
    </row>
    <row r="35" spans="1:4">
      <c r="A35" s="159" t="s">
        <v>782</v>
      </c>
      <c r="B35">
        <v>3</v>
      </c>
      <c r="C35" s="161">
        <v>26652</v>
      </c>
      <c r="D35" s="162">
        <v>6743</v>
      </c>
    </row>
    <row r="36" spans="1:4">
      <c r="A36" s="159" t="s">
        <v>784</v>
      </c>
      <c r="B36">
        <v>3</v>
      </c>
      <c r="C36" s="161">
        <v>5537</v>
      </c>
      <c r="D36" s="162">
        <v>1587</v>
      </c>
    </row>
    <row r="37" spans="1:4">
      <c r="A37" s="159" t="s">
        <v>806</v>
      </c>
      <c r="B37">
        <v>3</v>
      </c>
      <c r="C37" s="161">
        <v>1703</v>
      </c>
      <c r="D37" s="162">
        <v>563</v>
      </c>
    </row>
    <row r="38" spans="1:4">
      <c r="A38" s="159" t="s">
        <v>813</v>
      </c>
      <c r="B38">
        <v>3</v>
      </c>
      <c r="C38" s="161">
        <v>1736</v>
      </c>
      <c r="D38" s="162">
        <v>673</v>
      </c>
    </row>
    <row r="39" spans="1:4">
      <c r="A39" s="159" t="s">
        <v>816</v>
      </c>
      <c r="B39">
        <v>3</v>
      </c>
      <c r="C39" s="161">
        <v>3696</v>
      </c>
      <c r="D39" s="162">
        <v>818</v>
      </c>
    </row>
    <row r="40" spans="1:4">
      <c r="A40" s="159" t="s">
        <v>819</v>
      </c>
      <c r="B40">
        <v>3</v>
      </c>
      <c r="C40" s="161">
        <v>2656</v>
      </c>
      <c r="D40" s="162">
        <v>837</v>
      </c>
    </row>
    <row r="41" spans="1:4">
      <c r="A41" s="159" t="s">
        <v>820</v>
      </c>
      <c r="B41">
        <v>3</v>
      </c>
      <c r="C41" s="161">
        <v>3843</v>
      </c>
      <c r="D41" s="162">
        <v>1074</v>
      </c>
    </row>
    <row r="42" spans="1:4">
      <c r="A42" s="159" t="s">
        <v>828</v>
      </c>
      <c r="B42">
        <v>3</v>
      </c>
      <c r="C42" s="161">
        <v>2165</v>
      </c>
      <c r="D42" s="162">
        <v>671</v>
      </c>
    </row>
    <row r="43" spans="1:4">
      <c r="A43" s="159" t="s">
        <v>830</v>
      </c>
      <c r="B43">
        <v>3</v>
      </c>
      <c r="C43" s="161">
        <v>1945</v>
      </c>
      <c r="D43" s="162">
        <v>648</v>
      </c>
    </row>
    <row r="44" spans="1:4">
      <c r="A44" s="159" t="s">
        <v>1020</v>
      </c>
      <c r="B44">
        <v>3</v>
      </c>
      <c r="C44" s="161">
        <v>3575</v>
      </c>
      <c r="D44" s="162">
        <v>1320</v>
      </c>
    </row>
    <row r="45" spans="1:4">
      <c r="A45" s="159" t="s">
        <v>845</v>
      </c>
      <c r="B45">
        <v>3</v>
      </c>
      <c r="C45" s="161">
        <v>3535</v>
      </c>
      <c r="D45" s="162">
        <v>1091</v>
      </c>
    </row>
    <row r="46" spans="1:4">
      <c r="A46" s="159" t="s">
        <v>746</v>
      </c>
      <c r="B46">
        <v>4</v>
      </c>
      <c r="C46" s="161">
        <v>2224</v>
      </c>
      <c r="D46" s="162">
        <v>393</v>
      </c>
    </row>
    <row r="47" spans="1:4">
      <c r="A47" s="159" t="s">
        <v>748</v>
      </c>
      <c r="B47">
        <v>4</v>
      </c>
      <c r="C47" s="161">
        <v>7333</v>
      </c>
      <c r="D47" s="162">
        <v>833</v>
      </c>
    </row>
    <row r="48" spans="1:4">
      <c r="A48" s="159" t="s">
        <v>750</v>
      </c>
      <c r="B48">
        <v>4</v>
      </c>
      <c r="C48" s="161">
        <v>4648</v>
      </c>
      <c r="D48" s="162">
        <v>984</v>
      </c>
    </row>
    <row r="49" spans="1:4">
      <c r="A49" s="159" t="s">
        <v>768</v>
      </c>
      <c r="B49">
        <v>4</v>
      </c>
      <c r="C49" s="161">
        <v>3717</v>
      </c>
      <c r="D49" s="162">
        <v>476</v>
      </c>
    </row>
    <row r="50" spans="1:4">
      <c r="A50" s="159" t="s">
        <v>769</v>
      </c>
      <c r="B50">
        <v>4</v>
      </c>
      <c r="C50" s="161">
        <v>8299</v>
      </c>
      <c r="D50" s="162">
        <v>1290</v>
      </c>
    </row>
    <row r="51" spans="1:4">
      <c r="A51" s="159" t="s">
        <v>770</v>
      </c>
      <c r="B51">
        <v>4</v>
      </c>
      <c r="C51" s="161">
        <v>2784</v>
      </c>
      <c r="D51" s="162">
        <v>420</v>
      </c>
    </row>
    <row r="52" spans="1:4">
      <c r="A52" s="159" t="s">
        <v>771</v>
      </c>
      <c r="B52">
        <v>4</v>
      </c>
      <c r="C52" s="161">
        <v>6212</v>
      </c>
      <c r="D52" s="162">
        <v>1158</v>
      </c>
    </row>
    <row r="53" spans="1:4">
      <c r="A53" s="159" t="s">
        <v>773</v>
      </c>
      <c r="B53">
        <v>4</v>
      </c>
      <c r="C53" s="161">
        <v>2648</v>
      </c>
      <c r="D53" s="162">
        <v>609</v>
      </c>
    </row>
    <row r="54" spans="1:4">
      <c r="A54" s="159" t="s">
        <v>794</v>
      </c>
      <c r="B54">
        <v>4</v>
      </c>
      <c r="C54" s="161">
        <v>39777</v>
      </c>
      <c r="D54" s="162">
        <v>7320</v>
      </c>
    </row>
    <row r="55" spans="1:4">
      <c r="A55" s="159" t="s">
        <v>796</v>
      </c>
      <c r="B55">
        <v>4</v>
      </c>
      <c r="C55" s="161">
        <v>2880</v>
      </c>
      <c r="D55" s="162">
        <v>546</v>
      </c>
    </row>
    <row r="56" spans="1:4">
      <c r="A56" s="159" t="s">
        <v>810</v>
      </c>
      <c r="B56">
        <v>4</v>
      </c>
      <c r="C56" s="161">
        <v>3135</v>
      </c>
      <c r="D56" s="162">
        <v>495</v>
      </c>
    </row>
    <row r="57" spans="1:4">
      <c r="A57" s="159" t="s">
        <v>814</v>
      </c>
      <c r="B57">
        <v>4</v>
      </c>
      <c r="C57" s="161">
        <v>1789</v>
      </c>
      <c r="D57" s="162">
        <v>248</v>
      </c>
    </row>
    <row r="58" spans="1:4">
      <c r="A58" s="159" t="s">
        <v>824</v>
      </c>
      <c r="B58">
        <v>4</v>
      </c>
      <c r="C58" s="161">
        <v>3759</v>
      </c>
      <c r="D58" s="162">
        <v>432</v>
      </c>
    </row>
    <row r="59" spans="1:4">
      <c r="A59" s="159" t="s">
        <v>825</v>
      </c>
      <c r="B59">
        <v>4</v>
      </c>
      <c r="C59" s="161">
        <v>1804</v>
      </c>
      <c r="D59" s="162">
        <v>217</v>
      </c>
    </row>
    <row r="60" spans="1:4">
      <c r="A60" s="159" t="s">
        <v>826</v>
      </c>
      <c r="B60">
        <v>4</v>
      </c>
      <c r="C60" s="161">
        <v>7319</v>
      </c>
      <c r="D60" s="162">
        <v>2316</v>
      </c>
    </row>
    <row r="61" spans="1:4">
      <c r="A61" s="159" t="s">
        <v>848</v>
      </c>
      <c r="B61">
        <v>4</v>
      </c>
      <c r="C61" s="161">
        <v>2261</v>
      </c>
      <c r="D61" s="162">
        <v>450</v>
      </c>
    </row>
    <row r="62" spans="1:4">
      <c r="A62" s="159" t="s">
        <v>747</v>
      </c>
      <c r="B62">
        <v>5</v>
      </c>
      <c r="C62" s="161">
        <v>9018</v>
      </c>
      <c r="D62" s="162">
        <v>1500</v>
      </c>
    </row>
    <row r="63" spans="1:4">
      <c r="A63" s="159" t="s">
        <v>749</v>
      </c>
      <c r="B63">
        <v>5</v>
      </c>
      <c r="C63" s="161">
        <v>4052</v>
      </c>
      <c r="D63" s="162">
        <v>705</v>
      </c>
    </row>
    <row r="64" spans="1:4">
      <c r="A64" s="159" t="s">
        <v>753</v>
      </c>
      <c r="B64">
        <v>5</v>
      </c>
      <c r="C64" s="161">
        <v>3933</v>
      </c>
      <c r="D64" s="162">
        <v>625</v>
      </c>
    </row>
    <row r="65" spans="1:4">
      <c r="A65" s="159" t="s">
        <v>774</v>
      </c>
      <c r="B65">
        <v>5</v>
      </c>
      <c r="C65" s="161">
        <v>9757</v>
      </c>
      <c r="D65" s="162">
        <v>2862</v>
      </c>
    </row>
    <row r="66" spans="1:4">
      <c r="A66" s="159" t="s">
        <v>799</v>
      </c>
      <c r="B66">
        <v>5</v>
      </c>
      <c r="C66" s="161">
        <v>7903</v>
      </c>
      <c r="D66" s="162">
        <v>1526</v>
      </c>
    </row>
    <row r="67" spans="1:4">
      <c r="A67" s="159" t="s">
        <v>803</v>
      </c>
      <c r="B67">
        <v>5</v>
      </c>
      <c r="C67" s="161">
        <v>3547</v>
      </c>
      <c r="D67" s="162">
        <v>705</v>
      </c>
    </row>
    <row r="68" spans="1:4">
      <c r="A68" s="159" t="s">
        <v>807</v>
      </c>
      <c r="B68">
        <v>5</v>
      </c>
      <c r="C68" s="161">
        <v>1973</v>
      </c>
      <c r="D68" s="162">
        <v>381</v>
      </c>
    </row>
    <row r="69" spans="1:4">
      <c r="A69" s="159" t="s">
        <v>812</v>
      </c>
      <c r="B69">
        <v>5</v>
      </c>
      <c r="C69" s="161">
        <v>3976</v>
      </c>
      <c r="D69" s="162">
        <v>563</v>
      </c>
    </row>
    <row r="70" spans="1:4">
      <c r="A70" s="159" t="s">
        <v>838</v>
      </c>
      <c r="B70">
        <v>5</v>
      </c>
      <c r="C70" s="161">
        <v>69781</v>
      </c>
      <c r="D70" s="162">
        <v>19655</v>
      </c>
    </row>
    <row r="71" spans="1:4">
      <c r="A71" s="159" t="s">
        <v>751</v>
      </c>
      <c r="B71">
        <v>6</v>
      </c>
      <c r="C71" s="161">
        <v>2557</v>
      </c>
      <c r="D71" s="162">
        <v>875</v>
      </c>
    </row>
    <row r="72" spans="1:4">
      <c r="A72" s="159" t="s">
        <v>759</v>
      </c>
      <c r="B72">
        <v>6</v>
      </c>
      <c r="C72" s="161">
        <v>4652</v>
      </c>
      <c r="D72" s="162">
        <v>1631</v>
      </c>
    </row>
    <row r="73" spans="1:4">
      <c r="A73" s="159" t="s">
        <v>761</v>
      </c>
      <c r="B73">
        <v>6</v>
      </c>
      <c r="C73" s="161">
        <v>23408</v>
      </c>
      <c r="D73" s="162">
        <v>12388</v>
      </c>
    </row>
    <row r="74" spans="1:4">
      <c r="A74" s="159" t="s">
        <v>763</v>
      </c>
      <c r="B74">
        <v>6</v>
      </c>
      <c r="C74" s="161">
        <v>8498</v>
      </c>
      <c r="D74" s="162">
        <v>3920</v>
      </c>
    </row>
    <row r="75" spans="1:4">
      <c r="A75" s="159" t="s">
        <v>764</v>
      </c>
      <c r="B75">
        <v>6</v>
      </c>
      <c r="C75" s="161">
        <v>4229</v>
      </c>
      <c r="D75" s="162">
        <v>1688</v>
      </c>
    </row>
    <row r="76" spans="1:4">
      <c r="A76" s="159" t="s">
        <v>756</v>
      </c>
      <c r="B76">
        <v>6</v>
      </c>
      <c r="C76" s="161">
        <v>1596</v>
      </c>
      <c r="D76" s="162">
        <v>472</v>
      </c>
    </row>
    <row r="77" spans="1:4">
      <c r="A77" s="159" t="s">
        <v>772</v>
      </c>
      <c r="B77">
        <v>6</v>
      </c>
      <c r="C77" s="161">
        <v>3840</v>
      </c>
      <c r="D77" s="162">
        <v>1475</v>
      </c>
    </row>
    <row r="78" spans="1:4">
      <c r="A78" s="159" t="s">
        <v>785</v>
      </c>
      <c r="B78">
        <v>6</v>
      </c>
      <c r="C78" s="161">
        <v>3166</v>
      </c>
      <c r="D78" s="162">
        <v>944</v>
      </c>
    </row>
    <row r="79" spans="1:4">
      <c r="A79" s="159" t="s">
        <v>802</v>
      </c>
      <c r="B79">
        <v>6</v>
      </c>
      <c r="C79" s="161">
        <v>978</v>
      </c>
      <c r="D79" s="162">
        <v>155</v>
      </c>
    </row>
    <row r="80" spans="1:4">
      <c r="A80" s="159" t="s">
        <v>811</v>
      </c>
      <c r="B80">
        <v>6</v>
      </c>
      <c r="C80" s="161">
        <v>9035</v>
      </c>
      <c r="D80" s="162">
        <v>3111</v>
      </c>
    </row>
    <row r="81" spans="1:4">
      <c r="A81" s="159" t="s">
        <v>823</v>
      </c>
      <c r="B81">
        <v>6</v>
      </c>
      <c r="C81" s="161">
        <v>3262</v>
      </c>
      <c r="D81" s="162">
        <v>1344</v>
      </c>
    </row>
    <row r="82" spans="1:4">
      <c r="A82" s="159" t="s">
        <v>827</v>
      </c>
      <c r="B82">
        <v>6</v>
      </c>
      <c r="C82" s="161">
        <v>11772</v>
      </c>
      <c r="D82" s="162">
        <v>3767</v>
      </c>
    </row>
    <row r="83" spans="1:4">
      <c r="A83" s="159" t="s">
        <v>833</v>
      </c>
      <c r="B83">
        <v>6</v>
      </c>
      <c r="C83" s="161">
        <v>10210</v>
      </c>
      <c r="D83" s="162">
        <v>3511</v>
      </c>
    </row>
    <row r="84" spans="1:4">
      <c r="A84" s="159" t="s">
        <v>834</v>
      </c>
      <c r="B84">
        <v>6</v>
      </c>
      <c r="C84" s="161">
        <v>7265</v>
      </c>
      <c r="D84" s="162">
        <v>2644</v>
      </c>
    </row>
    <row r="85" spans="1:4">
      <c r="A85" s="159" t="s">
        <v>841</v>
      </c>
      <c r="B85">
        <v>6</v>
      </c>
      <c r="C85" s="161">
        <v>4117</v>
      </c>
      <c r="D85" s="162">
        <v>1917</v>
      </c>
    </row>
    <row r="86" spans="1:4">
      <c r="A86" s="159" t="s">
        <v>844</v>
      </c>
      <c r="B86">
        <v>6</v>
      </c>
      <c r="C86" s="161">
        <v>77940</v>
      </c>
      <c r="D86" s="162">
        <v>22840</v>
      </c>
    </row>
    <row r="87" spans="1:4">
      <c r="A87" s="159" t="s">
        <v>846</v>
      </c>
      <c r="B87">
        <v>6</v>
      </c>
      <c r="C87" s="161">
        <v>12252</v>
      </c>
      <c r="D87" s="162">
        <v>4262</v>
      </c>
    </row>
    <row r="88" spans="1:4">
      <c r="A88" s="159" t="s">
        <v>744</v>
      </c>
      <c r="B88">
        <v>7</v>
      </c>
      <c r="C88" s="161">
        <v>8272</v>
      </c>
      <c r="D88" s="162">
        <v>2775</v>
      </c>
    </row>
    <row r="89" spans="1:4">
      <c r="A89" s="159" t="s">
        <v>758</v>
      </c>
      <c r="B89">
        <v>7</v>
      </c>
      <c r="C89" s="161">
        <v>3061</v>
      </c>
      <c r="D89" s="162">
        <v>1047</v>
      </c>
    </row>
    <row r="90" spans="1:4">
      <c r="A90" s="159" t="s">
        <v>760</v>
      </c>
      <c r="B90">
        <v>7</v>
      </c>
      <c r="C90" s="161">
        <v>3201</v>
      </c>
      <c r="D90" s="162">
        <v>984</v>
      </c>
    </row>
    <row r="91" spans="1:4">
      <c r="A91" s="159" t="s">
        <v>766</v>
      </c>
      <c r="B91">
        <v>7</v>
      </c>
      <c r="C91" s="161">
        <v>3358</v>
      </c>
      <c r="D91" s="162">
        <v>830</v>
      </c>
    </row>
    <row r="92" spans="1:4">
      <c r="A92" s="159" t="s">
        <v>767</v>
      </c>
      <c r="B92">
        <v>7</v>
      </c>
      <c r="C92" s="161">
        <v>5438</v>
      </c>
      <c r="D92" s="162">
        <v>1067</v>
      </c>
    </row>
    <row r="93" spans="1:4">
      <c r="A93" s="159" t="s">
        <v>788</v>
      </c>
      <c r="B93">
        <v>7</v>
      </c>
      <c r="C93" s="161">
        <v>3259</v>
      </c>
      <c r="D93" s="162">
        <v>590</v>
      </c>
    </row>
    <row r="94" spans="1:4">
      <c r="A94" s="159" t="s">
        <v>789</v>
      </c>
      <c r="B94">
        <v>7</v>
      </c>
      <c r="C94" s="161">
        <v>5718</v>
      </c>
      <c r="D94" s="162">
        <v>1403</v>
      </c>
    </row>
    <row r="95" spans="1:4">
      <c r="A95" s="159" t="s">
        <v>791</v>
      </c>
      <c r="B95">
        <v>7</v>
      </c>
      <c r="C95" s="161">
        <v>3756</v>
      </c>
      <c r="D95" s="162">
        <v>1750</v>
      </c>
    </row>
    <row r="96" spans="1:4">
      <c r="A96" s="159" t="s">
        <v>795</v>
      </c>
      <c r="B96">
        <v>7</v>
      </c>
      <c r="C96" s="161">
        <v>11494</v>
      </c>
      <c r="D96" s="162">
        <v>2578</v>
      </c>
    </row>
    <row r="97" spans="1:4">
      <c r="A97" s="159" t="s">
        <v>798</v>
      </c>
      <c r="B97">
        <v>7</v>
      </c>
      <c r="C97" s="161">
        <v>21227</v>
      </c>
      <c r="D97" s="162">
        <v>5451</v>
      </c>
    </row>
    <row r="98" spans="1:4">
      <c r="A98" s="159" t="s">
        <v>800</v>
      </c>
      <c r="B98">
        <v>7</v>
      </c>
      <c r="C98" s="161">
        <v>15216</v>
      </c>
      <c r="D98" s="162">
        <v>4282</v>
      </c>
    </row>
    <row r="99" spans="1:4">
      <c r="A99" s="159" t="s">
        <v>804</v>
      </c>
      <c r="B99">
        <v>7</v>
      </c>
      <c r="C99" s="161">
        <v>4891</v>
      </c>
      <c r="D99" s="162">
        <v>1239</v>
      </c>
    </row>
    <row r="100" spans="1:4">
      <c r="A100" s="159" t="s">
        <v>808</v>
      </c>
      <c r="B100">
        <v>7</v>
      </c>
      <c r="C100" s="161">
        <v>4108</v>
      </c>
      <c r="D100" s="162">
        <v>1039</v>
      </c>
    </row>
    <row r="101" spans="1:4">
      <c r="A101" s="159" t="s">
        <v>815</v>
      </c>
      <c r="B101">
        <v>7</v>
      </c>
      <c r="C101" s="161">
        <v>5188</v>
      </c>
      <c r="D101" s="162">
        <v>2859</v>
      </c>
    </row>
    <row r="102" spans="1:4">
      <c r="A102" s="159" t="s">
        <v>817</v>
      </c>
      <c r="B102">
        <v>7</v>
      </c>
      <c r="C102" s="161">
        <v>6650</v>
      </c>
      <c r="D102" s="162">
        <v>2245</v>
      </c>
    </row>
    <row r="103" spans="1:4">
      <c r="A103" s="159" t="s">
        <v>821</v>
      </c>
      <c r="B103">
        <v>7</v>
      </c>
      <c r="C103" s="161">
        <v>39632</v>
      </c>
      <c r="D103" s="162">
        <v>10457</v>
      </c>
    </row>
    <row r="104" spans="1:4">
      <c r="A104" s="159" t="s">
        <v>822</v>
      </c>
      <c r="B104">
        <v>7</v>
      </c>
      <c r="C104" s="161">
        <v>9094</v>
      </c>
      <c r="D104" s="162">
        <v>2693</v>
      </c>
    </row>
    <row r="105" spans="1:4">
      <c r="A105" s="159" t="s">
        <v>831</v>
      </c>
      <c r="B105">
        <v>7</v>
      </c>
      <c r="C105" s="161">
        <v>39171</v>
      </c>
      <c r="D105" s="162">
        <v>11516</v>
      </c>
    </row>
    <row r="106" spans="1:4">
      <c r="A106" s="159" t="s">
        <v>1018</v>
      </c>
      <c r="B106">
        <v>7</v>
      </c>
      <c r="C106" s="161">
        <v>4886</v>
      </c>
      <c r="D106" s="162">
        <v>1657</v>
      </c>
    </row>
    <row r="107" spans="1:4">
      <c r="A107" s="159" t="s">
        <v>840</v>
      </c>
      <c r="B107">
        <v>7</v>
      </c>
      <c r="C107" s="161">
        <v>9379</v>
      </c>
      <c r="D107" s="162">
        <v>2976</v>
      </c>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02EB3-1034-8249-B461-63F43161E0F4}">
  <dimension ref="A1:J107"/>
  <sheetViews>
    <sheetView workbookViewId="0"/>
  </sheetViews>
  <sheetFormatPr defaultColWidth="8.85546875" defaultRowHeight="15"/>
  <cols>
    <col min="1" max="1" width="16" bestFit="1" customWidth="1"/>
    <col min="2" max="2" width="12" bestFit="1" customWidth="1"/>
    <col min="3" max="3" width="17.85546875" bestFit="1" customWidth="1"/>
    <col min="4" max="4" width="11.42578125" bestFit="1" customWidth="1"/>
    <col min="6" max="6" width="11.28515625" bestFit="1" customWidth="1"/>
    <col min="7" max="7" width="10.42578125" bestFit="1" customWidth="1"/>
    <col min="8" max="8" width="20.85546875" bestFit="1" customWidth="1"/>
    <col min="9" max="9" width="9.140625" bestFit="1" customWidth="1"/>
  </cols>
  <sheetData>
    <row r="1" spans="1:10">
      <c r="A1" s="157" t="s">
        <v>621</v>
      </c>
      <c r="B1" s="157" t="s">
        <v>1013</v>
      </c>
      <c r="C1" s="158" t="s">
        <v>1014</v>
      </c>
      <c r="D1" s="158" t="s">
        <v>1015</v>
      </c>
    </row>
    <row r="2" spans="1:10">
      <c r="A2" s="159" t="s">
        <v>752</v>
      </c>
      <c r="B2">
        <v>1</v>
      </c>
      <c r="C2" s="161">
        <v>7954</v>
      </c>
      <c r="D2" s="162">
        <v>2602</v>
      </c>
      <c r="F2" t="s">
        <v>620</v>
      </c>
      <c r="G2" t="s">
        <v>1029</v>
      </c>
      <c r="H2" t="s">
        <v>1094</v>
      </c>
      <c r="I2" t="s">
        <v>1016</v>
      </c>
    </row>
    <row r="3" spans="1:10">
      <c r="A3" s="159" t="s">
        <v>765</v>
      </c>
      <c r="B3">
        <v>1</v>
      </c>
      <c r="C3" s="161">
        <v>4761</v>
      </c>
      <c r="D3" s="162">
        <v>2670</v>
      </c>
      <c r="F3">
        <v>1</v>
      </c>
      <c r="G3" s="225">
        <f>SUM(C2:C11)</f>
        <v>132551</v>
      </c>
      <c r="H3" s="225">
        <f>SUM(D2:D11)</f>
        <v>95757</v>
      </c>
      <c r="I3" s="179">
        <f>H3/G3</f>
        <v>0.72241627750827986</v>
      </c>
      <c r="J3">
        <v>0.71950334779257286</v>
      </c>
    </row>
    <row r="4" spans="1:10">
      <c r="A4" s="159" t="s">
        <v>775</v>
      </c>
      <c r="B4">
        <v>1</v>
      </c>
      <c r="C4" s="161">
        <v>22708</v>
      </c>
      <c r="D4" s="162">
        <v>18681</v>
      </c>
      <c r="F4">
        <v>2</v>
      </c>
      <c r="G4" s="225">
        <f>SUM(C12:C31)</f>
        <v>1308733</v>
      </c>
      <c r="H4" s="225">
        <f>SUM(D12:D31)</f>
        <v>265303</v>
      </c>
      <c r="I4" s="179">
        <f t="shared" ref="I4:I9" si="0">H4/G4</f>
        <v>0.20271743739937786</v>
      </c>
      <c r="J4">
        <v>0.20317439003309132</v>
      </c>
    </row>
    <row r="5" spans="1:10">
      <c r="A5" s="159" t="s">
        <v>780</v>
      </c>
      <c r="B5">
        <v>1</v>
      </c>
      <c r="C5" s="161">
        <v>30893</v>
      </c>
      <c r="D5" s="162">
        <v>18292</v>
      </c>
      <c r="F5">
        <v>3</v>
      </c>
      <c r="G5" s="225">
        <f>SUM(C32:C45)</f>
        <v>74587</v>
      </c>
      <c r="H5" s="225">
        <f>SUM(D32:D45)</f>
        <v>52944</v>
      </c>
      <c r="I5" s="179">
        <f t="shared" si="0"/>
        <v>0.70982879053990644</v>
      </c>
      <c r="J5">
        <v>0.69679522289164675</v>
      </c>
    </row>
    <row r="6" spans="1:10">
      <c r="A6" s="159" t="s">
        <v>786</v>
      </c>
      <c r="B6">
        <v>1</v>
      </c>
      <c r="C6" s="161">
        <v>7296</v>
      </c>
      <c r="D6" s="162">
        <v>5787</v>
      </c>
      <c r="F6">
        <v>4</v>
      </c>
      <c r="G6" s="225">
        <f>SUM(C46:C61)</f>
        <v>100589</v>
      </c>
      <c r="H6" s="225">
        <f>SUM(D46:D61)</f>
        <v>55891</v>
      </c>
      <c r="I6" s="179">
        <f t="shared" si="0"/>
        <v>0.55563729632464787</v>
      </c>
      <c r="J6">
        <v>0.55563729632464787</v>
      </c>
    </row>
    <row r="7" spans="1:10">
      <c r="A7" s="159" t="s">
        <v>787</v>
      </c>
      <c r="B7">
        <v>1</v>
      </c>
      <c r="C7" s="161">
        <v>2553</v>
      </c>
      <c r="D7" s="162">
        <v>1887</v>
      </c>
      <c r="F7">
        <v>5</v>
      </c>
      <c r="G7" s="225">
        <f>SUM(C62:C70)</f>
        <v>113940</v>
      </c>
      <c r="H7" s="225">
        <f>SUM(D62:D70)</f>
        <v>76606</v>
      </c>
      <c r="I7" s="179">
        <f t="shared" si="0"/>
        <v>0.67233631736001409</v>
      </c>
      <c r="J7">
        <v>0.68083047417964282</v>
      </c>
    </row>
    <row r="8" spans="1:10">
      <c r="A8" s="159" t="s">
        <v>790</v>
      </c>
      <c r="B8">
        <v>1</v>
      </c>
      <c r="C8" s="161">
        <v>39099</v>
      </c>
      <c r="D8" s="162">
        <v>32601</v>
      </c>
      <c r="F8">
        <v>6</v>
      </c>
      <c r="G8" s="225">
        <f>SUM(C71:C87)</f>
        <v>188777</v>
      </c>
      <c r="H8" s="225">
        <f>SUM(D71:D87)</f>
        <v>138103</v>
      </c>
      <c r="I8" s="179">
        <f t="shared" si="0"/>
        <v>0.73156687520195784</v>
      </c>
      <c r="J8">
        <v>0.72197506961364433</v>
      </c>
    </row>
    <row r="9" spans="1:10">
      <c r="A9" s="159" t="s">
        <v>797</v>
      </c>
      <c r="B9">
        <v>1</v>
      </c>
      <c r="C9" s="161">
        <v>6892</v>
      </c>
      <c r="D9" s="162">
        <v>5762</v>
      </c>
      <c r="F9">
        <v>7</v>
      </c>
      <c r="G9" s="225">
        <f>SUM(C88:C107)</f>
        <v>206999</v>
      </c>
      <c r="H9" s="225">
        <f>SUM(D88:D107)</f>
        <v>149302</v>
      </c>
      <c r="I9" s="179">
        <f t="shared" si="0"/>
        <v>0.72126918487528924</v>
      </c>
      <c r="J9">
        <v>0.69863232824122212</v>
      </c>
    </row>
    <row r="10" spans="1:10">
      <c r="A10" s="159" t="s">
        <v>805</v>
      </c>
      <c r="B10">
        <v>1</v>
      </c>
      <c r="C10" s="161">
        <v>5194</v>
      </c>
      <c r="D10" s="162">
        <v>3779</v>
      </c>
    </row>
    <row r="11" spans="1:10">
      <c r="A11" s="159" t="s">
        <v>829</v>
      </c>
      <c r="B11">
        <v>1</v>
      </c>
      <c r="C11" s="161">
        <v>5201</v>
      </c>
      <c r="D11" s="162">
        <v>3696</v>
      </c>
    </row>
    <row r="12" spans="1:10">
      <c r="A12" s="159" t="s">
        <v>739</v>
      </c>
      <c r="B12" s="160">
        <v>2</v>
      </c>
      <c r="C12" s="161">
        <v>6600</v>
      </c>
      <c r="D12" s="162">
        <v>5399</v>
      </c>
    </row>
    <row r="13" spans="1:10">
      <c r="A13" s="159" t="s">
        <v>743</v>
      </c>
      <c r="B13">
        <v>2</v>
      </c>
      <c r="C13" s="161">
        <v>20657</v>
      </c>
      <c r="D13" s="162">
        <v>14489</v>
      </c>
    </row>
    <row r="14" spans="1:10">
      <c r="A14" s="159" t="s">
        <v>745</v>
      </c>
      <c r="B14">
        <v>2</v>
      </c>
      <c r="C14" s="161">
        <v>5899</v>
      </c>
      <c r="D14" s="162">
        <v>2664</v>
      </c>
    </row>
    <row r="15" spans="1:10">
      <c r="A15" s="159" t="s">
        <v>762</v>
      </c>
      <c r="B15">
        <v>2</v>
      </c>
      <c r="C15" s="161">
        <v>4536</v>
      </c>
      <c r="D15" s="162">
        <v>2122</v>
      </c>
    </row>
    <row r="16" spans="1:10">
      <c r="A16" s="159" t="s">
        <v>755</v>
      </c>
      <c r="B16">
        <v>2</v>
      </c>
      <c r="C16" s="161">
        <v>13918</v>
      </c>
      <c r="D16" s="162">
        <v>4909</v>
      </c>
    </row>
    <row r="17" spans="1:4">
      <c r="A17" s="159" t="s">
        <v>757</v>
      </c>
      <c r="B17">
        <v>2</v>
      </c>
      <c r="C17" s="161">
        <v>5259</v>
      </c>
      <c r="D17" s="162">
        <v>4010</v>
      </c>
    </row>
    <row r="18" spans="1:4">
      <c r="A18" s="159" t="s">
        <v>778</v>
      </c>
      <c r="B18">
        <v>2</v>
      </c>
      <c r="C18" s="161">
        <v>7786</v>
      </c>
      <c r="D18" s="162">
        <v>5549</v>
      </c>
    </row>
    <row r="19" spans="1:4">
      <c r="A19" s="159" t="s">
        <v>781</v>
      </c>
      <c r="B19">
        <v>2</v>
      </c>
      <c r="C19" s="161">
        <v>4135</v>
      </c>
      <c r="D19" s="162">
        <v>1787</v>
      </c>
    </row>
    <row r="20" spans="1:4">
      <c r="A20" s="159" t="s">
        <v>783</v>
      </c>
      <c r="B20">
        <v>2</v>
      </c>
      <c r="C20" s="161">
        <v>98317</v>
      </c>
      <c r="D20" s="162">
        <v>24080</v>
      </c>
    </row>
    <row r="21" spans="1:4">
      <c r="A21" s="159" t="s">
        <v>792</v>
      </c>
      <c r="B21">
        <v>2</v>
      </c>
      <c r="C21" s="161">
        <v>936261</v>
      </c>
      <c r="D21" s="162">
        <v>109050</v>
      </c>
    </row>
    <row r="22" spans="1:4">
      <c r="A22" s="159" t="s">
        <v>793</v>
      </c>
      <c r="B22">
        <v>2</v>
      </c>
      <c r="C22" s="161">
        <v>3264</v>
      </c>
      <c r="D22" s="162">
        <v>1353</v>
      </c>
    </row>
    <row r="23" spans="1:4">
      <c r="A23" s="159" t="s">
        <v>801</v>
      </c>
      <c r="B23">
        <v>2</v>
      </c>
      <c r="C23" s="161">
        <v>57820</v>
      </c>
      <c r="D23" s="162">
        <v>6201</v>
      </c>
    </row>
    <row r="24" spans="1:4">
      <c r="A24" s="159" t="s">
        <v>809</v>
      </c>
      <c r="B24">
        <v>2</v>
      </c>
      <c r="C24" s="161">
        <v>9871</v>
      </c>
      <c r="D24" s="162">
        <v>6636</v>
      </c>
    </row>
    <row r="25" spans="1:4">
      <c r="A25" s="159" t="s">
        <v>818</v>
      </c>
      <c r="B25">
        <v>2</v>
      </c>
      <c r="C25" s="161">
        <v>27494</v>
      </c>
      <c r="D25" s="162">
        <v>23718</v>
      </c>
    </row>
    <row r="26" spans="1:4">
      <c r="A26" s="159" t="s">
        <v>832</v>
      </c>
      <c r="B26">
        <v>2</v>
      </c>
      <c r="C26" s="161">
        <v>7472</v>
      </c>
      <c r="D26" s="162">
        <v>6501</v>
      </c>
    </row>
    <row r="27" spans="1:4">
      <c r="A27" s="159" t="s">
        <v>835</v>
      </c>
      <c r="B27">
        <v>2</v>
      </c>
      <c r="C27" s="161">
        <v>20827</v>
      </c>
      <c r="D27" s="162">
        <v>11222</v>
      </c>
    </row>
    <row r="28" spans="1:4">
      <c r="A28" s="159" t="s">
        <v>1019</v>
      </c>
      <c r="B28">
        <v>2</v>
      </c>
      <c r="C28" s="161">
        <v>5489</v>
      </c>
      <c r="D28" s="162">
        <v>2762</v>
      </c>
    </row>
    <row r="29" spans="1:4">
      <c r="A29" s="159" t="s">
        <v>842</v>
      </c>
      <c r="B29">
        <v>2</v>
      </c>
      <c r="C29" s="161">
        <v>3736</v>
      </c>
      <c r="D29" s="162">
        <v>2107</v>
      </c>
    </row>
    <row r="30" spans="1:4">
      <c r="A30" s="159" t="s">
        <v>843</v>
      </c>
      <c r="B30">
        <v>2</v>
      </c>
      <c r="C30" s="161">
        <v>66236</v>
      </c>
      <c r="D30" s="162">
        <v>29293</v>
      </c>
    </row>
    <row r="31" spans="1:4">
      <c r="A31" s="159" t="s">
        <v>847</v>
      </c>
      <c r="B31">
        <v>2</v>
      </c>
      <c r="C31" s="161">
        <v>3156</v>
      </c>
      <c r="D31" s="162">
        <v>1451</v>
      </c>
    </row>
    <row r="32" spans="1:4">
      <c r="A32" s="159" t="s">
        <v>776</v>
      </c>
      <c r="B32">
        <v>3</v>
      </c>
      <c r="C32" s="161">
        <v>6181</v>
      </c>
      <c r="D32" s="162">
        <v>4925</v>
      </c>
    </row>
    <row r="33" spans="1:4">
      <c r="A33" s="159" t="s">
        <v>777</v>
      </c>
      <c r="B33">
        <v>3</v>
      </c>
      <c r="C33" s="161">
        <v>6066</v>
      </c>
      <c r="D33" s="162">
        <v>3696</v>
      </c>
    </row>
    <row r="34" spans="1:4">
      <c r="A34" s="159" t="s">
        <v>779</v>
      </c>
      <c r="B34">
        <v>3</v>
      </c>
      <c r="C34" s="161">
        <v>5297</v>
      </c>
      <c r="D34" s="162">
        <v>4137</v>
      </c>
    </row>
    <row r="35" spans="1:4">
      <c r="A35" s="159" t="s">
        <v>782</v>
      </c>
      <c r="B35">
        <v>3</v>
      </c>
      <c r="C35" s="161">
        <v>26652</v>
      </c>
      <c r="D35" s="162">
        <v>17073</v>
      </c>
    </row>
    <row r="36" spans="1:4">
      <c r="A36" s="159" t="s">
        <v>784</v>
      </c>
      <c r="B36">
        <v>3</v>
      </c>
      <c r="C36" s="161">
        <v>5537</v>
      </c>
      <c r="D36" s="162">
        <v>4237</v>
      </c>
    </row>
    <row r="37" spans="1:4">
      <c r="A37" s="159" t="s">
        <v>806</v>
      </c>
      <c r="B37">
        <v>3</v>
      </c>
      <c r="C37" s="161">
        <v>1703</v>
      </c>
      <c r="D37" s="162">
        <v>1161</v>
      </c>
    </row>
    <row r="38" spans="1:4">
      <c r="A38" s="159" t="s">
        <v>813</v>
      </c>
      <c r="B38">
        <v>3</v>
      </c>
      <c r="C38" s="161">
        <v>1736</v>
      </c>
      <c r="D38" s="162">
        <v>1395</v>
      </c>
    </row>
    <row r="39" spans="1:4">
      <c r="A39" s="159" t="s">
        <v>816</v>
      </c>
      <c r="B39">
        <v>3</v>
      </c>
      <c r="C39" s="161">
        <v>3696</v>
      </c>
      <c r="D39" s="162">
        <v>2353</v>
      </c>
    </row>
    <row r="40" spans="1:4">
      <c r="A40" s="159" t="s">
        <v>819</v>
      </c>
      <c r="B40">
        <v>3</v>
      </c>
      <c r="C40" s="161">
        <v>2656</v>
      </c>
      <c r="D40" s="162">
        <v>2257</v>
      </c>
    </row>
    <row r="41" spans="1:4">
      <c r="A41" s="159" t="s">
        <v>820</v>
      </c>
      <c r="B41">
        <v>3</v>
      </c>
      <c r="C41" s="161">
        <v>3843</v>
      </c>
      <c r="D41" s="162">
        <v>2803</v>
      </c>
    </row>
    <row r="42" spans="1:4">
      <c r="A42" s="159" t="s">
        <v>828</v>
      </c>
      <c r="B42">
        <v>3</v>
      </c>
      <c r="C42" s="161">
        <v>2165</v>
      </c>
      <c r="D42" s="162">
        <v>1703</v>
      </c>
    </row>
    <row r="43" spans="1:4">
      <c r="A43" s="159" t="s">
        <v>830</v>
      </c>
      <c r="B43">
        <v>3</v>
      </c>
      <c r="C43" s="161">
        <v>1945</v>
      </c>
      <c r="D43" s="162">
        <v>1500</v>
      </c>
    </row>
    <row r="44" spans="1:4">
      <c r="A44" s="159" t="s">
        <v>1020</v>
      </c>
      <c r="B44">
        <v>3</v>
      </c>
      <c r="C44" s="161">
        <v>3575</v>
      </c>
      <c r="D44" s="162">
        <v>2930</v>
      </c>
    </row>
    <row r="45" spans="1:4">
      <c r="A45" s="159" t="s">
        <v>845</v>
      </c>
      <c r="B45">
        <v>3</v>
      </c>
      <c r="C45" s="161">
        <v>3535</v>
      </c>
      <c r="D45" s="162">
        <v>2774</v>
      </c>
    </row>
    <row r="46" spans="1:4">
      <c r="A46" s="159" t="s">
        <v>746</v>
      </c>
      <c r="B46">
        <v>4</v>
      </c>
      <c r="C46" s="161">
        <v>2224</v>
      </c>
      <c r="D46" s="162">
        <v>1007</v>
      </c>
    </row>
    <row r="47" spans="1:4">
      <c r="A47" s="159" t="s">
        <v>748</v>
      </c>
      <c r="B47">
        <v>4</v>
      </c>
      <c r="C47" s="161">
        <v>7333</v>
      </c>
      <c r="D47" s="162">
        <v>4424</v>
      </c>
    </row>
    <row r="48" spans="1:4">
      <c r="A48" s="159" t="s">
        <v>750</v>
      </c>
      <c r="B48">
        <v>4</v>
      </c>
      <c r="C48" s="161">
        <v>4648</v>
      </c>
      <c r="D48" s="162">
        <v>2980</v>
      </c>
    </row>
    <row r="49" spans="1:4">
      <c r="A49" s="159" t="s">
        <v>768</v>
      </c>
      <c r="B49">
        <v>4</v>
      </c>
      <c r="C49" s="161">
        <v>3717</v>
      </c>
      <c r="D49" s="162">
        <v>1541</v>
      </c>
    </row>
    <row r="50" spans="1:4">
      <c r="A50" s="159" t="s">
        <v>769</v>
      </c>
      <c r="B50">
        <v>4</v>
      </c>
      <c r="C50" s="161">
        <v>8299</v>
      </c>
      <c r="D50" s="162">
        <v>3314</v>
      </c>
    </row>
    <row r="51" spans="1:4">
      <c r="A51" s="159" t="s">
        <v>770</v>
      </c>
      <c r="B51">
        <v>4</v>
      </c>
      <c r="C51" s="161">
        <v>2784</v>
      </c>
      <c r="D51" s="162">
        <v>450</v>
      </c>
    </row>
    <row r="52" spans="1:4">
      <c r="A52" s="159" t="s">
        <v>771</v>
      </c>
      <c r="B52">
        <v>4</v>
      </c>
      <c r="C52" s="161">
        <v>6212</v>
      </c>
      <c r="D52" s="162">
        <v>3266</v>
      </c>
    </row>
    <row r="53" spans="1:4">
      <c r="A53" s="159" t="s">
        <v>773</v>
      </c>
      <c r="B53">
        <v>4</v>
      </c>
      <c r="C53" s="161">
        <v>2648</v>
      </c>
      <c r="D53" s="162">
        <v>1967</v>
      </c>
    </row>
    <row r="54" spans="1:4">
      <c r="A54" s="159" t="s">
        <v>794</v>
      </c>
      <c r="B54">
        <v>4</v>
      </c>
      <c r="C54" s="161">
        <v>39777</v>
      </c>
      <c r="D54" s="162">
        <v>23426</v>
      </c>
    </row>
    <row r="55" spans="1:4">
      <c r="A55" s="159" t="s">
        <v>796</v>
      </c>
      <c r="B55">
        <v>4</v>
      </c>
      <c r="C55" s="161">
        <v>2880</v>
      </c>
      <c r="D55" s="162">
        <v>2002</v>
      </c>
    </row>
    <row r="56" spans="1:4">
      <c r="A56" s="159" t="s">
        <v>810</v>
      </c>
      <c r="B56">
        <v>4</v>
      </c>
      <c r="C56" s="161">
        <v>3135</v>
      </c>
      <c r="D56" s="162">
        <v>1544</v>
      </c>
    </row>
    <row r="57" spans="1:4">
      <c r="A57" s="159" t="s">
        <v>814</v>
      </c>
      <c r="B57">
        <v>4</v>
      </c>
      <c r="C57" s="161">
        <v>1789</v>
      </c>
      <c r="D57" s="162">
        <v>1171</v>
      </c>
    </row>
    <row r="58" spans="1:4">
      <c r="A58" s="159" t="s">
        <v>824</v>
      </c>
      <c r="B58">
        <v>4</v>
      </c>
      <c r="C58" s="161">
        <v>3759</v>
      </c>
      <c r="D58" s="162">
        <v>1471</v>
      </c>
    </row>
    <row r="59" spans="1:4">
      <c r="A59" s="159" t="s">
        <v>825</v>
      </c>
      <c r="B59">
        <v>4</v>
      </c>
      <c r="C59" s="161">
        <v>1804</v>
      </c>
      <c r="D59" s="162">
        <v>354</v>
      </c>
    </row>
    <row r="60" spans="1:4">
      <c r="A60" s="159" t="s">
        <v>826</v>
      </c>
      <c r="B60">
        <v>4</v>
      </c>
      <c r="C60" s="161">
        <v>7319</v>
      </c>
      <c r="D60" s="162">
        <v>5614</v>
      </c>
    </row>
    <row r="61" spans="1:4">
      <c r="A61" s="159" t="s">
        <v>848</v>
      </c>
      <c r="B61">
        <v>4</v>
      </c>
      <c r="C61" s="161">
        <v>2261</v>
      </c>
      <c r="D61" s="162">
        <v>1360</v>
      </c>
    </row>
    <row r="62" spans="1:4">
      <c r="A62" s="159" t="s">
        <v>747</v>
      </c>
      <c r="B62">
        <v>5</v>
      </c>
      <c r="C62" s="161">
        <v>9018</v>
      </c>
      <c r="D62" s="162">
        <v>5287</v>
      </c>
    </row>
    <row r="63" spans="1:4">
      <c r="A63" s="159" t="s">
        <v>749</v>
      </c>
      <c r="B63">
        <v>5</v>
      </c>
      <c r="C63" s="161">
        <v>4052</v>
      </c>
      <c r="D63" s="162">
        <v>3363</v>
      </c>
    </row>
    <row r="64" spans="1:4">
      <c r="A64" s="159" t="s">
        <v>753</v>
      </c>
      <c r="B64">
        <v>5</v>
      </c>
      <c r="C64" s="161">
        <v>3933</v>
      </c>
      <c r="D64" s="162">
        <v>2865</v>
      </c>
    </row>
    <row r="65" spans="1:4">
      <c r="A65" s="159" t="s">
        <v>774</v>
      </c>
      <c r="B65">
        <v>5</v>
      </c>
      <c r="C65" s="161">
        <v>9757</v>
      </c>
      <c r="D65" s="162">
        <v>8263</v>
      </c>
    </row>
    <row r="66" spans="1:4">
      <c r="A66" s="159" t="s">
        <v>799</v>
      </c>
      <c r="B66">
        <v>5</v>
      </c>
      <c r="C66" s="161">
        <v>7903</v>
      </c>
      <c r="D66" s="162">
        <v>5581</v>
      </c>
    </row>
    <row r="67" spans="1:4">
      <c r="A67" s="159" t="s">
        <v>803</v>
      </c>
      <c r="B67">
        <v>5</v>
      </c>
      <c r="C67" s="161">
        <v>3547</v>
      </c>
      <c r="D67" s="162">
        <v>908</v>
      </c>
    </row>
    <row r="68" spans="1:4">
      <c r="A68" s="159" t="s">
        <v>807</v>
      </c>
      <c r="B68">
        <v>5</v>
      </c>
      <c r="C68" s="161">
        <v>1973</v>
      </c>
      <c r="D68" s="162">
        <v>377</v>
      </c>
    </row>
    <row r="69" spans="1:4">
      <c r="A69" s="159" t="s">
        <v>812</v>
      </c>
      <c r="B69">
        <v>5</v>
      </c>
      <c r="C69" s="161">
        <v>3976</v>
      </c>
      <c r="D69" s="162">
        <v>2479</v>
      </c>
    </row>
    <row r="70" spans="1:4">
      <c r="A70" s="159" t="s">
        <v>838</v>
      </c>
      <c r="B70">
        <v>5</v>
      </c>
      <c r="C70" s="161">
        <v>69781</v>
      </c>
      <c r="D70" s="162">
        <v>47483</v>
      </c>
    </row>
    <row r="71" spans="1:4">
      <c r="A71" s="159" t="s">
        <v>751</v>
      </c>
      <c r="B71">
        <v>6</v>
      </c>
      <c r="C71" s="161">
        <v>2557</v>
      </c>
      <c r="D71" s="162">
        <v>2024</v>
      </c>
    </row>
    <row r="72" spans="1:4">
      <c r="A72" s="159" t="s">
        <v>759</v>
      </c>
      <c r="B72">
        <v>6</v>
      </c>
      <c r="C72" s="161">
        <v>4652</v>
      </c>
      <c r="D72" s="162">
        <v>3809</v>
      </c>
    </row>
    <row r="73" spans="1:4">
      <c r="A73" s="159" t="s">
        <v>761</v>
      </c>
      <c r="B73">
        <v>6</v>
      </c>
      <c r="C73" s="161">
        <v>23408</v>
      </c>
      <c r="D73" s="162">
        <v>21088</v>
      </c>
    </row>
    <row r="74" spans="1:4">
      <c r="A74" s="159" t="s">
        <v>763</v>
      </c>
      <c r="B74">
        <v>6</v>
      </c>
      <c r="C74" s="161">
        <v>8498</v>
      </c>
      <c r="D74" s="162">
        <v>6935</v>
      </c>
    </row>
    <row r="75" spans="1:4">
      <c r="A75" s="159" t="s">
        <v>764</v>
      </c>
      <c r="B75">
        <v>6</v>
      </c>
      <c r="C75" s="161">
        <v>4229</v>
      </c>
      <c r="D75" s="162">
        <v>3497</v>
      </c>
    </row>
    <row r="76" spans="1:4">
      <c r="A76" s="159" t="s">
        <v>756</v>
      </c>
      <c r="B76">
        <v>6</v>
      </c>
      <c r="C76" s="161">
        <v>1596</v>
      </c>
      <c r="D76" s="162">
        <v>1346</v>
      </c>
    </row>
    <row r="77" spans="1:4">
      <c r="A77" s="159" t="s">
        <v>772</v>
      </c>
      <c r="B77">
        <v>6</v>
      </c>
      <c r="C77" s="161">
        <v>3840</v>
      </c>
      <c r="D77" s="162">
        <v>3414</v>
      </c>
    </row>
    <row r="78" spans="1:4">
      <c r="A78" s="159" t="s">
        <v>785</v>
      </c>
      <c r="B78">
        <v>6</v>
      </c>
      <c r="C78" s="161">
        <v>3166</v>
      </c>
      <c r="D78" s="162">
        <v>2604</v>
      </c>
    </row>
    <row r="79" spans="1:4">
      <c r="A79" s="159" t="s">
        <v>802</v>
      </c>
      <c r="B79">
        <v>6</v>
      </c>
      <c r="C79" s="161">
        <v>978</v>
      </c>
      <c r="D79" s="162">
        <v>841</v>
      </c>
    </row>
    <row r="80" spans="1:4">
      <c r="A80" s="159" t="s">
        <v>811</v>
      </c>
      <c r="B80">
        <v>6</v>
      </c>
      <c r="C80" s="161">
        <v>9035</v>
      </c>
      <c r="D80" s="162">
        <v>6712</v>
      </c>
    </row>
    <row r="81" spans="1:4">
      <c r="A81" s="159" t="s">
        <v>823</v>
      </c>
      <c r="B81">
        <v>6</v>
      </c>
      <c r="C81" s="161">
        <v>3262</v>
      </c>
      <c r="D81" s="162">
        <v>2494</v>
      </c>
    </row>
    <row r="82" spans="1:4">
      <c r="A82" s="159" t="s">
        <v>827</v>
      </c>
      <c r="B82">
        <v>6</v>
      </c>
      <c r="C82" s="161">
        <v>11772</v>
      </c>
      <c r="D82" s="162">
        <v>10461</v>
      </c>
    </row>
    <row r="83" spans="1:4">
      <c r="A83" s="159" t="s">
        <v>833</v>
      </c>
      <c r="B83">
        <v>6</v>
      </c>
      <c r="C83" s="161">
        <v>10210</v>
      </c>
      <c r="D83" s="162">
        <v>8138</v>
      </c>
    </row>
    <row r="84" spans="1:4">
      <c r="A84" s="159" t="s">
        <v>834</v>
      </c>
      <c r="B84">
        <v>6</v>
      </c>
      <c r="C84" s="161">
        <v>7265</v>
      </c>
      <c r="D84" s="162">
        <v>5882</v>
      </c>
    </row>
    <row r="85" spans="1:4">
      <c r="A85" s="159" t="s">
        <v>841</v>
      </c>
      <c r="B85">
        <v>6</v>
      </c>
      <c r="C85" s="161">
        <v>4117</v>
      </c>
      <c r="D85" s="162">
        <v>3795</v>
      </c>
    </row>
    <row r="86" spans="1:4">
      <c r="A86" s="159" t="s">
        <v>844</v>
      </c>
      <c r="B86">
        <v>6</v>
      </c>
      <c r="C86" s="161">
        <v>77940</v>
      </c>
      <c r="D86" s="162">
        <v>44012</v>
      </c>
    </row>
    <row r="87" spans="1:4">
      <c r="A87" s="159" t="s">
        <v>846</v>
      </c>
      <c r="B87">
        <v>6</v>
      </c>
      <c r="C87" s="161">
        <v>12252</v>
      </c>
      <c r="D87" s="162">
        <v>11051</v>
      </c>
    </row>
    <row r="88" spans="1:4">
      <c r="A88" s="159" t="s">
        <v>744</v>
      </c>
      <c r="B88">
        <v>7</v>
      </c>
      <c r="C88" s="161">
        <v>8272</v>
      </c>
      <c r="D88" s="162">
        <v>6572</v>
      </c>
    </row>
    <row r="89" spans="1:4">
      <c r="A89" s="159" t="s">
        <v>758</v>
      </c>
      <c r="B89">
        <v>7</v>
      </c>
      <c r="C89" s="161">
        <v>3061</v>
      </c>
      <c r="D89" s="162">
        <v>2410</v>
      </c>
    </row>
    <row r="90" spans="1:4">
      <c r="A90" s="159" t="s">
        <v>760</v>
      </c>
      <c r="B90">
        <v>7</v>
      </c>
      <c r="C90" s="161">
        <v>3201</v>
      </c>
      <c r="D90" s="162">
        <v>2736</v>
      </c>
    </row>
    <row r="91" spans="1:4">
      <c r="A91" s="159" t="s">
        <v>766</v>
      </c>
      <c r="B91">
        <v>7</v>
      </c>
      <c r="C91" s="161">
        <v>3358</v>
      </c>
      <c r="D91" s="162">
        <v>2780</v>
      </c>
    </row>
    <row r="92" spans="1:4">
      <c r="A92" s="159" t="s">
        <v>767</v>
      </c>
      <c r="B92">
        <v>7</v>
      </c>
      <c r="C92" s="161">
        <v>5438</v>
      </c>
      <c r="D92" s="162">
        <v>4448</v>
      </c>
    </row>
    <row r="93" spans="1:4">
      <c r="A93" s="159" t="s">
        <v>788</v>
      </c>
      <c r="B93">
        <v>7</v>
      </c>
      <c r="C93" s="161">
        <v>3259</v>
      </c>
      <c r="D93" s="162">
        <v>2717</v>
      </c>
    </row>
    <row r="94" spans="1:4">
      <c r="A94" s="159" t="s">
        <v>789</v>
      </c>
      <c r="B94">
        <v>7</v>
      </c>
      <c r="C94" s="161">
        <v>5718</v>
      </c>
      <c r="D94" s="162">
        <v>3888</v>
      </c>
    </row>
    <row r="95" spans="1:4">
      <c r="A95" s="159" t="s">
        <v>791</v>
      </c>
      <c r="B95">
        <v>7</v>
      </c>
      <c r="C95" s="161">
        <v>3756</v>
      </c>
      <c r="D95" s="162">
        <v>3450</v>
      </c>
    </row>
    <row r="96" spans="1:4">
      <c r="A96" s="159" t="s">
        <v>795</v>
      </c>
      <c r="B96">
        <v>7</v>
      </c>
      <c r="C96" s="161">
        <v>11494</v>
      </c>
      <c r="D96" s="162">
        <v>8761</v>
      </c>
    </row>
    <row r="97" spans="1:4">
      <c r="A97" s="159" t="s">
        <v>798</v>
      </c>
      <c r="B97">
        <v>7</v>
      </c>
      <c r="C97" s="161">
        <v>21227</v>
      </c>
      <c r="D97" s="162">
        <v>14003</v>
      </c>
    </row>
    <row r="98" spans="1:4">
      <c r="A98" s="159" t="s">
        <v>800</v>
      </c>
      <c r="B98">
        <v>7</v>
      </c>
      <c r="C98" s="161">
        <v>15216</v>
      </c>
      <c r="D98" s="162">
        <v>10826</v>
      </c>
    </row>
    <row r="99" spans="1:4">
      <c r="A99" s="159" t="s">
        <v>804</v>
      </c>
      <c r="B99">
        <v>7</v>
      </c>
      <c r="C99" s="161">
        <v>4891</v>
      </c>
      <c r="D99" s="162">
        <v>3571</v>
      </c>
    </row>
    <row r="100" spans="1:4">
      <c r="A100" s="159" t="s">
        <v>808</v>
      </c>
      <c r="B100">
        <v>7</v>
      </c>
      <c r="C100" s="161">
        <v>4108</v>
      </c>
      <c r="D100" s="162">
        <v>3273</v>
      </c>
    </row>
    <row r="101" spans="1:4">
      <c r="A101" s="159" t="s">
        <v>815</v>
      </c>
      <c r="B101">
        <v>7</v>
      </c>
      <c r="C101" s="161">
        <v>5188</v>
      </c>
      <c r="D101" s="162">
        <v>4566</v>
      </c>
    </row>
    <row r="102" spans="1:4">
      <c r="A102" s="159" t="s">
        <v>817</v>
      </c>
      <c r="B102">
        <v>7</v>
      </c>
      <c r="C102" s="161">
        <v>6650</v>
      </c>
      <c r="D102" s="162">
        <v>5420</v>
      </c>
    </row>
    <row r="103" spans="1:4">
      <c r="A103" s="159" t="s">
        <v>821</v>
      </c>
      <c r="B103">
        <v>7</v>
      </c>
      <c r="C103" s="161">
        <v>39632</v>
      </c>
      <c r="D103" s="162">
        <v>27606</v>
      </c>
    </row>
    <row r="104" spans="1:4">
      <c r="A104" s="159" t="s">
        <v>822</v>
      </c>
      <c r="B104">
        <v>7</v>
      </c>
      <c r="C104" s="161">
        <v>9094</v>
      </c>
      <c r="D104" s="162">
        <v>6895</v>
      </c>
    </row>
    <row r="105" spans="1:4">
      <c r="A105" s="159" t="s">
        <v>831</v>
      </c>
      <c r="B105">
        <v>7</v>
      </c>
      <c r="C105" s="161">
        <v>39171</v>
      </c>
      <c r="D105" s="162">
        <v>23044</v>
      </c>
    </row>
    <row r="106" spans="1:4">
      <c r="A106" s="159" t="s">
        <v>1018</v>
      </c>
      <c r="B106">
        <v>7</v>
      </c>
      <c r="C106" s="161">
        <v>4886</v>
      </c>
      <c r="D106" s="162">
        <v>4503</v>
      </c>
    </row>
    <row r="107" spans="1:4">
      <c r="A107" s="159" t="s">
        <v>840</v>
      </c>
      <c r="B107">
        <v>7</v>
      </c>
      <c r="C107" s="161">
        <v>9379</v>
      </c>
      <c r="D107" s="162">
        <v>7833</v>
      </c>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1E8AA-3247-7E4D-9A19-7EA1C0965C98}">
  <dimension ref="A1:I107"/>
  <sheetViews>
    <sheetView workbookViewId="0"/>
  </sheetViews>
  <sheetFormatPr defaultColWidth="8.85546875" defaultRowHeight="15"/>
  <cols>
    <col min="1" max="1" width="16" bestFit="1" customWidth="1"/>
    <col min="2" max="2" width="12" bestFit="1" customWidth="1"/>
    <col min="3" max="3" width="28.7109375" bestFit="1" customWidth="1"/>
    <col min="4" max="4" width="11.42578125" bestFit="1" customWidth="1"/>
    <col min="5" max="5" width="11.28515625" bestFit="1" customWidth="1"/>
    <col min="6" max="6" width="18.28515625" bestFit="1" customWidth="1"/>
    <col min="7" max="7" width="31.42578125" bestFit="1" customWidth="1"/>
    <col min="8" max="8" width="9.140625" bestFit="1" customWidth="1"/>
  </cols>
  <sheetData>
    <row r="1" spans="1:9">
      <c r="A1" s="157" t="s">
        <v>621</v>
      </c>
      <c r="B1" s="157" t="s">
        <v>1013</v>
      </c>
      <c r="C1" s="158" t="s">
        <v>1021</v>
      </c>
    </row>
    <row r="2" spans="1:9">
      <c r="A2" s="159" t="s">
        <v>752</v>
      </c>
      <c r="B2">
        <v>1</v>
      </c>
      <c r="C2" s="161">
        <v>0</v>
      </c>
      <c r="E2" t="s">
        <v>620</v>
      </c>
      <c r="F2" t="s">
        <v>735</v>
      </c>
      <c r="G2" t="s">
        <v>1095</v>
      </c>
      <c r="H2" t="s">
        <v>1016</v>
      </c>
    </row>
    <row r="3" spans="1:9">
      <c r="A3" s="159" t="s">
        <v>765</v>
      </c>
      <c r="B3">
        <v>1</v>
      </c>
      <c r="C3" s="161">
        <v>1</v>
      </c>
      <c r="E3">
        <v>1</v>
      </c>
      <c r="F3" s="225">
        <v>10</v>
      </c>
      <c r="G3" s="225">
        <f>SUM(C2:C11)</f>
        <v>6</v>
      </c>
      <c r="H3" s="179">
        <f>G3/F3</f>
        <v>0.6</v>
      </c>
      <c r="I3">
        <v>0.5</v>
      </c>
    </row>
    <row r="4" spans="1:9">
      <c r="A4" s="159" t="s">
        <v>775</v>
      </c>
      <c r="B4">
        <v>1</v>
      </c>
      <c r="C4" s="161">
        <v>1</v>
      </c>
      <c r="E4">
        <v>2</v>
      </c>
      <c r="F4" s="225">
        <v>20</v>
      </c>
      <c r="G4" s="225">
        <f>SUM(C12:C31)</f>
        <v>6</v>
      </c>
      <c r="H4" s="179">
        <f t="shared" ref="H4:H9" si="0">G4/F4</f>
        <v>0.3</v>
      </c>
      <c r="I4">
        <v>0.3</v>
      </c>
    </row>
    <row r="5" spans="1:9">
      <c r="A5" s="159" t="s">
        <v>780</v>
      </c>
      <c r="B5">
        <v>1</v>
      </c>
      <c r="C5" s="161">
        <v>0</v>
      </c>
      <c r="E5">
        <v>3</v>
      </c>
      <c r="F5" s="225">
        <v>14</v>
      </c>
      <c r="G5" s="225">
        <f>SUM(C32:C45)</f>
        <v>3</v>
      </c>
      <c r="H5" s="179">
        <f t="shared" si="0"/>
        <v>0.21428571428571427</v>
      </c>
      <c r="I5">
        <v>0.2857142857142857</v>
      </c>
    </row>
    <row r="6" spans="1:9">
      <c r="A6" s="159" t="s">
        <v>786</v>
      </c>
      <c r="B6">
        <v>1</v>
      </c>
      <c r="C6" s="161">
        <v>1</v>
      </c>
      <c r="E6">
        <v>4</v>
      </c>
      <c r="F6" s="225">
        <v>16</v>
      </c>
      <c r="G6" s="225">
        <f>SUM(C46:C61)</f>
        <v>9</v>
      </c>
      <c r="H6" s="179">
        <f t="shared" si="0"/>
        <v>0.5625</v>
      </c>
      <c r="I6">
        <v>0.5625</v>
      </c>
    </row>
    <row r="7" spans="1:9">
      <c r="A7" s="159" t="s">
        <v>787</v>
      </c>
      <c r="B7">
        <v>1</v>
      </c>
      <c r="C7" s="161">
        <v>0</v>
      </c>
      <c r="E7">
        <v>5</v>
      </c>
      <c r="F7" s="225">
        <v>9</v>
      </c>
      <c r="G7" s="225">
        <f>SUM(C62:C70)</f>
        <v>2</v>
      </c>
      <c r="H7" s="179">
        <f t="shared" si="0"/>
        <v>0.22222222222222221</v>
      </c>
      <c r="I7">
        <v>0.1111111111111111</v>
      </c>
    </row>
    <row r="8" spans="1:9">
      <c r="A8" s="159" t="s">
        <v>790</v>
      </c>
      <c r="B8">
        <v>1</v>
      </c>
      <c r="C8" s="161">
        <v>0</v>
      </c>
      <c r="E8">
        <v>6</v>
      </c>
      <c r="F8" s="225">
        <v>17</v>
      </c>
      <c r="G8" s="225">
        <f>SUM(C71:C87)</f>
        <v>7</v>
      </c>
      <c r="H8" s="179">
        <f t="shared" si="0"/>
        <v>0.41176470588235292</v>
      </c>
      <c r="I8">
        <v>0.47058823529411764</v>
      </c>
    </row>
    <row r="9" spans="1:9">
      <c r="A9" s="159" t="s">
        <v>797</v>
      </c>
      <c r="B9">
        <v>1</v>
      </c>
      <c r="C9" s="161">
        <v>1</v>
      </c>
      <c r="E9">
        <v>7</v>
      </c>
      <c r="F9" s="225">
        <v>20</v>
      </c>
      <c r="G9" s="225">
        <f>SUM(C88:C107)</f>
        <v>7</v>
      </c>
      <c r="H9" s="179">
        <f t="shared" si="0"/>
        <v>0.35</v>
      </c>
      <c r="I9">
        <v>0.35</v>
      </c>
    </row>
    <row r="10" spans="1:9">
      <c r="A10" s="159" t="s">
        <v>805</v>
      </c>
      <c r="B10">
        <v>1</v>
      </c>
      <c r="C10" s="161">
        <v>1</v>
      </c>
    </row>
    <row r="11" spans="1:9">
      <c r="A11" s="159" t="s">
        <v>829</v>
      </c>
      <c r="B11">
        <v>1</v>
      </c>
      <c r="C11" s="161">
        <v>1</v>
      </c>
    </row>
    <row r="12" spans="1:9">
      <c r="A12" s="159" t="s">
        <v>739</v>
      </c>
      <c r="B12" s="160">
        <v>2</v>
      </c>
      <c r="C12" s="161">
        <v>1</v>
      </c>
    </row>
    <row r="13" spans="1:9">
      <c r="A13" s="159" t="s">
        <v>743</v>
      </c>
      <c r="B13">
        <v>2</v>
      </c>
      <c r="C13" s="161">
        <v>0</v>
      </c>
    </row>
    <row r="14" spans="1:9">
      <c r="A14" s="159" t="s">
        <v>745</v>
      </c>
      <c r="B14">
        <v>2</v>
      </c>
      <c r="C14" s="161">
        <v>0</v>
      </c>
    </row>
    <row r="15" spans="1:9">
      <c r="A15" s="159" t="s">
        <v>762</v>
      </c>
      <c r="B15">
        <v>2</v>
      </c>
      <c r="C15" s="161">
        <v>0</v>
      </c>
    </row>
    <row r="16" spans="1:9">
      <c r="A16" s="159" t="s">
        <v>755</v>
      </c>
      <c r="B16">
        <v>2</v>
      </c>
      <c r="C16" s="161">
        <v>0</v>
      </c>
    </row>
    <row r="17" spans="1:3">
      <c r="A17" s="159" t="s">
        <v>757</v>
      </c>
      <c r="B17">
        <v>2</v>
      </c>
      <c r="C17" s="161">
        <v>0</v>
      </c>
    </row>
    <row r="18" spans="1:3">
      <c r="A18" s="159" t="s">
        <v>778</v>
      </c>
      <c r="B18">
        <v>2</v>
      </c>
      <c r="C18" s="161">
        <v>0</v>
      </c>
    </row>
    <row r="19" spans="1:3">
      <c r="A19" s="159" t="s">
        <v>781</v>
      </c>
      <c r="B19">
        <v>2</v>
      </c>
      <c r="C19" s="161">
        <v>0</v>
      </c>
    </row>
    <row r="20" spans="1:3">
      <c r="A20" s="159" t="s">
        <v>783</v>
      </c>
      <c r="B20">
        <v>2</v>
      </c>
      <c r="C20" s="161">
        <v>1</v>
      </c>
    </row>
    <row r="21" spans="1:3">
      <c r="A21" s="159" t="s">
        <v>792</v>
      </c>
      <c r="B21">
        <v>2</v>
      </c>
      <c r="C21" s="161">
        <v>1</v>
      </c>
    </row>
    <row r="22" spans="1:3">
      <c r="A22" s="159" t="s">
        <v>793</v>
      </c>
      <c r="B22">
        <v>2</v>
      </c>
      <c r="C22" s="161">
        <v>0</v>
      </c>
    </row>
    <row r="23" spans="1:3">
      <c r="A23" s="159" t="s">
        <v>801</v>
      </c>
      <c r="B23">
        <v>2</v>
      </c>
      <c r="C23" s="161">
        <v>1</v>
      </c>
    </row>
    <row r="24" spans="1:3">
      <c r="A24" s="159" t="s">
        <v>809</v>
      </c>
      <c r="B24">
        <v>2</v>
      </c>
      <c r="C24" s="161">
        <v>0</v>
      </c>
    </row>
    <row r="25" spans="1:3">
      <c r="A25" s="159" t="s">
        <v>818</v>
      </c>
      <c r="B25">
        <v>2</v>
      </c>
      <c r="C25" s="161">
        <v>0</v>
      </c>
    </row>
    <row r="26" spans="1:3">
      <c r="A26" s="159" t="s">
        <v>832</v>
      </c>
      <c r="B26">
        <v>2</v>
      </c>
      <c r="C26" s="161">
        <v>0</v>
      </c>
    </row>
    <row r="27" spans="1:3">
      <c r="A27" s="159" t="s">
        <v>835</v>
      </c>
      <c r="B27">
        <v>2</v>
      </c>
      <c r="C27" s="161">
        <v>0</v>
      </c>
    </row>
    <row r="28" spans="1:3">
      <c r="A28" s="159" t="s">
        <v>1019</v>
      </c>
      <c r="B28">
        <v>2</v>
      </c>
      <c r="C28" s="161">
        <v>0</v>
      </c>
    </row>
    <row r="29" spans="1:3">
      <c r="A29" s="159" t="s">
        <v>842</v>
      </c>
      <c r="B29">
        <v>2</v>
      </c>
      <c r="C29" s="161">
        <v>0</v>
      </c>
    </row>
    <row r="30" spans="1:3">
      <c r="A30" s="159" t="s">
        <v>843</v>
      </c>
      <c r="B30">
        <v>2</v>
      </c>
      <c r="C30" s="161">
        <v>1</v>
      </c>
    </row>
    <row r="31" spans="1:3">
      <c r="A31" s="159" t="s">
        <v>847</v>
      </c>
      <c r="B31">
        <v>2</v>
      </c>
      <c r="C31" s="161">
        <v>1</v>
      </c>
    </row>
    <row r="32" spans="1:3">
      <c r="A32" s="159" t="s">
        <v>776</v>
      </c>
      <c r="B32">
        <v>3</v>
      </c>
      <c r="C32" s="161">
        <v>0</v>
      </c>
    </row>
    <row r="33" spans="1:3">
      <c r="A33" s="159" t="s">
        <v>777</v>
      </c>
      <c r="B33">
        <v>3</v>
      </c>
      <c r="C33" s="161">
        <v>1</v>
      </c>
    </row>
    <row r="34" spans="1:3">
      <c r="A34" s="159" t="s">
        <v>779</v>
      </c>
      <c r="B34">
        <v>3</v>
      </c>
      <c r="C34" s="161">
        <v>0</v>
      </c>
    </row>
    <row r="35" spans="1:3">
      <c r="A35" s="159" t="s">
        <v>782</v>
      </c>
      <c r="B35">
        <v>3</v>
      </c>
      <c r="C35" s="161">
        <v>0</v>
      </c>
    </row>
    <row r="36" spans="1:3">
      <c r="A36" s="159" t="s">
        <v>784</v>
      </c>
      <c r="B36">
        <v>3</v>
      </c>
      <c r="C36" s="161">
        <v>0</v>
      </c>
    </row>
    <row r="37" spans="1:3">
      <c r="A37" s="159" t="s">
        <v>806</v>
      </c>
      <c r="B37">
        <v>3</v>
      </c>
      <c r="C37" s="161">
        <v>0</v>
      </c>
    </row>
    <row r="38" spans="1:3">
      <c r="A38" s="159" t="s">
        <v>813</v>
      </c>
      <c r="B38">
        <v>3</v>
      </c>
      <c r="C38" s="161">
        <v>0</v>
      </c>
    </row>
    <row r="39" spans="1:3">
      <c r="A39" s="159" t="s">
        <v>816</v>
      </c>
      <c r="B39">
        <v>3</v>
      </c>
      <c r="C39" s="161">
        <v>1</v>
      </c>
    </row>
    <row r="40" spans="1:3">
      <c r="A40" s="159" t="s">
        <v>819</v>
      </c>
      <c r="B40">
        <v>3</v>
      </c>
      <c r="C40" s="161">
        <v>1</v>
      </c>
    </row>
    <row r="41" spans="1:3">
      <c r="A41" s="159" t="s">
        <v>820</v>
      </c>
      <c r="B41">
        <v>3</v>
      </c>
      <c r="C41" s="161">
        <v>0</v>
      </c>
    </row>
    <row r="42" spans="1:3">
      <c r="A42" s="159" t="s">
        <v>828</v>
      </c>
      <c r="B42">
        <v>3</v>
      </c>
      <c r="C42" s="161">
        <v>0</v>
      </c>
    </row>
    <row r="43" spans="1:3">
      <c r="A43" s="159" t="s">
        <v>830</v>
      </c>
      <c r="B43">
        <v>3</v>
      </c>
      <c r="C43" s="161">
        <v>0</v>
      </c>
    </row>
    <row r="44" spans="1:3">
      <c r="A44" s="159" t="s">
        <v>1020</v>
      </c>
      <c r="B44">
        <v>3</v>
      </c>
      <c r="C44" s="161">
        <v>0</v>
      </c>
    </row>
    <row r="45" spans="1:3">
      <c r="A45" s="159" t="s">
        <v>845</v>
      </c>
      <c r="B45">
        <v>3</v>
      </c>
      <c r="C45" s="161">
        <v>0</v>
      </c>
    </row>
    <row r="46" spans="1:3">
      <c r="A46" s="159" t="s">
        <v>746</v>
      </c>
      <c r="B46">
        <v>4</v>
      </c>
      <c r="C46" s="161">
        <v>1</v>
      </c>
    </row>
    <row r="47" spans="1:3">
      <c r="A47" s="159" t="s">
        <v>748</v>
      </c>
      <c r="B47">
        <v>4</v>
      </c>
      <c r="C47" s="161">
        <v>1</v>
      </c>
    </row>
    <row r="48" spans="1:3">
      <c r="A48" s="159" t="s">
        <v>750</v>
      </c>
      <c r="B48">
        <v>4</v>
      </c>
      <c r="C48" s="161">
        <v>1</v>
      </c>
    </row>
    <row r="49" spans="1:3">
      <c r="A49" s="159" t="s">
        <v>768</v>
      </c>
      <c r="B49">
        <v>4</v>
      </c>
      <c r="C49" s="161">
        <v>0</v>
      </c>
    </row>
    <row r="50" spans="1:3">
      <c r="A50" s="159" t="s">
        <v>769</v>
      </c>
      <c r="B50">
        <v>4</v>
      </c>
      <c r="C50" s="161">
        <v>0</v>
      </c>
    </row>
    <row r="51" spans="1:3">
      <c r="A51" s="159" t="s">
        <v>770</v>
      </c>
      <c r="B51">
        <v>4</v>
      </c>
      <c r="C51" s="161">
        <v>0</v>
      </c>
    </row>
    <row r="52" spans="1:3">
      <c r="A52" s="159" t="s">
        <v>771</v>
      </c>
      <c r="B52">
        <v>4</v>
      </c>
      <c r="C52" s="161">
        <v>0</v>
      </c>
    </row>
    <row r="53" spans="1:3">
      <c r="A53" s="159" t="s">
        <v>773</v>
      </c>
      <c r="B53">
        <v>4</v>
      </c>
      <c r="C53" s="161">
        <v>1</v>
      </c>
    </row>
    <row r="54" spans="1:3">
      <c r="A54" s="159" t="s">
        <v>794</v>
      </c>
      <c r="B54">
        <v>4</v>
      </c>
      <c r="C54" s="161">
        <v>1</v>
      </c>
    </row>
    <row r="55" spans="1:3">
      <c r="A55" s="159" t="s">
        <v>796</v>
      </c>
      <c r="B55">
        <v>4</v>
      </c>
      <c r="C55" s="161">
        <v>0</v>
      </c>
    </row>
    <row r="56" spans="1:3">
      <c r="A56" s="159" t="s">
        <v>810</v>
      </c>
      <c r="B56">
        <v>4</v>
      </c>
      <c r="C56" s="161">
        <v>1</v>
      </c>
    </row>
    <row r="57" spans="1:3">
      <c r="A57" s="159" t="s">
        <v>814</v>
      </c>
      <c r="B57">
        <v>4</v>
      </c>
      <c r="C57" s="161">
        <v>1</v>
      </c>
    </row>
    <row r="58" spans="1:3">
      <c r="A58" s="159" t="s">
        <v>824</v>
      </c>
      <c r="B58">
        <v>4</v>
      </c>
      <c r="C58" s="161">
        <v>0</v>
      </c>
    </row>
    <row r="59" spans="1:3">
      <c r="A59" s="159" t="s">
        <v>825</v>
      </c>
      <c r="B59">
        <v>4</v>
      </c>
      <c r="C59" s="161">
        <v>1</v>
      </c>
    </row>
    <row r="60" spans="1:3">
      <c r="A60" s="159" t="s">
        <v>826</v>
      </c>
      <c r="B60">
        <v>4</v>
      </c>
      <c r="C60" s="161">
        <v>1</v>
      </c>
    </row>
    <row r="61" spans="1:3">
      <c r="A61" s="159" t="s">
        <v>848</v>
      </c>
      <c r="B61">
        <v>4</v>
      </c>
      <c r="C61" s="161">
        <v>0</v>
      </c>
    </row>
    <row r="62" spans="1:3">
      <c r="A62" s="159" t="s">
        <v>747</v>
      </c>
      <c r="B62">
        <v>5</v>
      </c>
      <c r="C62" s="161">
        <v>0</v>
      </c>
    </row>
    <row r="63" spans="1:3">
      <c r="A63" s="159" t="s">
        <v>749</v>
      </c>
      <c r="B63">
        <v>5</v>
      </c>
      <c r="C63" s="161">
        <v>0</v>
      </c>
    </row>
    <row r="64" spans="1:3">
      <c r="A64" s="159" t="s">
        <v>753</v>
      </c>
      <c r="B64">
        <v>5</v>
      </c>
      <c r="C64" s="161">
        <v>0</v>
      </c>
    </row>
    <row r="65" spans="1:3">
      <c r="A65" s="159" t="s">
        <v>774</v>
      </c>
      <c r="B65">
        <v>5</v>
      </c>
      <c r="C65" s="161">
        <v>0</v>
      </c>
    </row>
    <row r="66" spans="1:3">
      <c r="A66" s="159" t="s">
        <v>799</v>
      </c>
      <c r="B66">
        <v>5</v>
      </c>
      <c r="C66" s="161">
        <v>0</v>
      </c>
    </row>
    <row r="67" spans="1:3">
      <c r="A67" s="159" t="s">
        <v>803</v>
      </c>
      <c r="B67">
        <v>5</v>
      </c>
      <c r="C67" s="161">
        <v>0</v>
      </c>
    </row>
    <row r="68" spans="1:3">
      <c r="A68" s="159" t="s">
        <v>807</v>
      </c>
      <c r="B68">
        <v>5</v>
      </c>
      <c r="C68" s="161">
        <v>1</v>
      </c>
    </row>
    <row r="69" spans="1:3">
      <c r="A69" s="159" t="s">
        <v>812</v>
      </c>
      <c r="B69">
        <v>5</v>
      </c>
      <c r="C69" s="161">
        <v>0</v>
      </c>
    </row>
    <row r="70" spans="1:3">
      <c r="A70" s="159" t="s">
        <v>838</v>
      </c>
      <c r="B70">
        <v>5</v>
      </c>
      <c r="C70" s="161">
        <v>1</v>
      </c>
    </row>
    <row r="71" spans="1:3">
      <c r="A71" s="159" t="s">
        <v>751</v>
      </c>
      <c r="B71">
        <v>6</v>
      </c>
      <c r="C71" s="161">
        <v>0</v>
      </c>
    </row>
    <row r="72" spans="1:3">
      <c r="A72" s="159" t="s">
        <v>759</v>
      </c>
      <c r="B72">
        <v>6</v>
      </c>
      <c r="C72" s="161">
        <v>0</v>
      </c>
    </row>
    <row r="73" spans="1:3">
      <c r="A73" s="159" t="s">
        <v>761</v>
      </c>
      <c r="B73">
        <v>6</v>
      </c>
      <c r="C73" s="161">
        <v>0</v>
      </c>
    </row>
    <row r="74" spans="1:3">
      <c r="A74" s="159" t="s">
        <v>763</v>
      </c>
      <c r="B74">
        <v>6</v>
      </c>
      <c r="C74" s="161">
        <v>0</v>
      </c>
    </row>
    <row r="75" spans="1:3">
      <c r="A75" s="159" t="s">
        <v>764</v>
      </c>
      <c r="B75">
        <v>6</v>
      </c>
      <c r="C75" s="161">
        <v>0</v>
      </c>
    </row>
    <row r="76" spans="1:3">
      <c r="A76" s="159" t="s">
        <v>756</v>
      </c>
      <c r="B76">
        <v>6</v>
      </c>
      <c r="C76" s="161">
        <v>1</v>
      </c>
    </row>
    <row r="77" spans="1:3">
      <c r="A77" s="159" t="s">
        <v>772</v>
      </c>
      <c r="B77">
        <v>6</v>
      </c>
      <c r="C77" s="161">
        <v>0</v>
      </c>
    </row>
    <row r="78" spans="1:3">
      <c r="A78" s="159" t="s">
        <v>785</v>
      </c>
      <c r="B78">
        <v>6</v>
      </c>
      <c r="C78" s="161">
        <v>0</v>
      </c>
    </row>
    <row r="79" spans="1:3">
      <c r="A79" s="159" t="s">
        <v>802</v>
      </c>
      <c r="B79">
        <v>6</v>
      </c>
      <c r="C79" s="161">
        <v>1</v>
      </c>
    </row>
    <row r="80" spans="1:3">
      <c r="A80" s="159" t="s">
        <v>811</v>
      </c>
      <c r="B80">
        <v>6</v>
      </c>
      <c r="C80" s="161">
        <v>1</v>
      </c>
    </row>
    <row r="81" spans="1:3">
      <c r="A81" s="159" t="s">
        <v>823</v>
      </c>
      <c r="B81">
        <v>6</v>
      </c>
      <c r="C81" s="161">
        <v>1</v>
      </c>
    </row>
    <row r="82" spans="1:3">
      <c r="A82" s="159" t="s">
        <v>827</v>
      </c>
      <c r="B82">
        <v>6</v>
      </c>
      <c r="C82" s="161">
        <v>0</v>
      </c>
    </row>
    <row r="83" spans="1:3">
      <c r="A83" s="159" t="s">
        <v>833</v>
      </c>
      <c r="B83">
        <v>6</v>
      </c>
      <c r="C83" s="161">
        <v>0</v>
      </c>
    </row>
    <row r="84" spans="1:3">
      <c r="A84" s="159" t="s">
        <v>834</v>
      </c>
      <c r="B84">
        <v>6</v>
      </c>
      <c r="C84" s="161">
        <v>1</v>
      </c>
    </row>
    <row r="85" spans="1:3">
      <c r="A85" s="159" t="s">
        <v>841</v>
      </c>
      <c r="B85">
        <v>6</v>
      </c>
      <c r="C85" s="161">
        <v>1</v>
      </c>
    </row>
    <row r="86" spans="1:3">
      <c r="A86" s="159" t="s">
        <v>844</v>
      </c>
      <c r="B86">
        <v>6</v>
      </c>
      <c r="C86" s="161">
        <v>1</v>
      </c>
    </row>
    <row r="87" spans="1:3">
      <c r="A87" s="159" t="s">
        <v>846</v>
      </c>
      <c r="B87">
        <v>6</v>
      </c>
      <c r="C87" s="161">
        <v>0</v>
      </c>
    </row>
    <row r="88" spans="1:3">
      <c r="A88" s="159" t="s">
        <v>744</v>
      </c>
      <c r="B88">
        <v>7</v>
      </c>
      <c r="C88" s="161">
        <v>0</v>
      </c>
    </row>
    <row r="89" spans="1:3">
      <c r="A89" s="159" t="s">
        <v>758</v>
      </c>
      <c r="B89">
        <v>7</v>
      </c>
      <c r="C89" s="161">
        <v>0</v>
      </c>
    </row>
    <row r="90" spans="1:3">
      <c r="A90" s="159" t="s">
        <v>760</v>
      </c>
      <c r="B90">
        <v>7</v>
      </c>
      <c r="C90" s="161">
        <v>0</v>
      </c>
    </row>
    <row r="91" spans="1:3">
      <c r="A91" s="159" t="s">
        <v>766</v>
      </c>
      <c r="B91">
        <v>7</v>
      </c>
      <c r="C91" s="161">
        <v>0</v>
      </c>
    </row>
    <row r="92" spans="1:3">
      <c r="A92" s="159" t="s">
        <v>767</v>
      </c>
      <c r="B92">
        <v>7</v>
      </c>
      <c r="C92" s="161">
        <v>1</v>
      </c>
    </row>
    <row r="93" spans="1:3">
      <c r="A93" s="159" t="s">
        <v>788</v>
      </c>
      <c r="B93">
        <v>7</v>
      </c>
      <c r="C93" s="161">
        <v>0</v>
      </c>
    </row>
    <row r="94" spans="1:3">
      <c r="A94" s="159" t="s">
        <v>789</v>
      </c>
      <c r="B94">
        <v>7</v>
      </c>
      <c r="C94" s="161">
        <v>1</v>
      </c>
    </row>
    <row r="95" spans="1:3">
      <c r="A95" s="159" t="s">
        <v>791</v>
      </c>
      <c r="B95">
        <v>7</v>
      </c>
      <c r="C95" s="161">
        <v>0</v>
      </c>
    </row>
    <row r="96" spans="1:3">
      <c r="A96" s="159" t="s">
        <v>795</v>
      </c>
      <c r="B96">
        <v>7</v>
      </c>
      <c r="C96" s="161">
        <v>1</v>
      </c>
    </row>
    <row r="97" spans="1:3">
      <c r="A97" s="159" t="s">
        <v>798</v>
      </c>
      <c r="B97">
        <v>7</v>
      </c>
      <c r="C97" s="161">
        <v>0</v>
      </c>
    </row>
    <row r="98" spans="1:3">
      <c r="A98" s="159" t="s">
        <v>800</v>
      </c>
      <c r="B98">
        <v>7</v>
      </c>
      <c r="C98" s="161">
        <v>1</v>
      </c>
    </row>
    <row r="99" spans="1:3">
      <c r="A99" s="159" t="s">
        <v>804</v>
      </c>
      <c r="B99">
        <v>7</v>
      </c>
      <c r="C99" s="161">
        <v>1</v>
      </c>
    </row>
    <row r="100" spans="1:3">
      <c r="A100" s="159" t="s">
        <v>808</v>
      </c>
      <c r="B100">
        <v>7</v>
      </c>
      <c r="C100" s="161">
        <v>0</v>
      </c>
    </row>
    <row r="101" spans="1:3">
      <c r="A101" s="159" t="s">
        <v>815</v>
      </c>
      <c r="B101">
        <v>7</v>
      </c>
      <c r="C101" s="161">
        <v>0</v>
      </c>
    </row>
    <row r="102" spans="1:3">
      <c r="A102" s="159" t="s">
        <v>817</v>
      </c>
      <c r="B102">
        <v>7</v>
      </c>
      <c r="C102" s="161">
        <v>0</v>
      </c>
    </row>
    <row r="103" spans="1:3">
      <c r="A103" s="159" t="s">
        <v>821</v>
      </c>
      <c r="B103">
        <v>7</v>
      </c>
      <c r="C103" s="161">
        <v>1</v>
      </c>
    </row>
    <row r="104" spans="1:3">
      <c r="A104" s="159" t="s">
        <v>822</v>
      </c>
      <c r="B104">
        <v>7</v>
      </c>
      <c r="C104" s="161">
        <v>0</v>
      </c>
    </row>
    <row r="105" spans="1:3">
      <c r="A105" s="159" t="s">
        <v>831</v>
      </c>
      <c r="B105">
        <v>7</v>
      </c>
      <c r="C105" s="161">
        <v>0</v>
      </c>
    </row>
    <row r="106" spans="1:3">
      <c r="A106" s="159" t="s">
        <v>1018</v>
      </c>
      <c r="B106">
        <v>7</v>
      </c>
      <c r="C106" s="161">
        <v>1</v>
      </c>
    </row>
    <row r="107" spans="1:3">
      <c r="A107" s="159" t="s">
        <v>840</v>
      </c>
      <c r="B107">
        <v>7</v>
      </c>
      <c r="C107" s="161">
        <v>0</v>
      </c>
    </row>
  </sheetData>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0E921-CDC2-4CDD-B839-DB3CE060AA6F}">
  <dimension ref="A1:H107"/>
  <sheetViews>
    <sheetView workbookViewId="0"/>
  </sheetViews>
  <sheetFormatPr defaultColWidth="9.140625" defaultRowHeight="15"/>
  <cols>
    <col min="1" max="1" width="16.5703125" bestFit="1" customWidth="1"/>
    <col min="2" max="2" width="12" bestFit="1" customWidth="1"/>
    <col min="3" max="3" width="12.7109375" bestFit="1" customWidth="1"/>
    <col min="6" max="6" width="17.5703125" bestFit="1" customWidth="1"/>
    <col min="7" max="7" width="10.28515625" bestFit="1" customWidth="1"/>
  </cols>
  <sheetData>
    <row r="1" spans="1:8" s="226" customFormat="1">
      <c r="A1" s="229" t="s">
        <v>621</v>
      </c>
      <c r="B1" s="230" t="s">
        <v>1013</v>
      </c>
      <c r="C1" s="226" t="s">
        <v>1092</v>
      </c>
    </row>
    <row r="2" spans="1:8">
      <c r="A2" t="s">
        <v>739</v>
      </c>
      <c r="B2">
        <v>2</v>
      </c>
      <c r="C2">
        <v>-1.15679663722597E-3</v>
      </c>
    </row>
    <row r="3" spans="1:8">
      <c r="A3" t="s">
        <v>743</v>
      </c>
      <c r="B3">
        <v>2</v>
      </c>
      <c r="C3">
        <v>-2.0087274671916301E-3</v>
      </c>
    </row>
    <row r="4" spans="1:8">
      <c r="A4" t="s">
        <v>744</v>
      </c>
      <c r="B4">
        <v>7</v>
      </c>
      <c r="C4">
        <v>-4.3329320675176003E-2</v>
      </c>
    </row>
    <row r="5" spans="1:8">
      <c r="A5" t="s">
        <v>745</v>
      </c>
      <c r="B5">
        <v>2</v>
      </c>
      <c r="C5">
        <v>-2.82089642540305E-4</v>
      </c>
      <c r="F5" t="s">
        <v>1086</v>
      </c>
      <c r="G5" t="s">
        <v>1093</v>
      </c>
    </row>
    <row r="6" spans="1:8">
      <c r="A6" t="s">
        <v>746</v>
      </c>
      <c r="B6">
        <v>4</v>
      </c>
      <c r="C6">
        <v>-2.1788590806121E-2</v>
      </c>
      <c r="F6" s="134">
        <v>1</v>
      </c>
      <c r="G6" s="20">
        <v>2.0683205420065839E-3</v>
      </c>
      <c r="H6">
        <v>2.0683205420065839E-3</v>
      </c>
    </row>
    <row r="7" spans="1:8">
      <c r="A7" t="s">
        <v>747</v>
      </c>
      <c r="B7">
        <v>5</v>
      </c>
      <c r="C7">
        <v>-3.4313686431706202E-2</v>
      </c>
      <c r="F7" s="134">
        <v>2</v>
      </c>
      <c r="G7" s="20">
        <v>2.6364579912593965E-2</v>
      </c>
      <c r="H7">
        <v>2.6364579912593965E-2</v>
      </c>
    </row>
    <row r="8" spans="1:8">
      <c r="A8" t="s">
        <v>748</v>
      </c>
      <c r="B8">
        <v>4</v>
      </c>
      <c r="C8">
        <v>-2.6662602411103201E-2</v>
      </c>
      <c r="F8" s="134">
        <v>3</v>
      </c>
      <c r="G8" s="20">
        <v>5.6204870974731022E-2</v>
      </c>
      <c r="H8">
        <v>5.6204870974731022E-2</v>
      </c>
    </row>
    <row r="9" spans="1:8">
      <c r="A9" t="s">
        <v>749</v>
      </c>
      <c r="B9">
        <v>5</v>
      </c>
      <c r="C9">
        <v>-2.9629895247359799E-2</v>
      </c>
      <c r="F9" s="134">
        <v>4</v>
      </c>
      <c r="G9" s="20">
        <v>-0.36775121411285183</v>
      </c>
      <c r="H9">
        <v>-0.36775121411285183</v>
      </c>
    </row>
    <row r="10" spans="1:8">
      <c r="A10" t="s">
        <v>750</v>
      </c>
      <c r="B10">
        <v>4</v>
      </c>
      <c r="C10">
        <v>-7.9607573487544495E-3</v>
      </c>
      <c r="F10" s="134">
        <v>5</v>
      </c>
      <c r="G10" s="20">
        <v>-0.27242336263207317</v>
      </c>
      <c r="H10">
        <v>-0.27242336263207317</v>
      </c>
    </row>
    <row r="11" spans="1:8">
      <c r="A11" t="s">
        <v>751</v>
      </c>
      <c r="B11">
        <v>6</v>
      </c>
      <c r="C11">
        <v>-6.2100857677961502E-3</v>
      </c>
      <c r="F11" s="134">
        <v>6</v>
      </c>
      <c r="G11" s="20">
        <v>-0.31711196757569049</v>
      </c>
      <c r="H11">
        <v>-0.31711196757569049</v>
      </c>
    </row>
    <row r="12" spans="1:8">
      <c r="A12" t="s">
        <v>752</v>
      </c>
      <c r="B12">
        <v>1</v>
      </c>
      <c r="C12">
        <v>0.132011214365893</v>
      </c>
      <c r="F12" s="134">
        <v>7</v>
      </c>
      <c r="G12" s="20">
        <v>1.9930909826859593</v>
      </c>
      <c r="H12">
        <v>1.9930909826859593</v>
      </c>
    </row>
    <row r="13" spans="1:8">
      <c r="A13" t="s">
        <v>753</v>
      </c>
      <c r="B13">
        <v>5</v>
      </c>
      <c r="C13">
        <v>-3.0353753420323901E-2</v>
      </c>
      <c r="F13" s="134" t="s">
        <v>985</v>
      </c>
      <c r="G13" s="20">
        <v>1.1204422097946756</v>
      </c>
    </row>
    <row r="14" spans="1:8">
      <c r="A14" t="s">
        <v>758</v>
      </c>
      <c r="B14">
        <v>7</v>
      </c>
      <c r="C14">
        <v>-3.3797324130648801E-2</v>
      </c>
    </row>
    <row r="15" spans="1:8">
      <c r="A15" t="s">
        <v>760</v>
      </c>
      <c r="B15">
        <v>6</v>
      </c>
      <c r="C15">
        <v>-6.8255246304091298E-3</v>
      </c>
    </row>
    <row r="16" spans="1:8">
      <c r="A16" t="s">
        <v>761</v>
      </c>
      <c r="B16">
        <v>7</v>
      </c>
      <c r="C16">
        <v>-3.9946727009357801E-2</v>
      </c>
    </row>
    <row r="17" spans="1:3">
      <c r="A17" t="s">
        <v>763</v>
      </c>
      <c r="B17">
        <v>6</v>
      </c>
      <c r="C17">
        <v>-1.16840569736454E-2</v>
      </c>
    </row>
    <row r="18" spans="1:3">
      <c r="A18" t="s">
        <v>762</v>
      </c>
      <c r="B18">
        <v>6</v>
      </c>
      <c r="C18">
        <v>-8.1643406642071105E-4</v>
      </c>
    </row>
    <row r="19" spans="1:3">
      <c r="A19" t="s">
        <v>764</v>
      </c>
      <c r="B19">
        <v>2</v>
      </c>
      <c r="C19">
        <v>-2.4598594698690499E-2</v>
      </c>
    </row>
    <row r="20" spans="1:3">
      <c r="A20" t="s">
        <v>765</v>
      </c>
      <c r="B20">
        <v>6</v>
      </c>
      <c r="C20">
        <v>-1.6063048597890602E-2</v>
      </c>
    </row>
    <row r="21" spans="1:3">
      <c r="A21" t="s">
        <v>766</v>
      </c>
      <c r="B21">
        <v>1</v>
      </c>
      <c r="C21">
        <v>-3.4966789541441501E-2</v>
      </c>
    </row>
    <row r="22" spans="1:3">
      <c r="A22" t="s">
        <v>755</v>
      </c>
      <c r="B22">
        <v>7</v>
      </c>
      <c r="C22">
        <v>9.2267201004435698E-4</v>
      </c>
    </row>
    <row r="23" spans="1:3">
      <c r="A23" t="s">
        <v>756</v>
      </c>
      <c r="B23">
        <v>2</v>
      </c>
      <c r="C23">
        <v>-6.1228564373874599E-3</v>
      </c>
    </row>
    <row r="24" spans="1:3">
      <c r="A24" t="s">
        <v>757</v>
      </c>
      <c r="B24">
        <v>6</v>
      </c>
      <c r="C24">
        <v>-2.2979937009613899E-2</v>
      </c>
    </row>
    <row r="25" spans="1:3">
      <c r="A25" t="s">
        <v>767</v>
      </c>
      <c r="B25">
        <v>2</v>
      </c>
      <c r="C25">
        <v>-2.1842642010998999E-2</v>
      </c>
    </row>
    <row r="26" spans="1:3">
      <c r="A26" t="s">
        <v>768</v>
      </c>
      <c r="B26">
        <v>7</v>
      </c>
      <c r="C26">
        <v>-1.31382825755018E-2</v>
      </c>
    </row>
    <row r="27" spans="1:3">
      <c r="A27" t="s">
        <v>769</v>
      </c>
      <c r="B27">
        <v>4</v>
      </c>
      <c r="C27">
        <v>-4.9378921722149499E-2</v>
      </c>
    </row>
    <row r="28" spans="1:3">
      <c r="A28" t="s">
        <v>770</v>
      </c>
      <c r="B28">
        <v>4</v>
      </c>
      <c r="C28">
        <v>7.9348235034007106E-2</v>
      </c>
    </row>
    <row r="29" spans="1:3">
      <c r="A29" t="s">
        <v>771</v>
      </c>
      <c r="B29">
        <v>4</v>
      </c>
      <c r="C29">
        <v>-4.2466149032669001E-2</v>
      </c>
    </row>
    <row r="30" spans="1:3">
      <c r="A30" t="s">
        <v>772</v>
      </c>
      <c r="B30">
        <v>4</v>
      </c>
      <c r="C30">
        <v>-2.1079226463005401E-2</v>
      </c>
    </row>
    <row r="31" spans="1:3">
      <c r="A31" t="s">
        <v>773</v>
      </c>
      <c r="B31">
        <v>6</v>
      </c>
      <c r="C31">
        <v>-2.4738649609195699E-2</v>
      </c>
    </row>
    <row r="32" spans="1:3">
      <c r="A32" t="s">
        <v>774</v>
      </c>
      <c r="B32">
        <v>4</v>
      </c>
      <c r="C32">
        <v>-0.104835081166651</v>
      </c>
    </row>
    <row r="33" spans="1:3">
      <c r="A33" t="s">
        <v>775</v>
      </c>
      <c r="B33">
        <v>5</v>
      </c>
      <c r="C33">
        <v>-0.117595351873724</v>
      </c>
    </row>
    <row r="34" spans="1:3">
      <c r="A34" t="s">
        <v>776</v>
      </c>
      <c r="B34">
        <v>1</v>
      </c>
      <c r="C34">
        <v>-2.8080652187938999E-2</v>
      </c>
    </row>
    <row r="35" spans="1:3">
      <c r="A35" t="s">
        <v>777</v>
      </c>
      <c r="B35">
        <v>3</v>
      </c>
      <c r="C35">
        <v>-1.1401195194215801E-2</v>
      </c>
    </row>
    <row r="36" spans="1:3">
      <c r="A36" t="s">
        <v>778</v>
      </c>
      <c r="B36">
        <v>3</v>
      </c>
      <c r="C36">
        <v>-1.11108700152233E-2</v>
      </c>
    </row>
    <row r="37" spans="1:3">
      <c r="A37" t="s">
        <v>779</v>
      </c>
      <c r="B37">
        <v>2</v>
      </c>
      <c r="C37">
        <v>-6.11646224517082E-2</v>
      </c>
    </row>
    <row r="38" spans="1:3">
      <c r="A38" t="s">
        <v>780</v>
      </c>
      <c r="B38">
        <v>3</v>
      </c>
      <c r="C38">
        <v>0.105016144533289</v>
      </c>
    </row>
    <row r="39" spans="1:3">
      <c r="A39" t="s">
        <v>781</v>
      </c>
      <c r="B39">
        <v>1</v>
      </c>
      <c r="C39">
        <v>-1.9719226222831201E-3</v>
      </c>
    </row>
    <row r="40" spans="1:3">
      <c r="A40" t="s">
        <v>782</v>
      </c>
      <c r="B40">
        <v>2</v>
      </c>
      <c r="C40">
        <v>1.49336246967742E-2</v>
      </c>
    </row>
    <row r="41" spans="1:3">
      <c r="A41" t="s">
        <v>783</v>
      </c>
      <c r="B41">
        <v>3</v>
      </c>
      <c r="C41">
        <v>5.5949500390151799E-2</v>
      </c>
    </row>
    <row r="42" spans="1:3">
      <c r="A42" t="s">
        <v>784</v>
      </c>
      <c r="B42">
        <v>2</v>
      </c>
      <c r="C42">
        <v>-2.6214244361671701E-2</v>
      </c>
    </row>
    <row r="43" spans="1:3">
      <c r="A43" t="s">
        <v>785</v>
      </c>
      <c r="B43">
        <v>3</v>
      </c>
      <c r="C43">
        <v>-1.0162910129841199E-2</v>
      </c>
    </row>
    <row r="44" spans="1:3">
      <c r="A44" t="s">
        <v>786</v>
      </c>
      <c r="B44">
        <v>6</v>
      </c>
      <c r="C44">
        <v>-2.42356972224918E-2</v>
      </c>
    </row>
    <row r="45" spans="1:3">
      <c r="A45" t="s">
        <v>787</v>
      </c>
      <c r="B45">
        <v>1</v>
      </c>
      <c r="C45">
        <v>-2.36816652859064E-2</v>
      </c>
    </row>
    <row r="46" spans="1:3">
      <c r="A46" t="s">
        <v>788</v>
      </c>
      <c r="B46">
        <v>1</v>
      </c>
      <c r="C46">
        <v>-1.38352369044339E-2</v>
      </c>
    </row>
    <row r="47" spans="1:3">
      <c r="A47" t="s">
        <v>789</v>
      </c>
      <c r="B47">
        <v>7</v>
      </c>
      <c r="C47">
        <v>8.88565967488107E-4</v>
      </c>
    </row>
    <row r="48" spans="1:3">
      <c r="A48" t="s">
        <v>790</v>
      </c>
      <c r="B48">
        <v>7</v>
      </c>
      <c r="C48">
        <v>-1.6283467416466701E-2</v>
      </c>
    </row>
    <row r="49" spans="1:3">
      <c r="A49" t="s">
        <v>791</v>
      </c>
      <c r="B49">
        <v>1</v>
      </c>
      <c r="C49">
        <v>-3.4489142779662203E-2</v>
      </c>
    </row>
    <row r="50" spans="1:3">
      <c r="A50" t="s">
        <v>792</v>
      </c>
      <c r="B50">
        <v>7</v>
      </c>
      <c r="C50">
        <v>2.1648505104491198</v>
      </c>
    </row>
    <row r="51" spans="1:3">
      <c r="A51" t="s">
        <v>793</v>
      </c>
      <c r="B51">
        <v>2</v>
      </c>
      <c r="C51">
        <v>-3.4042217552247698E-4</v>
      </c>
    </row>
    <row r="52" spans="1:3">
      <c r="A52" t="s">
        <v>794</v>
      </c>
      <c r="B52">
        <v>2</v>
      </c>
      <c r="C52">
        <v>6.1458708266733102E-2</v>
      </c>
    </row>
    <row r="53" spans="1:3">
      <c r="A53" t="s">
        <v>795</v>
      </c>
      <c r="B53">
        <v>4</v>
      </c>
      <c r="C53">
        <v>-8.6949317725975304E-4</v>
      </c>
    </row>
    <row r="54" spans="1:3">
      <c r="A54" t="s">
        <v>796</v>
      </c>
      <c r="B54">
        <v>7</v>
      </c>
      <c r="C54">
        <v>-1.25142630125409E-2</v>
      </c>
    </row>
    <row r="55" spans="1:3">
      <c r="A55" t="s">
        <v>797</v>
      </c>
      <c r="B55">
        <v>4</v>
      </c>
      <c r="C55">
        <v>-1.7323810729597901E-2</v>
      </c>
    </row>
    <row r="56" spans="1:3">
      <c r="A56" t="s">
        <v>798</v>
      </c>
      <c r="B56">
        <v>1</v>
      </c>
      <c r="C56">
        <v>3.1997564946622301E-2</v>
      </c>
    </row>
    <row r="57" spans="1:3">
      <c r="A57" t="s">
        <v>799</v>
      </c>
      <c r="B57">
        <v>7</v>
      </c>
      <c r="C57">
        <v>-2.6580436002299899E-2</v>
      </c>
    </row>
    <row r="58" spans="1:3">
      <c r="A58" t="s">
        <v>800</v>
      </c>
      <c r="B58">
        <v>5</v>
      </c>
      <c r="C58">
        <v>-1.5235106896928001E-3</v>
      </c>
    </row>
    <row r="59" spans="1:3">
      <c r="A59" t="s">
        <v>801</v>
      </c>
      <c r="B59">
        <v>7</v>
      </c>
      <c r="C59">
        <v>5.71900811059061E-2</v>
      </c>
    </row>
    <row r="60" spans="1:3">
      <c r="A60" t="s">
        <v>802</v>
      </c>
      <c r="B60">
        <v>2</v>
      </c>
      <c r="C60">
        <v>-5.91936004976265E-3</v>
      </c>
    </row>
    <row r="61" spans="1:3">
      <c r="A61" t="s">
        <v>803</v>
      </c>
      <c r="B61">
        <v>6</v>
      </c>
      <c r="C61">
        <v>-1.61841933471016E-2</v>
      </c>
    </row>
    <row r="62" spans="1:3">
      <c r="A62" t="s">
        <v>804</v>
      </c>
      <c r="B62">
        <v>5</v>
      </c>
      <c r="C62">
        <v>-9.0820946171075202E-3</v>
      </c>
    </row>
    <row r="63" spans="1:3">
      <c r="A63" t="s">
        <v>805</v>
      </c>
      <c r="B63">
        <v>7</v>
      </c>
      <c r="C63">
        <v>-2.4367946268609102E-2</v>
      </c>
    </row>
    <row r="64" spans="1:3">
      <c r="A64" t="s">
        <v>807</v>
      </c>
      <c r="B64">
        <v>1</v>
      </c>
      <c r="C64">
        <v>-1.54264804203239E-2</v>
      </c>
    </row>
    <row r="65" spans="1:3">
      <c r="A65" t="s">
        <v>806</v>
      </c>
      <c r="B65">
        <v>5</v>
      </c>
      <c r="C65">
        <v>-1.9043215181709799E-2</v>
      </c>
    </row>
    <row r="66" spans="1:3">
      <c r="A66" t="s">
        <v>808</v>
      </c>
      <c r="B66">
        <v>3</v>
      </c>
      <c r="C66">
        <v>-7.9063692964462407E-3</v>
      </c>
    </row>
    <row r="67" spans="1:3">
      <c r="A67" t="s">
        <v>809</v>
      </c>
      <c r="B67">
        <v>7</v>
      </c>
      <c r="C67">
        <v>-1.7102333188305E-3</v>
      </c>
    </row>
    <row r="68" spans="1:3">
      <c r="A68" t="s">
        <v>810</v>
      </c>
      <c r="B68">
        <v>2</v>
      </c>
      <c r="C68">
        <v>-2.2268606193992901E-2</v>
      </c>
    </row>
    <row r="69" spans="1:3">
      <c r="A69" t="s">
        <v>811</v>
      </c>
      <c r="B69">
        <v>4</v>
      </c>
      <c r="C69">
        <v>-1.4191438680460499E-2</v>
      </c>
    </row>
    <row r="70" spans="1:3">
      <c r="A70" t="s">
        <v>812</v>
      </c>
      <c r="B70">
        <v>6</v>
      </c>
      <c r="C70">
        <v>-3.4079638229359298E-2</v>
      </c>
    </row>
    <row r="71" spans="1:3">
      <c r="A71" t="s">
        <v>813</v>
      </c>
      <c r="B71">
        <v>5</v>
      </c>
      <c r="C71">
        <v>-1.9042027833862999E-2</v>
      </c>
    </row>
    <row r="72" spans="1:3">
      <c r="A72" t="s">
        <v>814</v>
      </c>
      <c r="B72">
        <v>3</v>
      </c>
      <c r="C72">
        <v>-1.0772123410462599E-2</v>
      </c>
    </row>
    <row r="73" spans="1:3">
      <c r="A73" t="s">
        <v>815</v>
      </c>
      <c r="B73">
        <v>4</v>
      </c>
      <c r="C73">
        <v>-4.9586064676073599E-2</v>
      </c>
    </row>
    <row r="74" spans="1:3">
      <c r="A74" t="s">
        <v>816</v>
      </c>
      <c r="B74">
        <v>7</v>
      </c>
      <c r="C74">
        <v>-1.8312347134521901E-3</v>
      </c>
    </row>
    <row r="75" spans="1:3">
      <c r="A75" t="s">
        <v>817</v>
      </c>
      <c r="B75">
        <v>3</v>
      </c>
      <c r="C75">
        <v>1.0473805552121801E-2</v>
      </c>
    </row>
    <row r="76" spans="1:3">
      <c r="A76" t="s">
        <v>818</v>
      </c>
      <c r="B76">
        <v>7</v>
      </c>
      <c r="C76">
        <v>-2.54170028440672E-3</v>
      </c>
    </row>
    <row r="77" spans="1:3">
      <c r="A77" t="s">
        <v>819</v>
      </c>
      <c r="B77">
        <v>2</v>
      </c>
      <c r="C77">
        <v>-4.6808441474574899E-2</v>
      </c>
    </row>
    <row r="78" spans="1:3">
      <c r="A78" t="s">
        <v>820</v>
      </c>
      <c r="B78">
        <v>3</v>
      </c>
      <c r="C78">
        <v>-3.1798070508310801E-2</v>
      </c>
    </row>
    <row r="79" spans="1:3">
      <c r="A79" t="s">
        <v>821</v>
      </c>
      <c r="B79">
        <v>3</v>
      </c>
      <c r="C79">
        <v>-2.9251545761893399E-2</v>
      </c>
    </row>
    <row r="80" spans="1:3">
      <c r="A80" t="s">
        <v>822</v>
      </c>
      <c r="B80">
        <v>7</v>
      </c>
      <c r="C80">
        <v>-1.7932832220718401E-2</v>
      </c>
    </row>
    <row r="81" spans="1:3">
      <c r="A81" t="s">
        <v>823</v>
      </c>
      <c r="B81">
        <v>7</v>
      </c>
      <c r="C81">
        <v>-1.9005477806989701E-2</v>
      </c>
    </row>
    <row r="82" spans="1:3">
      <c r="A82" t="s">
        <v>824</v>
      </c>
      <c r="B82">
        <v>6</v>
      </c>
      <c r="C82">
        <v>-2.67042425558577E-2</v>
      </c>
    </row>
    <row r="83" spans="1:3">
      <c r="A83" t="s">
        <v>825</v>
      </c>
      <c r="B83">
        <v>4</v>
      </c>
      <c r="C83">
        <v>-4.4369319350775802E-2</v>
      </c>
    </row>
    <row r="84" spans="1:3">
      <c r="A84" t="s">
        <v>826</v>
      </c>
      <c r="B84">
        <v>4</v>
      </c>
      <c r="C84">
        <v>8.4768533568683295E-3</v>
      </c>
    </row>
    <row r="85" spans="1:3">
      <c r="A85" t="s">
        <v>827</v>
      </c>
      <c r="B85">
        <v>4</v>
      </c>
      <c r="C85">
        <v>-5.5064846939106203E-2</v>
      </c>
    </row>
    <row r="86" spans="1:3">
      <c r="A86" t="s">
        <v>828</v>
      </c>
      <c r="B86">
        <v>6</v>
      </c>
      <c r="C86">
        <v>-1.41020449588432E-2</v>
      </c>
    </row>
    <row r="87" spans="1:3">
      <c r="A87" t="s">
        <v>829</v>
      </c>
      <c r="B87">
        <v>3</v>
      </c>
      <c r="C87">
        <v>-7.0990107588134498E-3</v>
      </c>
    </row>
    <row r="88" spans="1:3">
      <c r="A88" t="s">
        <v>830</v>
      </c>
      <c r="B88">
        <v>1</v>
      </c>
      <c r="C88">
        <v>-1.9856763871269702E-2</v>
      </c>
    </row>
    <row r="89" spans="1:3">
      <c r="A89" t="s">
        <v>831</v>
      </c>
      <c r="B89">
        <v>3</v>
      </c>
      <c r="C89">
        <v>4.1825442758658397E-2</v>
      </c>
    </row>
    <row r="90" spans="1:3">
      <c r="A90" t="s">
        <v>832</v>
      </c>
      <c r="B90">
        <v>7</v>
      </c>
      <c r="C90">
        <v>-1.0026502425786901E-3</v>
      </c>
    </row>
    <row r="91" spans="1:3">
      <c r="A91" t="s">
        <v>833</v>
      </c>
      <c r="B91">
        <v>2</v>
      </c>
      <c r="C91">
        <v>-2.39831212349539E-2</v>
      </c>
    </row>
    <row r="92" spans="1:3">
      <c r="A92" t="s">
        <v>834</v>
      </c>
      <c r="B92">
        <v>6</v>
      </c>
      <c r="C92">
        <v>-1.3570848370720799E-2</v>
      </c>
    </row>
    <row r="93" spans="1:3">
      <c r="A93" t="s">
        <v>835</v>
      </c>
      <c r="B93">
        <v>6</v>
      </c>
      <c r="C93">
        <v>-1.4010878376034301E-3</v>
      </c>
    </row>
    <row r="94" spans="1:3">
      <c r="A94" t="s">
        <v>836</v>
      </c>
      <c r="B94">
        <v>2</v>
      </c>
      <c r="C94">
        <v>-1.9530553587074201E-2</v>
      </c>
    </row>
    <row r="95" spans="1:3">
      <c r="A95" t="s">
        <v>837</v>
      </c>
      <c r="B95">
        <v>7</v>
      </c>
      <c r="C95" s="231">
        <v>-1.5166307982171801E-5</v>
      </c>
    </row>
    <row r="96" spans="1:3">
      <c r="A96" t="s">
        <v>838</v>
      </c>
      <c r="B96">
        <v>2</v>
      </c>
      <c r="C96">
        <v>2.5609854649471998E-2</v>
      </c>
    </row>
    <row r="97" spans="1:3">
      <c r="A97" t="s">
        <v>839</v>
      </c>
      <c r="B97">
        <v>5</v>
      </c>
      <c r="C97">
        <v>-2.2976673221849701E-2</v>
      </c>
    </row>
    <row r="98" spans="1:3">
      <c r="A98" t="s">
        <v>840</v>
      </c>
      <c r="B98">
        <v>3</v>
      </c>
      <c r="C98">
        <v>-1.4208008160960999E-2</v>
      </c>
    </row>
    <row r="99" spans="1:3">
      <c r="A99" t="s">
        <v>841</v>
      </c>
      <c r="B99">
        <v>7</v>
      </c>
      <c r="C99">
        <v>-2.08032314761936E-2</v>
      </c>
    </row>
    <row r="100" spans="1:3">
      <c r="A100" t="s">
        <v>842</v>
      </c>
      <c r="B100">
        <v>6</v>
      </c>
      <c r="C100">
        <v>-1.0351676723748199E-3</v>
      </c>
    </row>
    <row r="101" spans="1:3">
      <c r="A101" t="s">
        <v>843</v>
      </c>
      <c r="B101">
        <v>2</v>
      </c>
      <c r="C101">
        <v>8.8268574567087102E-2</v>
      </c>
    </row>
    <row r="102" spans="1:3">
      <c r="A102" t="s">
        <v>844</v>
      </c>
      <c r="B102">
        <v>2</v>
      </c>
      <c r="C102">
        <v>0.12127266810986501</v>
      </c>
    </row>
    <row r="103" spans="1:3">
      <c r="A103" t="s">
        <v>845</v>
      </c>
      <c r="B103">
        <v>6</v>
      </c>
      <c r="C103">
        <v>-4.2583945903305297E-2</v>
      </c>
    </row>
    <row r="104" spans="1:3">
      <c r="A104" t="s">
        <v>846</v>
      </c>
      <c r="B104">
        <v>3</v>
      </c>
      <c r="C104">
        <v>-1.2213073138058601E-2</v>
      </c>
    </row>
    <row r="105" spans="1:3">
      <c r="A105" t="s">
        <v>847</v>
      </c>
      <c r="B105">
        <v>6</v>
      </c>
      <c r="C105">
        <v>-2.0127338152819202E-3</v>
      </c>
    </row>
    <row r="106" spans="1:3">
      <c r="A106" t="s">
        <v>848</v>
      </c>
      <c r="B106">
        <v>2</v>
      </c>
      <c r="C106">
        <v>-2.0414761503914601E-2</v>
      </c>
    </row>
    <row r="107" spans="1:3">
      <c r="B107">
        <v>4</v>
      </c>
    </row>
  </sheetData>
  <pageMargins left="0.7" right="0.7" top="0.75" bottom="0.75" header="0.3" footer="0.3"/>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79B1F-648A-9241-86C6-81FD2EADF038}">
  <dimension ref="A1:F11"/>
  <sheetViews>
    <sheetView workbookViewId="0"/>
  </sheetViews>
  <sheetFormatPr defaultColWidth="8.85546875" defaultRowHeight="15"/>
  <cols>
    <col min="1" max="1" width="18.7109375" bestFit="1" customWidth="1"/>
    <col min="2" max="2" width="18.7109375" customWidth="1"/>
    <col min="3" max="3" width="19.140625" customWidth="1"/>
    <col min="5" max="5" width="13.140625" bestFit="1" customWidth="1"/>
    <col min="6" max="6" width="27.42578125" bestFit="1" customWidth="1"/>
  </cols>
  <sheetData>
    <row r="1" spans="1:6">
      <c r="A1" s="157" t="s">
        <v>621</v>
      </c>
      <c r="B1" s="157" t="s">
        <v>1013</v>
      </c>
      <c r="C1" s="158" t="s">
        <v>1024</v>
      </c>
    </row>
    <row r="2" spans="1:6">
      <c r="A2" s="134" t="s">
        <v>792</v>
      </c>
      <c r="B2" s="24">
        <v>2</v>
      </c>
      <c r="C2" s="165">
        <v>0.65333863999018804</v>
      </c>
      <c r="E2" t="s">
        <v>1023</v>
      </c>
      <c r="F2" t="s">
        <v>1025</v>
      </c>
    </row>
    <row r="3" spans="1:6">
      <c r="A3" s="134" t="s">
        <v>844</v>
      </c>
      <c r="B3" s="24">
        <v>6</v>
      </c>
      <c r="C3" s="165">
        <v>0.56119029755758498</v>
      </c>
      <c r="E3" s="134">
        <v>2</v>
      </c>
      <c r="F3" s="20">
        <v>0.3874385508388305</v>
      </c>
    </row>
    <row r="4" spans="1:6">
      <c r="A4" s="134" t="s">
        <v>838</v>
      </c>
      <c r="B4" s="24">
        <v>5</v>
      </c>
      <c r="C4" s="165">
        <v>0.50565052432681601</v>
      </c>
      <c r="E4" s="134">
        <v>3</v>
      </c>
      <c r="F4" s="20">
        <v>0.13038461598066201</v>
      </c>
    </row>
    <row r="5" spans="1:6">
      <c r="A5" s="134" t="s">
        <v>774</v>
      </c>
      <c r="B5" s="24">
        <v>5</v>
      </c>
      <c r="C5" s="165">
        <v>0.493728631519123</v>
      </c>
      <c r="E5" s="134">
        <v>4</v>
      </c>
      <c r="F5" s="20">
        <v>0.294826008124839</v>
      </c>
    </row>
    <row r="6" spans="1:6">
      <c r="A6" s="134" t="s">
        <v>848</v>
      </c>
      <c r="B6" s="24">
        <v>4</v>
      </c>
      <c r="C6" s="165">
        <v>0.44042124582681602</v>
      </c>
      <c r="E6" s="134">
        <v>5</v>
      </c>
      <c r="F6" s="20">
        <v>0.375177667730626</v>
      </c>
    </row>
    <row r="7" spans="1:6">
      <c r="A7" s="134" t="s">
        <v>789</v>
      </c>
      <c r="B7" s="24">
        <v>7</v>
      </c>
      <c r="C7" s="165">
        <v>0.18615384674989299</v>
      </c>
      <c r="E7" s="134">
        <v>6</v>
      </c>
      <c r="F7" s="20">
        <v>0.56119029755758498</v>
      </c>
    </row>
    <row r="8" spans="1:6">
      <c r="A8" s="134" t="s">
        <v>769</v>
      </c>
      <c r="B8" s="24">
        <v>4</v>
      </c>
      <c r="C8" s="165">
        <v>0.14923077042286201</v>
      </c>
      <c r="E8" s="134">
        <v>7</v>
      </c>
      <c r="F8" s="20">
        <v>0.18615384674989299</v>
      </c>
    </row>
    <row r="9" spans="1:6">
      <c r="A9" s="134" t="s">
        <v>777</v>
      </c>
      <c r="B9" s="24">
        <v>3</v>
      </c>
      <c r="C9" s="165">
        <v>0.13038461598066201</v>
      </c>
      <c r="E9" s="134" t="s">
        <v>1017</v>
      </c>
      <c r="F9" s="20">
        <v>0.33677908814073571</v>
      </c>
    </row>
    <row r="10" spans="1:6">
      <c r="A10" s="134" t="s">
        <v>753</v>
      </c>
      <c r="B10" s="24">
        <v>5</v>
      </c>
      <c r="C10" s="165">
        <v>0.12615384734593901</v>
      </c>
    </row>
    <row r="11" spans="1:6">
      <c r="A11" s="134" t="s">
        <v>847</v>
      </c>
      <c r="B11" s="24">
        <v>2</v>
      </c>
      <c r="C11" s="165">
        <v>0.121538461687473</v>
      </c>
    </row>
  </sheetData>
  <pageMargins left="0.7" right="0.7" top="0.75" bottom="0.75" header="0.3" footer="0.3"/>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CC81F-6C60-194D-85C7-6A83FAD320FD}">
  <dimension ref="A1:H107"/>
  <sheetViews>
    <sheetView workbookViewId="0"/>
  </sheetViews>
  <sheetFormatPr defaultColWidth="8.85546875" defaultRowHeight="15"/>
  <cols>
    <col min="1" max="1" width="16" bestFit="1" customWidth="1"/>
    <col min="2" max="2" width="12" bestFit="1" customWidth="1"/>
    <col min="3" max="3" width="17.85546875" bestFit="1" customWidth="1"/>
    <col min="5" max="5" width="11.28515625" bestFit="1" customWidth="1"/>
    <col min="6" max="6" width="18.28515625" bestFit="1" customWidth="1"/>
    <col min="7" max="7" width="22.7109375" bestFit="1" customWidth="1"/>
    <col min="8" max="8" width="8.42578125" customWidth="1"/>
  </cols>
  <sheetData>
    <row r="1" spans="1:8">
      <c r="A1" s="157" t="s">
        <v>621</v>
      </c>
      <c r="B1" s="157" t="s">
        <v>1013</v>
      </c>
      <c r="C1" s="158" t="s">
        <v>1026</v>
      </c>
    </row>
    <row r="2" spans="1:8">
      <c r="A2" s="159" t="s">
        <v>739</v>
      </c>
      <c r="B2" s="160">
        <v>2</v>
      </c>
      <c r="C2" s="161">
        <v>0</v>
      </c>
      <c r="E2" t="s">
        <v>1013</v>
      </c>
      <c r="F2" t="s">
        <v>1022</v>
      </c>
      <c r="G2" t="s">
        <v>1027</v>
      </c>
      <c r="H2" s="135" t="s">
        <v>1016</v>
      </c>
    </row>
    <row r="3" spans="1:8">
      <c r="A3" s="159" t="s">
        <v>743</v>
      </c>
      <c r="B3">
        <v>2</v>
      </c>
      <c r="C3" s="161">
        <v>0</v>
      </c>
      <c r="E3" s="134">
        <v>1</v>
      </c>
      <c r="F3">
        <v>10</v>
      </c>
      <c r="G3">
        <v>1</v>
      </c>
      <c r="H3" s="164">
        <f>G3/F3</f>
        <v>0.1</v>
      </c>
    </row>
    <row r="4" spans="1:8">
      <c r="A4" s="159" t="s">
        <v>744</v>
      </c>
      <c r="B4">
        <v>7</v>
      </c>
      <c r="C4" s="161">
        <v>0</v>
      </c>
      <c r="E4" s="134">
        <v>2</v>
      </c>
      <c r="F4">
        <v>20</v>
      </c>
      <c r="G4">
        <v>3</v>
      </c>
      <c r="H4" s="164">
        <f t="shared" ref="H4:H10" si="0">G4/F4</f>
        <v>0.15</v>
      </c>
    </row>
    <row r="5" spans="1:8">
      <c r="A5" s="159" t="s">
        <v>745</v>
      </c>
      <c r="B5">
        <v>2</v>
      </c>
      <c r="C5" s="161">
        <v>0</v>
      </c>
      <c r="E5" s="134">
        <v>3</v>
      </c>
      <c r="F5">
        <v>14</v>
      </c>
      <c r="G5">
        <v>0</v>
      </c>
      <c r="H5" s="164">
        <f t="shared" si="0"/>
        <v>0</v>
      </c>
    </row>
    <row r="6" spans="1:8">
      <c r="A6" s="159" t="s">
        <v>746</v>
      </c>
      <c r="B6">
        <v>4</v>
      </c>
      <c r="C6" s="161">
        <v>0</v>
      </c>
      <c r="E6" s="134">
        <v>4</v>
      </c>
      <c r="F6">
        <v>16</v>
      </c>
      <c r="G6">
        <v>3</v>
      </c>
      <c r="H6" s="164">
        <f t="shared" si="0"/>
        <v>0.1875</v>
      </c>
    </row>
    <row r="7" spans="1:8">
      <c r="A7" s="159" t="s">
        <v>747</v>
      </c>
      <c r="B7">
        <v>5</v>
      </c>
      <c r="C7" s="161">
        <v>0</v>
      </c>
      <c r="E7" s="134">
        <v>5</v>
      </c>
      <c r="F7">
        <v>9</v>
      </c>
      <c r="G7">
        <v>1</v>
      </c>
      <c r="H7" s="164">
        <f t="shared" si="0"/>
        <v>0.1111111111111111</v>
      </c>
    </row>
    <row r="8" spans="1:8">
      <c r="A8" s="159" t="s">
        <v>748</v>
      </c>
      <c r="B8">
        <v>4</v>
      </c>
      <c r="C8" s="161">
        <v>0</v>
      </c>
      <c r="E8" s="134">
        <v>6</v>
      </c>
      <c r="F8">
        <v>17</v>
      </c>
      <c r="G8">
        <v>2</v>
      </c>
      <c r="H8" s="164">
        <f t="shared" si="0"/>
        <v>0.11764705882352941</v>
      </c>
    </row>
    <row r="9" spans="1:8">
      <c r="A9" s="159" t="s">
        <v>749</v>
      </c>
      <c r="B9">
        <v>5</v>
      </c>
      <c r="C9" s="161">
        <v>0</v>
      </c>
      <c r="E9" s="134">
        <v>7</v>
      </c>
      <c r="F9">
        <v>20</v>
      </c>
      <c r="G9">
        <v>3</v>
      </c>
      <c r="H9" s="164">
        <f t="shared" si="0"/>
        <v>0.15</v>
      </c>
    </row>
    <row r="10" spans="1:8">
      <c r="A10" s="159" t="s">
        <v>750</v>
      </c>
      <c r="B10">
        <v>4</v>
      </c>
      <c r="C10" s="161">
        <v>0</v>
      </c>
      <c r="E10" s="134" t="s">
        <v>1017</v>
      </c>
      <c r="F10">
        <v>106</v>
      </c>
      <c r="G10">
        <v>13</v>
      </c>
      <c r="H10" s="166">
        <f t="shared" si="0"/>
        <v>0.12264150943396226</v>
      </c>
    </row>
    <row r="11" spans="1:8">
      <c r="A11" s="159" t="s">
        <v>751</v>
      </c>
      <c r="B11">
        <v>6</v>
      </c>
      <c r="C11" s="161">
        <v>0</v>
      </c>
    </row>
    <row r="12" spans="1:8">
      <c r="A12" s="159" t="s">
        <v>752</v>
      </c>
      <c r="B12">
        <v>1</v>
      </c>
      <c r="C12" s="161">
        <v>0</v>
      </c>
    </row>
    <row r="13" spans="1:8">
      <c r="A13" s="159" t="s">
        <v>753</v>
      </c>
      <c r="B13">
        <v>5</v>
      </c>
      <c r="C13" s="161">
        <v>0</v>
      </c>
    </row>
    <row r="14" spans="1:8">
      <c r="A14" s="159" t="s">
        <v>758</v>
      </c>
      <c r="B14">
        <v>7</v>
      </c>
      <c r="C14" s="161">
        <v>0</v>
      </c>
    </row>
    <row r="15" spans="1:8">
      <c r="A15" s="159" t="s">
        <v>759</v>
      </c>
      <c r="B15">
        <v>6</v>
      </c>
      <c r="C15" s="161">
        <v>0</v>
      </c>
    </row>
    <row r="16" spans="1:8">
      <c r="A16" s="159" t="s">
        <v>760</v>
      </c>
      <c r="B16">
        <v>7</v>
      </c>
      <c r="C16" s="161">
        <v>0</v>
      </c>
    </row>
    <row r="17" spans="1:3">
      <c r="A17" s="159" t="s">
        <v>761</v>
      </c>
      <c r="B17">
        <v>6</v>
      </c>
      <c r="C17" s="161">
        <v>0</v>
      </c>
    </row>
    <row r="18" spans="1:3">
      <c r="A18" s="159" t="s">
        <v>763</v>
      </c>
      <c r="B18">
        <v>6</v>
      </c>
      <c r="C18" s="161">
        <v>0</v>
      </c>
    </row>
    <row r="19" spans="1:3">
      <c r="A19" s="159" t="s">
        <v>762</v>
      </c>
      <c r="B19">
        <v>2</v>
      </c>
      <c r="C19" s="161">
        <v>0</v>
      </c>
    </row>
    <row r="20" spans="1:3">
      <c r="A20" s="159" t="s">
        <v>764</v>
      </c>
      <c r="B20">
        <v>6</v>
      </c>
      <c r="C20" s="161">
        <v>0</v>
      </c>
    </row>
    <row r="21" spans="1:3">
      <c r="A21" s="159" t="s">
        <v>765</v>
      </c>
      <c r="B21">
        <v>1</v>
      </c>
      <c r="C21" s="161">
        <v>0</v>
      </c>
    </row>
    <row r="22" spans="1:3">
      <c r="A22" s="159" t="s">
        <v>766</v>
      </c>
      <c r="B22">
        <v>7</v>
      </c>
      <c r="C22" s="161">
        <v>0</v>
      </c>
    </row>
    <row r="23" spans="1:3">
      <c r="A23" s="159" t="s">
        <v>755</v>
      </c>
      <c r="B23">
        <v>2</v>
      </c>
      <c r="C23" s="161">
        <v>0</v>
      </c>
    </row>
    <row r="24" spans="1:3">
      <c r="A24" s="159" t="s">
        <v>756</v>
      </c>
      <c r="B24">
        <v>6</v>
      </c>
      <c r="C24" s="161">
        <v>0</v>
      </c>
    </row>
    <row r="25" spans="1:3">
      <c r="A25" s="159" t="s">
        <v>757</v>
      </c>
      <c r="B25">
        <v>2</v>
      </c>
      <c r="C25" s="161">
        <v>0</v>
      </c>
    </row>
    <row r="26" spans="1:3">
      <c r="A26" s="159" t="s">
        <v>767</v>
      </c>
      <c r="B26">
        <v>7</v>
      </c>
      <c r="C26" s="161">
        <v>0</v>
      </c>
    </row>
    <row r="27" spans="1:3">
      <c r="A27" s="159" t="s">
        <v>768</v>
      </c>
      <c r="B27">
        <v>4</v>
      </c>
      <c r="C27" s="161">
        <v>0</v>
      </c>
    </row>
    <row r="28" spans="1:3">
      <c r="A28" s="159" t="s">
        <v>769</v>
      </c>
      <c r="B28">
        <v>4</v>
      </c>
      <c r="C28" s="161">
        <v>0</v>
      </c>
    </row>
    <row r="29" spans="1:3">
      <c r="A29" s="159" t="s">
        <v>770</v>
      </c>
      <c r="B29">
        <v>4</v>
      </c>
      <c r="C29" s="161">
        <v>1</v>
      </c>
    </row>
    <row r="30" spans="1:3">
      <c r="A30" s="159" t="s">
        <v>771</v>
      </c>
      <c r="B30">
        <v>4</v>
      </c>
      <c r="C30" s="161">
        <v>0</v>
      </c>
    </row>
    <row r="31" spans="1:3">
      <c r="A31" s="159" t="s">
        <v>772</v>
      </c>
      <c r="B31">
        <v>6</v>
      </c>
      <c r="C31" s="161">
        <v>0</v>
      </c>
    </row>
    <row r="32" spans="1:3">
      <c r="A32" s="159" t="s">
        <v>773</v>
      </c>
      <c r="B32">
        <v>4</v>
      </c>
      <c r="C32" s="161">
        <v>0</v>
      </c>
    </row>
    <row r="33" spans="1:3">
      <c r="A33" s="159" t="s">
        <v>774</v>
      </c>
      <c r="B33">
        <v>5</v>
      </c>
      <c r="C33" s="161">
        <v>0</v>
      </c>
    </row>
    <row r="34" spans="1:3">
      <c r="A34" s="159" t="s">
        <v>775</v>
      </c>
      <c r="B34">
        <v>1</v>
      </c>
      <c r="C34" s="161">
        <v>0</v>
      </c>
    </row>
    <row r="35" spans="1:3">
      <c r="A35" s="159" t="s">
        <v>776</v>
      </c>
      <c r="B35">
        <v>3</v>
      </c>
      <c r="C35" s="161">
        <v>0</v>
      </c>
    </row>
    <row r="36" spans="1:3">
      <c r="A36" s="159" t="s">
        <v>777</v>
      </c>
      <c r="B36">
        <v>3</v>
      </c>
      <c r="C36" s="161">
        <v>0</v>
      </c>
    </row>
    <row r="37" spans="1:3">
      <c r="A37" s="159" t="s">
        <v>778</v>
      </c>
      <c r="B37">
        <v>2</v>
      </c>
      <c r="C37" s="161">
        <v>0</v>
      </c>
    </row>
    <row r="38" spans="1:3">
      <c r="A38" s="159" t="s">
        <v>779</v>
      </c>
      <c r="B38">
        <v>3</v>
      </c>
      <c r="C38" s="161">
        <v>0</v>
      </c>
    </row>
    <row r="39" spans="1:3">
      <c r="A39" s="159" t="s">
        <v>780</v>
      </c>
      <c r="B39">
        <v>1</v>
      </c>
      <c r="C39" s="161">
        <v>1</v>
      </c>
    </row>
    <row r="40" spans="1:3">
      <c r="A40" s="159" t="s">
        <v>781</v>
      </c>
      <c r="B40">
        <v>2</v>
      </c>
      <c r="C40" s="161">
        <v>1</v>
      </c>
    </row>
    <row r="41" spans="1:3">
      <c r="A41" s="159" t="s">
        <v>782</v>
      </c>
      <c r="B41">
        <v>3</v>
      </c>
      <c r="C41" s="161">
        <v>0</v>
      </c>
    </row>
    <row r="42" spans="1:3">
      <c r="A42" s="159" t="s">
        <v>783</v>
      </c>
      <c r="B42">
        <v>2</v>
      </c>
      <c r="C42" s="161">
        <v>0</v>
      </c>
    </row>
    <row r="43" spans="1:3">
      <c r="A43" s="159" t="s">
        <v>784</v>
      </c>
      <c r="B43">
        <v>3</v>
      </c>
      <c r="C43" s="161">
        <v>0</v>
      </c>
    </row>
    <row r="44" spans="1:3">
      <c r="A44" s="159" t="s">
        <v>785</v>
      </c>
      <c r="B44">
        <v>6</v>
      </c>
      <c r="C44" s="161">
        <v>0</v>
      </c>
    </row>
    <row r="45" spans="1:3">
      <c r="A45" s="159" t="s">
        <v>786</v>
      </c>
      <c r="B45">
        <v>1</v>
      </c>
      <c r="C45" s="161">
        <v>0</v>
      </c>
    </row>
    <row r="46" spans="1:3">
      <c r="A46" s="159" t="s">
        <v>787</v>
      </c>
      <c r="B46">
        <v>1</v>
      </c>
      <c r="C46" s="161">
        <v>0</v>
      </c>
    </row>
    <row r="47" spans="1:3">
      <c r="A47" s="159" t="s">
        <v>788</v>
      </c>
      <c r="B47">
        <v>7</v>
      </c>
      <c r="C47" s="161">
        <v>0</v>
      </c>
    </row>
    <row r="48" spans="1:3">
      <c r="A48" s="159" t="s">
        <v>789</v>
      </c>
      <c r="B48">
        <v>7</v>
      </c>
      <c r="C48" s="161">
        <v>0</v>
      </c>
    </row>
    <row r="49" spans="1:3">
      <c r="A49" s="159" t="s">
        <v>790</v>
      </c>
      <c r="B49">
        <v>1</v>
      </c>
      <c r="C49" s="161">
        <v>0</v>
      </c>
    </row>
    <row r="50" spans="1:3">
      <c r="A50" s="159" t="s">
        <v>791</v>
      </c>
      <c r="B50">
        <v>7</v>
      </c>
      <c r="C50" s="161">
        <v>0</v>
      </c>
    </row>
    <row r="51" spans="1:3">
      <c r="A51" s="159" t="s">
        <v>792</v>
      </c>
      <c r="B51">
        <v>2</v>
      </c>
      <c r="C51" s="161">
        <v>0</v>
      </c>
    </row>
    <row r="52" spans="1:3">
      <c r="A52" s="159" t="s">
        <v>793</v>
      </c>
      <c r="B52">
        <v>2</v>
      </c>
      <c r="C52" s="161">
        <v>0</v>
      </c>
    </row>
    <row r="53" spans="1:3">
      <c r="A53" s="159" t="s">
        <v>794</v>
      </c>
      <c r="B53">
        <v>4</v>
      </c>
      <c r="C53" s="161">
        <v>1</v>
      </c>
    </row>
    <row r="54" spans="1:3">
      <c r="A54" s="159" t="s">
        <v>795</v>
      </c>
      <c r="B54">
        <v>7</v>
      </c>
      <c r="C54" s="161">
        <v>0</v>
      </c>
    </row>
    <row r="55" spans="1:3">
      <c r="A55" s="159" t="s">
        <v>796</v>
      </c>
      <c r="B55">
        <v>4</v>
      </c>
      <c r="C55" s="161">
        <v>0</v>
      </c>
    </row>
    <row r="56" spans="1:3">
      <c r="A56" s="159" t="s">
        <v>797</v>
      </c>
      <c r="B56">
        <v>1</v>
      </c>
      <c r="C56" s="161">
        <v>0</v>
      </c>
    </row>
    <row r="57" spans="1:3">
      <c r="A57" s="159" t="s">
        <v>798</v>
      </c>
      <c r="B57">
        <v>7</v>
      </c>
      <c r="C57" s="161">
        <v>0</v>
      </c>
    </row>
    <row r="58" spans="1:3">
      <c r="A58" s="159" t="s">
        <v>799</v>
      </c>
      <c r="B58">
        <v>5</v>
      </c>
      <c r="C58" s="161">
        <v>0</v>
      </c>
    </row>
    <row r="59" spans="1:3">
      <c r="A59" s="159" t="s">
        <v>800</v>
      </c>
      <c r="B59">
        <v>7</v>
      </c>
      <c r="C59" s="161">
        <v>1</v>
      </c>
    </row>
    <row r="60" spans="1:3">
      <c r="A60" s="159" t="s">
        <v>801</v>
      </c>
      <c r="B60">
        <v>2</v>
      </c>
      <c r="C60" s="161">
        <v>1</v>
      </c>
    </row>
    <row r="61" spans="1:3">
      <c r="A61" s="159" t="s">
        <v>802</v>
      </c>
      <c r="B61">
        <v>6</v>
      </c>
      <c r="C61" s="161">
        <v>0</v>
      </c>
    </row>
    <row r="62" spans="1:3">
      <c r="A62" s="159" t="s">
        <v>803</v>
      </c>
      <c r="B62">
        <v>5</v>
      </c>
      <c r="C62" s="161">
        <v>0</v>
      </c>
    </row>
    <row r="63" spans="1:3">
      <c r="A63" s="159" t="s">
        <v>804</v>
      </c>
      <c r="B63">
        <v>7</v>
      </c>
      <c r="C63" s="161">
        <v>0</v>
      </c>
    </row>
    <row r="64" spans="1:3">
      <c r="A64" s="159" t="s">
        <v>805</v>
      </c>
      <c r="B64">
        <v>1</v>
      </c>
      <c r="C64" s="161">
        <v>0</v>
      </c>
    </row>
    <row r="65" spans="1:3">
      <c r="A65" s="159" t="s">
        <v>807</v>
      </c>
      <c r="B65">
        <v>5</v>
      </c>
      <c r="C65" s="161">
        <v>0</v>
      </c>
    </row>
    <row r="66" spans="1:3">
      <c r="A66" s="159" t="s">
        <v>806</v>
      </c>
      <c r="B66">
        <v>3</v>
      </c>
      <c r="C66" s="161">
        <v>0</v>
      </c>
    </row>
    <row r="67" spans="1:3">
      <c r="A67" s="159" t="s">
        <v>808</v>
      </c>
      <c r="B67">
        <v>7</v>
      </c>
      <c r="C67" s="161">
        <v>0</v>
      </c>
    </row>
    <row r="68" spans="1:3">
      <c r="A68" s="159" t="s">
        <v>809</v>
      </c>
      <c r="B68">
        <v>2</v>
      </c>
      <c r="C68" s="161">
        <v>0</v>
      </c>
    </row>
    <row r="69" spans="1:3">
      <c r="A69" s="159" t="s">
        <v>810</v>
      </c>
      <c r="B69">
        <v>4</v>
      </c>
      <c r="C69" s="161">
        <v>0</v>
      </c>
    </row>
    <row r="70" spans="1:3">
      <c r="A70" s="159" t="s">
        <v>811</v>
      </c>
      <c r="B70">
        <v>6</v>
      </c>
      <c r="C70" s="161">
        <v>0</v>
      </c>
    </row>
    <row r="71" spans="1:3">
      <c r="A71" s="159" t="s">
        <v>812</v>
      </c>
      <c r="B71">
        <v>5</v>
      </c>
      <c r="C71" s="161">
        <v>0</v>
      </c>
    </row>
    <row r="72" spans="1:3">
      <c r="A72" s="159" t="s">
        <v>813</v>
      </c>
      <c r="B72">
        <v>3</v>
      </c>
      <c r="C72" s="161">
        <v>0</v>
      </c>
    </row>
    <row r="73" spans="1:3">
      <c r="A73" s="159" t="s">
        <v>814</v>
      </c>
      <c r="B73">
        <v>4</v>
      </c>
      <c r="C73" s="161">
        <v>0</v>
      </c>
    </row>
    <row r="74" spans="1:3">
      <c r="A74" s="159" t="s">
        <v>815</v>
      </c>
      <c r="B74">
        <v>7</v>
      </c>
      <c r="C74" s="161">
        <v>0</v>
      </c>
    </row>
    <row r="75" spans="1:3">
      <c r="A75" s="159" t="s">
        <v>816</v>
      </c>
      <c r="B75">
        <v>3</v>
      </c>
      <c r="C75" s="161">
        <v>0</v>
      </c>
    </row>
    <row r="76" spans="1:3">
      <c r="A76" s="159" t="s">
        <v>817</v>
      </c>
      <c r="B76">
        <v>7</v>
      </c>
      <c r="C76" s="161">
        <v>0</v>
      </c>
    </row>
    <row r="77" spans="1:3">
      <c r="A77" s="159" t="s">
        <v>818</v>
      </c>
      <c r="B77">
        <v>2</v>
      </c>
      <c r="C77" s="161">
        <v>0</v>
      </c>
    </row>
    <row r="78" spans="1:3">
      <c r="A78" s="159" t="s">
        <v>819</v>
      </c>
      <c r="B78">
        <v>3</v>
      </c>
      <c r="C78" s="161">
        <v>0</v>
      </c>
    </row>
    <row r="79" spans="1:3">
      <c r="A79" s="159" t="s">
        <v>820</v>
      </c>
      <c r="B79">
        <v>3</v>
      </c>
      <c r="C79" s="161">
        <v>0</v>
      </c>
    </row>
    <row r="80" spans="1:3">
      <c r="A80" s="159" t="s">
        <v>821</v>
      </c>
      <c r="B80">
        <v>7</v>
      </c>
      <c r="C80" s="161">
        <v>1</v>
      </c>
    </row>
    <row r="81" spans="1:3">
      <c r="A81" s="159" t="s">
        <v>822</v>
      </c>
      <c r="B81">
        <v>7</v>
      </c>
      <c r="C81" s="161">
        <v>0</v>
      </c>
    </row>
    <row r="82" spans="1:3">
      <c r="A82" s="159" t="s">
        <v>823</v>
      </c>
      <c r="B82">
        <v>6</v>
      </c>
      <c r="C82" s="161">
        <v>0</v>
      </c>
    </row>
    <row r="83" spans="1:3">
      <c r="A83" s="159" t="s">
        <v>824</v>
      </c>
      <c r="B83">
        <v>4</v>
      </c>
      <c r="C83" s="161">
        <v>0</v>
      </c>
    </row>
    <row r="84" spans="1:3">
      <c r="A84" s="159" t="s">
        <v>825</v>
      </c>
      <c r="B84">
        <v>4</v>
      </c>
      <c r="C84" s="161">
        <v>0</v>
      </c>
    </row>
    <row r="85" spans="1:3">
      <c r="A85" s="159" t="s">
        <v>826</v>
      </c>
      <c r="B85">
        <v>4</v>
      </c>
      <c r="C85" s="161">
        <v>1</v>
      </c>
    </row>
    <row r="86" spans="1:3">
      <c r="A86" s="159" t="s">
        <v>827</v>
      </c>
      <c r="B86">
        <v>6</v>
      </c>
      <c r="C86" s="161">
        <v>1</v>
      </c>
    </row>
    <row r="87" spans="1:3">
      <c r="A87" s="159" t="s">
        <v>828</v>
      </c>
      <c r="B87">
        <v>3</v>
      </c>
      <c r="C87" s="161">
        <v>0</v>
      </c>
    </row>
    <row r="88" spans="1:3">
      <c r="A88" s="159" t="s">
        <v>829</v>
      </c>
      <c r="B88">
        <v>1</v>
      </c>
      <c r="C88" s="161">
        <v>0</v>
      </c>
    </row>
    <row r="89" spans="1:3">
      <c r="A89" s="159" t="s">
        <v>830</v>
      </c>
      <c r="B89">
        <v>3</v>
      </c>
      <c r="C89" s="161">
        <v>0</v>
      </c>
    </row>
    <row r="90" spans="1:3">
      <c r="A90" s="159" t="s">
        <v>831</v>
      </c>
      <c r="B90">
        <v>7</v>
      </c>
      <c r="C90" s="161">
        <v>1</v>
      </c>
    </row>
    <row r="91" spans="1:3">
      <c r="A91" s="159" t="s">
        <v>832</v>
      </c>
      <c r="B91">
        <v>2</v>
      </c>
      <c r="C91" s="161">
        <v>0</v>
      </c>
    </row>
    <row r="92" spans="1:3">
      <c r="A92" s="159" t="s">
        <v>833</v>
      </c>
      <c r="B92">
        <v>6</v>
      </c>
      <c r="C92" s="161">
        <v>0</v>
      </c>
    </row>
    <row r="93" spans="1:3">
      <c r="A93" s="159" t="s">
        <v>834</v>
      </c>
      <c r="B93">
        <v>6</v>
      </c>
      <c r="C93" s="161">
        <v>0</v>
      </c>
    </row>
    <row r="94" spans="1:3">
      <c r="A94" s="159" t="s">
        <v>835</v>
      </c>
      <c r="B94">
        <v>2</v>
      </c>
      <c r="C94" s="161">
        <v>0</v>
      </c>
    </row>
    <row r="95" spans="1:3">
      <c r="A95" s="159" t="s">
        <v>1018</v>
      </c>
      <c r="B95">
        <v>7</v>
      </c>
      <c r="C95" s="161">
        <v>0</v>
      </c>
    </row>
    <row r="96" spans="1:3">
      <c r="A96" s="159" t="s">
        <v>1019</v>
      </c>
      <c r="B96">
        <v>2</v>
      </c>
      <c r="C96" s="161">
        <v>0</v>
      </c>
    </row>
    <row r="97" spans="1:3">
      <c r="A97" s="159" t="s">
        <v>838</v>
      </c>
      <c r="B97">
        <v>5</v>
      </c>
      <c r="C97" s="161">
        <v>1</v>
      </c>
    </row>
    <row r="98" spans="1:3">
      <c r="A98" s="159" t="s">
        <v>1020</v>
      </c>
      <c r="B98">
        <v>3</v>
      </c>
      <c r="C98" s="161">
        <v>0</v>
      </c>
    </row>
    <row r="99" spans="1:3">
      <c r="A99" s="159" t="s">
        <v>840</v>
      </c>
      <c r="B99">
        <v>7</v>
      </c>
      <c r="C99" s="161">
        <v>0</v>
      </c>
    </row>
    <row r="100" spans="1:3">
      <c r="A100" s="159" t="s">
        <v>841</v>
      </c>
      <c r="B100">
        <v>6</v>
      </c>
      <c r="C100" s="161">
        <v>0</v>
      </c>
    </row>
    <row r="101" spans="1:3">
      <c r="A101" s="159" t="s">
        <v>842</v>
      </c>
      <c r="B101">
        <v>2</v>
      </c>
      <c r="C101" s="161">
        <v>0</v>
      </c>
    </row>
    <row r="102" spans="1:3">
      <c r="A102" s="159" t="s">
        <v>843</v>
      </c>
      <c r="B102">
        <v>2</v>
      </c>
      <c r="C102" s="161">
        <v>1</v>
      </c>
    </row>
    <row r="103" spans="1:3">
      <c r="A103" s="159" t="s">
        <v>844</v>
      </c>
      <c r="B103">
        <v>6</v>
      </c>
      <c r="C103" s="161">
        <v>1</v>
      </c>
    </row>
    <row r="104" spans="1:3">
      <c r="A104" s="159" t="s">
        <v>845</v>
      </c>
      <c r="B104">
        <v>3</v>
      </c>
      <c r="C104" s="161">
        <v>0</v>
      </c>
    </row>
    <row r="105" spans="1:3">
      <c r="A105" s="159" t="s">
        <v>846</v>
      </c>
      <c r="B105">
        <v>6</v>
      </c>
      <c r="C105" s="161">
        <v>0</v>
      </c>
    </row>
    <row r="106" spans="1:3">
      <c r="A106" s="159" t="s">
        <v>847</v>
      </c>
      <c r="B106">
        <v>2</v>
      </c>
      <c r="C106" s="161">
        <v>0</v>
      </c>
    </row>
    <row r="107" spans="1:3">
      <c r="A107" s="159" t="s">
        <v>848</v>
      </c>
      <c r="B107">
        <v>4</v>
      </c>
      <c r="C107" s="161">
        <v>0</v>
      </c>
    </row>
  </sheetData>
  <pageMargins left="0.7" right="0.7" top="0.75" bottom="0.75" header="0.3" footer="0.3"/>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E38B6-BE64-4A45-B1F3-D3E9FCCD1493}">
  <dimension ref="A1:I107"/>
  <sheetViews>
    <sheetView workbookViewId="0"/>
  </sheetViews>
  <sheetFormatPr defaultColWidth="11.42578125" defaultRowHeight="15"/>
  <cols>
    <col min="1" max="1" width="16.5703125" bestFit="1" customWidth="1"/>
    <col min="4" max="4" width="12" customWidth="1"/>
  </cols>
  <sheetData>
    <row r="1" spans="1:9">
      <c r="A1" t="s">
        <v>621</v>
      </c>
      <c r="B1" t="s">
        <v>620</v>
      </c>
      <c r="D1" t="s">
        <v>621</v>
      </c>
      <c r="E1" t="s">
        <v>1013</v>
      </c>
    </row>
    <row r="2" spans="1:9" hidden="1">
      <c r="A2" s="23" t="s">
        <v>739</v>
      </c>
      <c r="B2">
        <v>2</v>
      </c>
      <c r="D2" s="243" t="s">
        <v>752</v>
      </c>
      <c r="E2" s="242">
        <v>1</v>
      </c>
      <c r="H2" s="242">
        <v>2</v>
      </c>
      <c r="I2" s="243" t="s">
        <v>739</v>
      </c>
    </row>
    <row r="3" spans="1:9" hidden="1">
      <c r="A3" s="23" t="s">
        <v>743</v>
      </c>
      <c r="B3">
        <v>2</v>
      </c>
      <c r="D3" s="243" t="s">
        <v>765</v>
      </c>
      <c r="E3" s="242">
        <v>1</v>
      </c>
      <c r="H3" s="242">
        <v>2</v>
      </c>
      <c r="I3" s="243" t="s">
        <v>743</v>
      </c>
    </row>
    <row r="4" spans="1:9" hidden="1">
      <c r="A4" s="23" t="s">
        <v>744</v>
      </c>
      <c r="B4" s="11">
        <v>7</v>
      </c>
      <c r="D4" s="243" t="s">
        <v>775</v>
      </c>
      <c r="E4" s="242">
        <v>1</v>
      </c>
      <c r="H4" s="242">
        <v>7</v>
      </c>
      <c r="I4" s="243" t="s">
        <v>744</v>
      </c>
    </row>
    <row r="5" spans="1:9" hidden="1">
      <c r="A5" s="23" t="s">
        <v>745</v>
      </c>
      <c r="B5">
        <v>2</v>
      </c>
      <c r="D5" s="243" t="s">
        <v>780</v>
      </c>
      <c r="E5" s="242">
        <v>1</v>
      </c>
      <c r="H5" s="242">
        <v>2</v>
      </c>
      <c r="I5" s="243" t="s">
        <v>745</v>
      </c>
    </row>
    <row r="6" spans="1:9" hidden="1">
      <c r="A6" s="23" t="s">
        <v>746</v>
      </c>
      <c r="B6">
        <v>4</v>
      </c>
      <c r="D6" s="243" t="s">
        <v>786</v>
      </c>
      <c r="E6" s="242">
        <v>1</v>
      </c>
      <c r="H6" s="242">
        <v>4</v>
      </c>
      <c r="I6" s="243" t="s">
        <v>746</v>
      </c>
    </row>
    <row r="7" spans="1:9" hidden="1">
      <c r="A7" s="23" t="s">
        <v>747</v>
      </c>
      <c r="B7">
        <v>5</v>
      </c>
      <c r="D7" s="243" t="s">
        <v>787</v>
      </c>
      <c r="E7" s="242">
        <v>1</v>
      </c>
      <c r="H7" s="242">
        <v>5</v>
      </c>
      <c r="I7" s="243" t="s">
        <v>747</v>
      </c>
    </row>
    <row r="8" spans="1:9" hidden="1">
      <c r="A8" s="23" t="s">
        <v>748</v>
      </c>
      <c r="B8">
        <v>4</v>
      </c>
      <c r="D8" s="243" t="s">
        <v>790</v>
      </c>
      <c r="E8" s="242">
        <v>1</v>
      </c>
      <c r="H8" s="242">
        <v>4</v>
      </c>
      <c r="I8" s="243" t="s">
        <v>748</v>
      </c>
    </row>
    <row r="9" spans="1:9" hidden="1">
      <c r="A9" s="23" t="s">
        <v>749</v>
      </c>
      <c r="B9">
        <v>5</v>
      </c>
      <c r="D9" s="243" t="s">
        <v>797</v>
      </c>
      <c r="E9" s="242">
        <v>1</v>
      </c>
      <c r="H9" s="242">
        <v>5</v>
      </c>
      <c r="I9" s="243" t="s">
        <v>749</v>
      </c>
    </row>
    <row r="10" spans="1:9" hidden="1">
      <c r="A10" s="23" t="s">
        <v>750</v>
      </c>
      <c r="B10">
        <v>4</v>
      </c>
      <c r="D10" s="243" t="s">
        <v>805</v>
      </c>
      <c r="E10" s="242">
        <v>1</v>
      </c>
      <c r="H10" s="242">
        <v>4</v>
      </c>
      <c r="I10" s="243" t="s">
        <v>750</v>
      </c>
    </row>
    <row r="11" spans="1:9" hidden="1">
      <c r="A11" s="23" t="s">
        <v>751</v>
      </c>
      <c r="B11">
        <v>6</v>
      </c>
      <c r="D11" s="243" t="s">
        <v>829</v>
      </c>
      <c r="E11" s="242">
        <v>1</v>
      </c>
      <c r="H11" s="242">
        <v>6</v>
      </c>
      <c r="I11" s="243" t="s">
        <v>751</v>
      </c>
    </row>
    <row r="12" spans="1:9" hidden="1">
      <c r="A12" s="23" t="s">
        <v>752</v>
      </c>
      <c r="B12">
        <v>1</v>
      </c>
      <c r="D12" s="243" t="s">
        <v>739</v>
      </c>
      <c r="E12" s="242">
        <v>2</v>
      </c>
      <c r="H12" s="242">
        <v>1</v>
      </c>
      <c r="I12" s="243" t="s">
        <v>752</v>
      </c>
    </row>
    <row r="13" spans="1:9" hidden="1">
      <c r="A13" s="23" t="s">
        <v>753</v>
      </c>
      <c r="B13">
        <v>5</v>
      </c>
      <c r="D13" s="243" t="s">
        <v>743</v>
      </c>
      <c r="E13" s="242">
        <v>2</v>
      </c>
      <c r="H13" s="242">
        <v>5</v>
      </c>
      <c r="I13" s="243" t="s">
        <v>753</v>
      </c>
    </row>
    <row r="14" spans="1:9" hidden="1">
      <c r="A14" s="23" t="s">
        <v>758</v>
      </c>
      <c r="B14">
        <v>7</v>
      </c>
      <c r="D14" s="243" t="s">
        <v>745</v>
      </c>
      <c r="E14" s="242">
        <v>2</v>
      </c>
      <c r="H14" s="242">
        <v>7</v>
      </c>
      <c r="I14" s="243" t="s">
        <v>758</v>
      </c>
    </row>
    <row r="15" spans="1:9" hidden="1">
      <c r="A15" s="23" t="s">
        <v>759</v>
      </c>
      <c r="B15">
        <v>6</v>
      </c>
      <c r="D15" s="243" t="s">
        <v>762</v>
      </c>
      <c r="E15" s="242">
        <v>2</v>
      </c>
      <c r="H15" s="242">
        <v>6</v>
      </c>
      <c r="I15" s="243" t="s">
        <v>759</v>
      </c>
    </row>
    <row r="16" spans="1:9" hidden="1">
      <c r="A16" s="23" t="s">
        <v>760</v>
      </c>
      <c r="B16">
        <v>7</v>
      </c>
      <c r="D16" s="243" t="s">
        <v>755</v>
      </c>
      <c r="E16" s="242">
        <v>2</v>
      </c>
      <c r="H16" s="242">
        <v>7</v>
      </c>
      <c r="I16" s="243" t="s">
        <v>760</v>
      </c>
    </row>
    <row r="17" spans="1:9" hidden="1">
      <c r="A17" s="23" t="s">
        <v>761</v>
      </c>
      <c r="B17">
        <v>6</v>
      </c>
      <c r="D17" s="243" t="s">
        <v>757</v>
      </c>
      <c r="E17" s="242">
        <v>2</v>
      </c>
      <c r="H17" s="242">
        <v>6</v>
      </c>
      <c r="I17" s="243" t="s">
        <v>761</v>
      </c>
    </row>
    <row r="18" spans="1:9" hidden="1">
      <c r="A18" s="23" t="s">
        <v>763</v>
      </c>
      <c r="B18" s="11">
        <v>6</v>
      </c>
      <c r="D18" s="243" t="s">
        <v>778</v>
      </c>
      <c r="E18" s="242">
        <v>2</v>
      </c>
      <c r="H18" s="242">
        <v>6</v>
      </c>
      <c r="I18" s="243" t="s">
        <v>763</v>
      </c>
    </row>
    <row r="19" spans="1:9" hidden="1">
      <c r="A19" s="23" t="s">
        <v>762</v>
      </c>
      <c r="B19">
        <v>2</v>
      </c>
      <c r="D19" s="243" t="s">
        <v>781</v>
      </c>
      <c r="E19" s="242">
        <v>2</v>
      </c>
      <c r="H19" s="242">
        <v>2</v>
      </c>
      <c r="I19" s="243" t="s">
        <v>762</v>
      </c>
    </row>
    <row r="20" spans="1:9" hidden="1">
      <c r="A20" s="23" t="s">
        <v>764</v>
      </c>
      <c r="B20">
        <v>6</v>
      </c>
      <c r="D20" s="243" t="s">
        <v>783</v>
      </c>
      <c r="E20" s="242">
        <v>2</v>
      </c>
      <c r="H20" s="242">
        <v>6</v>
      </c>
      <c r="I20" s="243" t="s">
        <v>764</v>
      </c>
    </row>
    <row r="21" spans="1:9" hidden="1">
      <c r="A21" s="23" t="s">
        <v>765</v>
      </c>
      <c r="B21">
        <v>1</v>
      </c>
      <c r="D21" s="243" t="s">
        <v>792</v>
      </c>
      <c r="E21" s="242">
        <v>2</v>
      </c>
      <c r="H21" s="242">
        <v>1</v>
      </c>
      <c r="I21" s="243" t="s">
        <v>765</v>
      </c>
    </row>
    <row r="22" spans="1:9" hidden="1">
      <c r="A22" s="23" t="s">
        <v>766</v>
      </c>
      <c r="B22">
        <v>7</v>
      </c>
      <c r="D22" s="243" t="s">
        <v>793</v>
      </c>
      <c r="E22" s="242">
        <v>2</v>
      </c>
      <c r="H22" s="242">
        <v>7</v>
      </c>
      <c r="I22" s="243" t="s">
        <v>766</v>
      </c>
    </row>
    <row r="23" spans="1:9" hidden="1">
      <c r="A23" s="23" t="s">
        <v>755</v>
      </c>
      <c r="B23" s="11">
        <v>2</v>
      </c>
      <c r="D23" s="243" t="s">
        <v>801</v>
      </c>
      <c r="E23" s="242">
        <v>2</v>
      </c>
      <c r="H23" s="242">
        <v>2</v>
      </c>
      <c r="I23" s="243" t="s">
        <v>755</v>
      </c>
    </row>
    <row r="24" spans="1:9" hidden="1">
      <c r="A24" s="23" t="s">
        <v>756</v>
      </c>
      <c r="B24">
        <v>6</v>
      </c>
      <c r="D24" s="243" t="s">
        <v>809</v>
      </c>
      <c r="E24" s="242">
        <v>2</v>
      </c>
      <c r="H24" s="242">
        <v>6</v>
      </c>
      <c r="I24" s="243" t="s">
        <v>756</v>
      </c>
    </row>
    <row r="25" spans="1:9" hidden="1">
      <c r="A25" s="23" t="s">
        <v>757</v>
      </c>
      <c r="B25" s="11">
        <v>2</v>
      </c>
      <c r="D25" s="243" t="s">
        <v>818</v>
      </c>
      <c r="E25" s="242">
        <v>2</v>
      </c>
      <c r="H25" s="242">
        <v>2</v>
      </c>
      <c r="I25" s="243" t="s">
        <v>757</v>
      </c>
    </row>
    <row r="26" spans="1:9" hidden="1">
      <c r="A26" s="23" t="s">
        <v>767</v>
      </c>
      <c r="B26" s="11">
        <v>7</v>
      </c>
      <c r="D26" s="243" t="s">
        <v>832</v>
      </c>
      <c r="E26" s="242">
        <v>2</v>
      </c>
      <c r="H26" s="242">
        <v>7</v>
      </c>
      <c r="I26" s="243" t="s">
        <v>767</v>
      </c>
    </row>
    <row r="27" spans="1:9" hidden="1">
      <c r="A27" s="23" t="s">
        <v>768</v>
      </c>
      <c r="B27">
        <v>4</v>
      </c>
      <c r="D27" s="243" t="s">
        <v>835</v>
      </c>
      <c r="E27" s="242">
        <v>2</v>
      </c>
      <c r="H27" s="242">
        <v>4</v>
      </c>
      <c r="I27" s="243" t="s">
        <v>768</v>
      </c>
    </row>
    <row r="28" spans="1:9" hidden="1">
      <c r="A28" s="23" t="s">
        <v>769</v>
      </c>
      <c r="B28">
        <v>4</v>
      </c>
      <c r="D28" s="243" t="s">
        <v>837</v>
      </c>
      <c r="E28" s="242">
        <v>2</v>
      </c>
      <c r="H28" s="242">
        <v>4</v>
      </c>
      <c r="I28" s="243" t="s">
        <v>769</v>
      </c>
    </row>
    <row r="29" spans="1:9" hidden="1">
      <c r="A29" s="23" t="s">
        <v>770</v>
      </c>
      <c r="B29">
        <v>4</v>
      </c>
      <c r="D29" s="243" t="s">
        <v>842</v>
      </c>
      <c r="E29" s="242">
        <v>2</v>
      </c>
      <c r="H29" s="242">
        <v>4</v>
      </c>
      <c r="I29" s="243" t="s">
        <v>770</v>
      </c>
    </row>
    <row r="30" spans="1:9" hidden="1">
      <c r="A30" s="23" t="s">
        <v>771</v>
      </c>
      <c r="B30">
        <v>4</v>
      </c>
      <c r="D30" s="243" t="s">
        <v>843</v>
      </c>
      <c r="E30" s="242">
        <v>2</v>
      </c>
      <c r="H30" s="242">
        <v>4</v>
      </c>
      <c r="I30" s="243" t="s">
        <v>771</v>
      </c>
    </row>
    <row r="31" spans="1:9" hidden="1">
      <c r="A31" s="23" t="s">
        <v>772</v>
      </c>
      <c r="B31">
        <v>6</v>
      </c>
      <c r="D31" s="243" t="s">
        <v>847</v>
      </c>
      <c r="E31" s="242">
        <v>2</v>
      </c>
      <c r="H31" s="242">
        <v>6</v>
      </c>
      <c r="I31" s="243" t="s">
        <v>772</v>
      </c>
    </row>
    <row r="32" spans="1:9" hidden="1">
      <c r="A32" s="23" t="s">
        <v>773</v>
      </c>
      <c r="B32">
        <v>4</v>
      </c>
      <c r="D32" s="243" t="s">
        <v>776</v>
      </c>
      <c r="E32" s="242">
        <v>3</v>
      </c>
      <c r="H32" s="242">
        <v>4</v>
      </c>
      <c r="I32" s="243" t="s">
        <v>773</v>
      </c>
    </row>
    <row r="33" spans="1:9" hidden="1">
      <c r="A33" s="23" t="s">
        <v>774</v>
      </c>
      <c r="B33">
        <v>5</v>
      </c>
      <c r="D33" s="243" t="s">
        <v>777</v>
      </c>
      <c r="E33" s="242">
        <v>3</v>
      </c>
      <c r="H33" s="242">
        <v>5</v>
      </c>
      <c r="I33" s="243" t="s">
        <v>774</v>
      </c>
    </row>
    <row r="34" spans="1:9" hidden="1">
      <c r="A34" s="23" t="s">
        <v>775</v>
      </c>
      <c r="B34">
        <v>1</v>
      </c>
      <c r="D34" s="243" t="s">
        <v>779</v>
      </c>
      <c r="E34" s="242">
        <v>3</v>
      </c>
      <c r="H34" s="242">
        <v>1</v>
      </c>
      <c r="I34" s="243" t="s">
        <v>775</v>
      </c>
    </row>
    <row r="35" spans="1:9">
      <c r="A35" s="23" t="s">
        <v>776</v>
      </c>
      <c r="B35">
        <v>3</v>
      </c>
      <c r="D35" s="243" t="s">
        <v>782</v>
      </c>
      <c r="E35" s="242">
        <v>3</v>
      </c>
      <c r="H35" s="242">
        <v>3</v>
      </c>
      <c r="I35" s="243" t="s">
        <v>776</v>
      </c>
    </row>
    <row r="36" spans="1:9">
      <c r="A36" s="23" t="s">
        <v>777</v>
      </c>
      <c r="B36">
        <v>3</v>
      </c>
      <c r="D36" s="243" t="s">
        <v>784</v>
      </c>
      <c r="E36" s="242">
        <v>3</v>
      </c>
      <c r="H36" s="242">
        <v>3</v>
      </c>
      <c r="I36" s="243" t="s">
        <v>777</v>
      </c>
    </row>
    <row r="37" spans="1:9" hidden="1">
      <c r="A37" s="23" t="s">
        <v>778</v>
      </c>
      <c r="B37">
        <v>2</v>
      </c>
      <c r="D37" s="243" t="s">
        <v>806</v>
      </c>
      <c r="E37" s="242">
        <v>3</v>
      </c>
      <c r="H37" s="242">
        <v>2</v>
      </c>
      <c r="I37" s="243" t="s">
        <v>778</v>
      </c>
    </row>
    <row r="38" spans="1:9">
      <c r="A38" s="23" t="s">
        <v>779</v>
      </c>
      <c r="B38">
        <v>3</v>
      </c>
      <c r="D38" s="243" t="s">
        <v>813</v>
      </c>
      <c r="E38" s="242">
        <v>3</v>
      </c>
      <c r="H38" s="242">
        <v>3</v>
      </c>
      <c r="I38" s="243" t="s">
        <v>779</v>
      </c>
    </row>
    <row r="39" spans="1:9" hidden="1">
      <c r="A39" s="23" t="s">
        <v>780</v>
      </c>
      <c r="B39">
        <v>1</v>
      </c>
      <c r="D39" s="243" t="s">
        <v>816</v>
      </c>
      <c r="E39" s="242">
        <v>3</v>
      </c>
      <c r="H39" s="242">
        <v>1</v>
      </c>
      <c r="I39" s="243" t="s">
        <v>780</v>
      </c>
    </row>
    <row r="40" spans="1:9" hidden="1">
      <c r="A40" s="23" t="s">
        <v>781</v>
      </c>
      <c r="B40">
        <v>2</v>
      </c>
      <c r="D40" s="243" t="s">
        <v>819</v>
      </c>
      <c r="E40" s="242">
        <v>3</v>
      </c>
      <c r="H40" s="242">
        <v>2</v>
      </c>
      <c r="I40" s="243" t="s">
        <v>781</v>
      </c>
    </row>
    <row r="41" spans="1:9">
      <c r="A41" s="23" t="s">
        <v>782</v>
      </c>
      <c r="B41">
        <v>3</v>
      </c>
      <c r="D41" s="243" t="s">
        <v>820</v>
      </c>
      <c r="E41" s="242">
        <v>3</v>
      </c>
      <c r="H41" s="242">
        <v>3</v>
      </c>
      <c r="I41" s="243" t="s">
        <v>782</v>
      </c>
    </row>
    <row r="42" spans="1:9" hidden="1">
      <c r="A42" s="23" t="s">
        <v>783</v>
      </c>
      <c r="B42">
        <v>2</v>
      </c>
      <c r="D42" s="243" t="s">
        <v>828</v>
      </c>
      <c r="E42" s="242">
        <v>3</v>
      </c>
      <c r="H42" s="242">
        <v>2</v>
      </c>
      <c r="I42" s="243" t="s">
        <v>783</v>
      </c>
    </row>
    <row r="43" spans="1:9">
      <c r="A43" s="23" t="s">
        <v>784</v>
      </c>
      <c r="B43">
        <v>3</v>
      </c>
      <c r="D43" s="243" t="s">
        <v>830</v>
      </c>
      <c r="E43" s="242">
        <v>3</v>
      </c>
      <c r="H43" s="242">
        <v>3</v>
      </c>
      <c r="I43" s="243" t="s">
        <v>784</v>
      </c>
    </row>
    <row r="44" spans="1:9" hidden="1">
      <c r="A44" s="23" t="s">
        <v>785</v>
      </c>
      <c r="B44">
        <v>6</v>
      </c>
      <c r="D44" s="243" t="s">
        <v>839</v>
      </c>
      <c r="E44" s="242">
        <v>3</v>
      </c>
      <c r="H44" s="242">
        <v>6</v>
      </c>
      <c r="I44" s="243" t="s">
        <v>785</v>
      </c>
    </row>
    <row r="45" spans="1:9" hidden="1">
      <c r="A45" s="23" t="s">
        <v>786</v>
      </c>
      <c r="B45">
        <v>1</v>
      </c>
      <c r="D45" s="243" t="s">
        <v>845</v>
      </c>
      <c r="E45" s="242">
        <v>3</v>
      </c>
      <c r="H45" s="242">
        <v>1</v>
      </c>
      <c r="I45" s="243" t="s">
        <v>786</v>
      </c>
    </row>
    <row r="46" spans="1:9" hidden="1">
      <c r="A46" s="23" t="s">
        <v>787</v>
      </c>
      <c r="B46">
        <v>1</v>
      </c>
      <c r="D46" s="243" t="s">
        <v>746</v>
      </c>
      <c r="E46" s="242">
        <v>4</v>
      </c>
      <c r="H46" s="242">
        <v>1</v>
      </c>
      <c r="I46" s="243" t="s">
        <v>787</v>
      </c>
    </row>
    <row r="47" spans="1:9" hidden="1">
      <c r="A47" s="23" t="s">
        <v>788</v>
      </c>
      <c r="B47" s="11">
        <v>7</v>
      </c>
      <c r="D47" s="243" t="s">
        <v>748</v>
      </c>
      <c r="E47" s="242">
        <v>4</v>
      </c>
      <c r="H47" s="242">
        <v>7</v>
      </c>
      <c r="I47" s="243" t="s">
        <v>788</v>
      </c>
    </row>
    <row r="48" spans="1:9" hidden="1">
      <c r="A48" s="23" t="s">
        <v>789</v>
      </c>
      <c r="B48" s="11">
        <v>7</v>
      </c>
      <c r="D48" s="243" t="s">
        <v>750</v>
      </c>
      <c r="E48" s="242">
        <v>4</v>
      </c>
      <c r="H48" s="242">
        <v>7</v>
      </c>
      <c r="I48" s="243" t="s">
        <v>789</v>
      </c>
    </row>
    <row r="49" spans="1:9" hidden="1">
      <c r="A49" s="23" t="s">
        <v>790</v>
      </c>
      <c r="B49">
        <v>1</v>
      </c>
      <c r="D49" s="243" t="s">
        <v>768</v>
      </c>
      <c r="E49" s="242">
        <v>4</v>
      </c>
      <c r="H49" s="242">
        <v>1</v>
      </c>
      <c r="I49" s="243" t="s">
        <v>790</v>
      </c>
    </row>
    <row r="50" spans="1:9" hidden="1">
      <c r="A50" s="23" t="s">
        <v>791</v>
      </c>
      <c r="B50" s="11">
        <v>7</v>
      </c>
      <c r="D50" s="243" t="s">
        <v>769</v>
      </c>
      <c r="E50" s="242">
        <v>4</v>
      </c>
      <c r="H50" s="242">
        <v>7</v>
      </c>
      <c r="I50" s="243" t="s">
        <v>791</v>
      </c>
    </row>
    <row r="51" spans="1:9" hidden="1">
      <c r="A51" s="23" t="s">
        <v>792</v>
      </c>
      <c r="B51">
        <v>2</v>
      </c>
      <c r="D51" s="243" t="s">
        <v>770</v>
      </c>
      <c r="E51" s="242">
        <v>4</v>
      </c>
      <c r="H51" s="242">
        <v>2</v>
      </c>
      <c r="I51" s="243" t="s">
        <v>792</v>
      </c>
    </row>
    <row r="52" spans="1:9" hidden="1">
      <c r="A52" s="23" t="s">
        <v>793</v>
      </c>
      <c r="B52">
        <v>2</v>
      </c>
      <c r="D52" s="243" t="s">
        <v>771</v>
      </c>
      <c r="E52" s="242">
        <v>4</v>
      </c>
      <c r="H52" s="242">
        <v>2</v>
      </c>
      <c r="I52" s="243" t="s">
        <v>793</v>
      </c>
    </row>
    <row r="53" spans="1:9" hidden="1">
      <c r="A53" s="23" t="s">
        <v>794</v>
      </c>
      <c r="B53">
        <v>4</v>
      </c>
      <c r="D53" s="243" t="s">
        <v>773</v>
      </c>
      <c r="E53" s="242">
        <v>4</v>
      </c>
      <c r="H53" s="242">
        <v>4</v>
      </c>
      <c r="I53" s="243" t="s">
        <v>794</v>
      </c>
    </row>
    <row r="54" spans="1:9" hidden="1">
      <c r="A54" s="23" t="s">
        <v>795</v>
      </c>
      <c r="B54" s="11">
        <v>7</v>
      </c>
      <c r="D54" s="243" t="s">
        <v>794</v>
      </c>
      <c r="E54" s="242">
        <v>4</v>
      </c>
      <c r="H54" s="242">
        <v>7</v>
      </c>
      <c r="I54" s="243" t="s">
        <v>795</v>
      </c>
    </row>
    <row r="55" spans="1:9" hidden="1">
      <c r="A55" s="23" t="s">
        <v>796</v>
      </c>
      <c r="B55">
        <v>4</v>
      </c>
      <c r="D55" s="243" t="s">
        <v>796</v>
      </c>
      <c r="E55" s="242">
        <v>4</v>
      </c>
      <c r="H55" s="242">
        <v>4</v>
      </c>
      <c r="I55" s="243" t="s">
        <v>796</v>
      </c>
    </row>
    <row r="56" spans="1:9" hidden="1">
      <c r="A56" s="23" t="s">
        <v>797</v>
      </c>
      <c r="B56">
        <v>1</v>
      </c>
      <c r="D56" s="243" t="s">
        <v>810</v>
      </c>
      <c r="E56" s="242">
        <v>4</v>
      </c>
      <c r="H56" s="242">
        <v>1</v>
      </c>
      <c r="I56" s="243" t="s">
        <v>797</v>
      </c>
    </row>
    <row r="57" spans="1:9" hidden="1">
      <c r="A57" s="23" t="s">
        <v>798</v>
      </c>
      <c r="B57" s="11">
        <v>7</v>
      </c>
      <c r="D57" s="243" t="s">
        <v>814</v>
      </c>
      <c r="E57" s="242">
        <v>4</v>
      </c>
      <c r="H57" s="242">
        <v>7</v>
      </c>
      <c r="I57" s="243" t="s">
        <v>798</v>
      </c>
    </row>
    <row r="58" spans="1:9" hidden="1">
      <c r="A58" s="23" t="s">
        <v>799</v>
      </c>
      <c r="B58">
        <v>5</v>
      </c>
      <c r="D58" s="243" t="s">
        <v>824</v>
      </c>
      <c r="E58" s="242">
        <v>4</v>
      </c>
      <c r="H58" s="242">
        <v>5</v>
      </c>
      <c r="I58" s="243" t="s">
        <v>799</v>
      </c>
    </row>
    <row r="59" spans="1:9" hidden="1">
      <c r="A59" s="23" t="s">
        <v>800</v>
      </c>
      <c r="B59" s="11">
        <v>7</v>
      </c>
      <c r="D59" s="243" t="s">
        <v>825</v>
      </c>
      <c r="E59" s="242">
        <v>4</v>
      </c>
      <c r="H59" s="242">
        <v>7</v>
      </c>
      <c r="I59" s="243" t="s">
        <v>800</v>
      </c>
    </row>
    <row r="60" spans="1:9" hidden="1">
      <c r="A60" s="23" t="s">
        <v>801</v>
      </c>
      <c r="B60">
        <v>2</v>
      </c>
      <c r="D60" s="243" t="s">
        <v>826</v>
      </c>
      <c r="E60" s="242">
        <v>4</v>
      </c>
      <c r="H60" s="242">
        <v>2</v>
      </c>
      <c r="I60" s="243" t="s">
        <v>801</v>
      </c>
    </row>
    <row r="61" spans="1:9" hidden="1">
      <c r="A61" s="23" t="s">
        <v>802</v>
      </c>
      <c r="B61">
        <v>6</v>
      </c>
      <c r="D61" s="243" t="s">
        <v>848</v>
      </c>
      <c r="E61" s="242">
        <v>4</v>
      </c>
      <c r="H61" s="242">
        <v>6</v>
      </c>
      <c r="I61" s="243" t="s">
        <v>802</v>
      </c>
    </row>
    <row r="62" spans="1:9" hidden="1">
      <c r="A62" s="23" t="s">
        <v>803</v>
      </c>
      <c r="B62">
        <v>5</v>
      </c>
      <c r="D62" s="243" t="s">
        <v>747</v>
      </c>
      <c r="E62" s="242">
        <v>5</v>
      </c>
      <c r="H62" s="242">
        <v>5</v>
      </c>
      <c r="I62" s="243" t="s">
        <v>803</v>
      </c>
    </row>
    <row r="63" spans="1:9" hidden="1">
      <c r="A63" s="23" t="s">
        <v>804</v>
      </c>
      <c r="B63" s="11">
        <v>7</v>
      </c>
      <c r="D63" s="243" t="s">
        <v>749</v>
      </c>
      <c r="E63" s="242">
        <v>5</v>
      </c>
      <c r="H63" s="242">
        <v>7</v>
      </c>
      <c r="I63" s="243" t="s">
        <v>804</v>
      </c>
    </row>
    <row r="64" spans="1:9" hidden="1">
      <c r="A64" s="23" t="s">
        <v>805</v>
      </c>
      <c r="B64">
        <v>1</v>
      </c>
      <c r="D64" s="243" t="s">
        <v>753</v>
      </c>
      <c r="E64" s="242">
        <v>5</v>
      </c>
      <c r="H64" s="242">
        <v>1</v>
      </c>
      <c r="I64" s="243" t="s">
        <v>805</v>
      </c>
    </row>
    <row r="65" spans="1:9" hidden="1">
      <c r="A65" s="23" t="s">
        <v>807</v>
      </c>
      <c r="B65">
        <v>5</v>
      </c>
      <c r="D65" s="243" t="s">
        <v>774</v>
      </c>
      <c r="E65" s="242">
        <v>5</v>
      </c>
      <c r="H65" s="242">
        <v>5</v>
      </c>
      <c r="I65" s="243" t="s">
        <v>807</v>
      </c>
    </row>
    <row r="66" spans="1:9">
      <c r="A66" s="23" t="s">
        <v>806</v>
      </c>
      <c r="B66">
        <v>3</v>
      </c>
      <c r="D66" s="243" t="s">
        <v>799</v>
      </c>
      <c r="E66" s="242">
        <v>5</v>
      </c>
      <c r="H66" s="242">
        <v>3</v>
      </c>
      <c r="I66" s="243" t="s">
        <v>806</v>
      </c>
    </row>
    <row r="67" spans="1:9" hidden="1">
      <c r="A67" s="23" t="s">
        <v>808</v>
      </c>
      <c r="B67" s="11">
        <v>7</v>
      </c>
      <c r="D67" s="243" t="s">
        <v>803</v>
      </c>
      <c r="E67" s="242">
        <v>5</v>
      </c>
      <c r="H67" s="242">
        <v>7</v>
      </c>
      <c r="I67" s="243" t="s">
        <v>808</v>
      </c>
    </row>
    <row r="68" spans="1:9" hidden="1">
      <c r="A68" s="23" t="s">
        <v>809</v>
      </c>
      <c r="B68">
        <v>2</v>
      </c>
      <c r="D68" s="243" t="s">
        <v>807</v>
      </c>
      <c r="E68" s="242">
        <v>5</v>
      </c>
      <c r="H68" s="242">
        <v>2</v>
      </c>
      <c r="I68" s="243" t="s">
        <v>809</v>
      </c>
    </row>
    <row r="69" spans="1:9" hidden="1">
      <c r="A69" s="23" t="s">
        <v>810</v>
      </c>
      <c r="B69">
        <v>4</v>
      </c>
      <c r="D69" s="243" t="s">
        <v>812</v>
      </c>
      <c r="E69" s="242">
        <v>5</v>
      </c>
      <c r="H69" s="242">
        <v>4</v>
      </c>
      <c r="I69" s="243" t="s">
        <v>810</v>
      </c>
    </row>
    <row r="70" spans="1:9" hidden="1">
      <c r="A70" s="23" t="s">
        <v>811</v>
      </c>
      <c r="B70">
        <v>6</v>
      </c>
      <c r="D70" s="243" t="s">
        <v>838</v>
      </c>
      <c r="E70" s="242">
        <v>5</v>
      </c>
      <c r="H70" s="242">
        <v>6</v>
      </c>
      <c r="I70" s="243" t="s">
        <v>811</v>
      </c>
    </row>
    <row r="71" spans="1:9" hidden="1">
      <c r="A71" s="23" t="s">
        <v>812</v>
      </c>
      <c r="B71">
        <v>5</v>
      </c>
      <c r="D71" s="243" t="s">
        <v>751</v>
      </c>
      <c r="E71" s="242">
        <v>6</v>
      </c>
      <c r="H71" s="242">
        <v>5</v>
      </c>
      <c r="I71" s="243" t="s">
        <v>812</v>
      </c>
    </row>
    <row r="72" spans="1:9">
      <c r="A72" s="23" t="s">
        <v>813</v>
      </c>
      <c r="B72">
        <v>3</v>
      </c>
      <c r="D72" s="243" t="s">
        <v>759</v>
      </c>
      <c r="E72" s="242">
        <v>6</v>
      </c>
      <c r="H72" s="242">
        <v>3</v>
      </c>
      <c r="I72" s="243" t="s">
        <v>813</v>
      </c>
    </row>
    <row r="73" spans="1:9" hidden="1">
      <c r="A73" s="23" t="s">
        <v>814</v>
      </c>
      <c r="B73">
        <v>4</v>
      </c>
      <c r="D73" s="243" t="s">
        <v>761</v>
      </c>
      <c r="E73" s="242">
        <v>6</v>
      </c>
      <c r="H73" s="242">
        <v>4</v>
      </c>
      <c r="I73" s="243" t="s">
        <v>814</v>
      </c>
    </row>
    <row r="74" spans="1:9" hidden="1">
      <c r="A74" s="23" t="s">
        <v>815</v>
      </c>
      <c r="B74" s="11">
        <v>7</v>
      </c>
      <c r="D74" s="243" t="s">
        <v>763</v>
      </c>
      <c r="E74" s="242">
        <v>6</v>
      </c>
      <c r="H74" s="242">
        <v>7</v>
      </c>
      <c r="I74" s="243" t="s">
        <v>815</v>
      </c>
    </row>
    <row r="75" spans="1:9">
      <c r="A75" s="23" t="s">
        <v>816</v>
      </c>
      <c r="B75">
        <v>3</v>
      </c>
      <c r="D75" s="243" t="s">
        <v>764</v>
      </c>
      <c r="E75" s="242">
        <v>6</v>
      </c>
      <c r="H75" s="242">
        <v>3</v>
      </c>
      <c r="I75" s="243" t="s">
        <v>816</v>
      </c>
    </row>
    <row r="76" spans="1:9" hidden="1">
      <c r="A76" s="23" t="s">
        <v>817</v>
      </c>
      <c r="B76" s="11">
        <v>7</v>
      </c>
      <c r="D76" s="243" t="s">
        <v>756</v>
      </c>
      <c r="E76" s="242">
        <v>6</v>
      </c>
      <c r="H76" s="242">
        <v>7</v>
      </c>
      <c r="I76" s="243" t="s">
        <v>817</v>
      </c>
    </row>
    <row r="77" spans="1:9" hidden="1">
      <c r="A77" s="23" t="s">
        <v>818</v>
      </c>
      <c r="B77">
        <v>2</v>
      </c>
      <c r="D77" s="243" t="s">
        <v>772</v>
      </c>
      <c r="E77" s="242">
        <v>6</v>
      </c>
      <c r="H77" s="242">
        <v>2</v>
      </c>
      <c r="I77" s="243" t="s">
        <v>818</v>
      </c>
    </row>
    <row r="78" spans="1:9">
      <c r="A78" s="23" t="s">
        <v>819</v>
      </c>
      <c r="B78">
        <v>3</v>
      </c>
      <c r="D78" s="243" t="s">
        <v>785</v>
      </c>
      <c r="E78" s="242">
        <v>6</v>
      </c>
      <c r="H78" s="242">
        <v>3</v>
      </c>
      <c r="I78" s="243" t="s">
        <v>819</v>
      </c>
    </row>
    <row r="79" spans="1:9">
      <c r="A79" s="23" t="s">
        <v>820</v>
      </c>
      <c r="B79">
        <v>3</v>
      </c>
      <c r="D79" s="243" t="s">
        <v>802</v>
      </c>
      <c r="E79" s="242">
        <v>6</v>
      </c>
      <c r="H79" s="242">
        <v>3</v>
      </c>
      <c r="I79" s="243" t="s">
        <v>820</v>
      </c>
    </row>
    <row r="80" spans="1:9" hidden="1">
      <c r="A80" s="23" t="s">
        <v>821</v>
      </c>
      <c r="B80" s="11">
        <v>7</v>
      </c>
      <c r="D80" s="243" t="s">
        <v>811</v>
      </c>
      <c r="E80" s="242">
        <v>6</v>
      </c>
      <c r="H80" s="242">
        <v>7</v>
      </c>
      <c r="I80" s="243" t="s">
        <v>821</v>
      </c>
    </row>
    <row r="81" spans="1:9" hidden="1">
      <c r="A81" s="23" t="s">
        <v>822</v>
      </c>
      <c r="B81" s="11">
        <v>7</v>
      </c>
      <c r="D81" s="243" t="s">
        <v>823</v>
      </c>
      <c r="E81" s="242">
        <v>6</v>
      </c>
      <c r="H81" s="242">
        <v>7</v>
      </c>
      <c r="I81" s="243" t="s">
        <v>822</v>
      </c>
    </row>
    <row r="82" spans="1:9" hidden="1">
      <c r="A82" s="23" t="s">
        <v>823</v>
      </c>
      <c r="B82">
        <v>6</v>
      </c>
      <c r="D82" s="243" t="s">
        <v>827</v>
      </c>
      <c r="E82" s="242">
        <v>6</v>
      </c>
      <c r="H82" s="242">
        <v>6</v>
      </c>
      <c r="I82" s="243" t="s">
        <v>823</v>
      </c>
    </row>
    <row r="83" spans="1:9" hidden="1">
      <c r="A83" s="23" t="s">
        <v>824</v>
      </c>
      <c r="B83">
        <v>4</v>
      </c>
      <c r="D83" s="243" t="s">
        <v>833</v>
      </c>
      <c r="E83" s="242">
        <v>6</v>
      </c>
      <c r="H83" s="242">
        <v>4</v>
      </c>
      <c r="I83" s="243" t="s">
        <v>824</v>
      </c>
    </row>
    <row r="84" spans="1:9" hidden="1">
      <c r="A84" s="23" t="s">
        <v>825</v>
      </c>
      <c r="B84">
        <v>4</v>
      </c>
      <c r="D84" s="243" t="s">
        <v>834</v>
      </c>
      <c r="E84" s="242">
        <v>6</v>
      </c>
      <c r="H84" s="242">
        <v>4</v>
      </c>
      <c r="I84" s="243" t="s">
        <v>825</v>
      </c>
    </row>
    <row r="85" spans="1:9" hidden="1">
      <c r="A85" s="23" t="s">
        <v>826</v>
      </c>
      <c r="B85">
        <v>4</v>
      </c>
      <c r="D85" s="243" t="s">
        <v>841</v>
      </c>
      <c r="E85" s="242">
        <v>6</v>
      </c>
      <c r="H85" s="242">
        <v>4</v>
      </c>
      <c r="I85" s="243" t="s">
        <v>826</v>
      </c>
    </row>
    <row r="86" spans="1:9" hidden="1">
      <c r="A86" s="23" t="s">
        <v>827</v>
      </c>
      <c r="B86">
        <v>6</v>
      </c>
      <c r="D86" s="243" t="s">
        <v>844</v>
      </c>
      <c r="E86" s="242">
        <v>6</v>
      </c>
      <c r="H86" s="242">
        <v>6</v>
      </c>
      <c r="I86" s="243" t="s">
        <v>827</v>
      </c>
    </row>
    <row r="87" spans="1:9">
      <c r="A87" s="23" t="s">
        <v>828</v>
      </c>
      <c r="B87">
        <v>3</v>
      </c>
      <c r="D87" s="243" t="s">
        <v>846</v>
      </c>
      <c r="E87" s="242">
        <v>6</v>
      </c>
      <c r="H87" s="242">
        <v>3</v>
      </c>
      <c r="I87" s="243" t="s">
        <v>828</v>
      </c>
    </row>
    <row r="88" spans="1:9" hidden="1">
      <c r="A88" s="23" t="s">
        <v>829</v>
      </c>
      <c r="B88">
        <v>1</v>
      </c>
      <c r="D88" s="243" t="s">
        <v>744</v>
      </c>
      <c r="E88" s="242">
        <v>7</v>
      </c>
      <c r="H88" s="242">
        <v>1</v>
      </c>
      <c r="I88" s="243" t="s">
        <v>829</v>
      </c>
    </row>
    <row r="89" spans="1:9">
      <c r="A89" s="23" t="s">
        <v>830</v>
      </c>
      <c r="B89">
        <v>3</v>
      </c>
      <c r="D89" s="243" t="s">
        <v>758</v>
      </c>
      <c r="E89" s="242">
        <v>7</v>
      </c>
      <c r="H89" s="242">
        <v>3</v>
      </c>
      <c r="I89" s="243" t="s">
        <v>830</v>
      </c>
    </row>
    <row r="90" spans="1:9" hidden="1">
      <c r="A90" s="23" t="s">
        <v>831</v>
      </c>
      <c r="B90" s="11">
        <v>7</v>
      </c>
      <c r="D90" s="243" t="s">
        <v>760</v>
      </c>
      <c r="E90" s="242">
        <v>7</v>
      </c>
      <c r="H90" s="242">
        <v>7</v>
      </c>
      <c r="I90" s="243" t="s">
        <v>831</v>
      </c>
    </row>
    <row r="91" spans="1:9" hidden="1">
      <c r="A91" s="23" t="s">
        <v>832</v>
      </c>
      <c r="B91">
        <v>2</v>
      </c>
      <c r="D91" s="243" t="s">
        <v>766</v>
      </c>
      <c r="E91" s="242">
        <v>7</v>
      </c>
      <c r="H91" s="242">
        <v>2</v>
      </c>
      <c r="I91" s="243" t="s">
        <v>832</v>
      </c>
    </row>
    <row r="92" spans="1:9" hidden="1">
      <c r="A92" s="23" t="s">
        <v>833</v>
      </c>
      <c r="B92">
        <v>6</v>
      </c>
      <c r="D92" s="243" t="s">
        <v>767</v>
      </c>
      <c r="E92" s="242">
        <v>7</v>
      </c>
      <c r="H92" s="242">
        <v>6</v>
      </c>
      <c r="I92" s="243" t="s">
        <v>833</v>
      </c>
    </row>
    <row r="93" spans="1:9" hidden="1">
      <c r="A93" s="23" t="s">
        <v>834</v>
      </c>
      <c r="B93">
        <v>6</v>
      </c>
      <c r="D93" s="243" t="s">
        <v>788</v>
      </c>
      <c r="E93" s="242">
        <v>7</v>
      </c>
      <c r="H93" s="242">
        <v>6</v>
      </c>
      <c r="I93" s="243" t="s">
        <v>834</v>
      </c>
    </row>
    <row r="94" spans="1:9" hidden="1">
      <c r="A94" s="23" t="s">
        <v>835</v>
      </c>
      <c r="B94">
        <v>2</v>
      </c>
      <c r="D94" s="243" t="s">
        <v>789</v>
      </c>
      <c r="E94" s="242">
        <v>7</v>
      </c>
      <c r="H94" s="242">
        <v>2</v>
      </c>
      <c r="I94" s="243" t="s">
        <v>835</v>
      </c>
    </row>
    <row r="95" spans="1:9" hidden="1">
      <c r="A95" s="23" t="s">
        <v>836</v>
      </c>
      <c r="B95" s="11">
        <v>7</v>
      </c>
      <c r="D95" s="243" t="s">
        <v>791</v>
      </c>
      <c r="E95" s="242">
        <v>7</v>
      </c>
      <c r="H95" s="242">
        <v>7</v>
      </c>
      <c r="I95" s="243" t="s">
        <v>836</v>
      </c>
    </row>
    <row r="96" spans="1:9" hidden="1">
      <c r="A96" s="23" t="s">
        <v>837</v>
      </c>
      <c r="B96">
        <v>2</v>
      </c>
      <c r="D96" s="243" t="s">
        <v>795</v>
      </c>
      <c r="E96" s="242">
        <v>7</v>
      </c>
      <c r="H96" s="242">
        <v>2</v>
      </c>
      <c r="I96" s="243" t="s">
        <v>837</v>
      </c>
    </row>
    <row r="97" spans="1:9" hidden="1">
      <c r="A97" s="23" t="s">
        <v>838</v>
      </c>
      <c r="B97">
        <v>5</v>
      </c>
      <c r="D97" s="243" t="s">
        <v>798</v>
      </c>
      <c r="E97" s="242">
        <v>7</v>
      </c>
      <c r="H97" s="242">
        <v>5</v>
      </c>
      <c r="I97" s="243" t="s">
        <v>838</v>
      </c>
    </row>
    <row r="98" spans="1:9">
      <c r="A98" s="23" t="s">
        <v>839</v>
      </c>
      <c r="B98">
        <v>3</v>
      </c>
      <c r="D98" s="243" t="s">
        <v>800</v>
      </c>
      <c r="E98" s="242">
        <v>7</v>
      </c>
      <c r="H98" s="242">
        <v>3</v>
      </c>
      <c r="I98" s="243" t="s">
        <v>839</v>
      </c>
    </row>
    <row r="99" spans="1:9" hidden="1">
      <c r="A99" s="23" t="s">
        <v>840</v>
      </c>
      <c r="B99" s="11">
        <v>7</v>
      </c>
      <c r="D99" s="243" t="s">
        <v>804</v>
      </c>
      <c r="E99" s="242">
        <v>7</v>
      </c>
      <c r="H99" s="242">
        <v>7</v>
      </c>
      <c r="I99" s="243" t="s">
        <v>840</v>
      </c>
    </row>
    <row r="100" spans="1:9" hidden="1">
      <c r="A100" s="23" t="s">
        <v>841</v>
      </c>
      <c r="B100">
        <v>6</v>
      </c>
      <c r="D100" s="243" t="s">
        <v>808</v>
      </c>
      <c r="E100" s="242">
        <v>7</v>
      </c>
      <c r="H100" s="242">
        <v>6</v>
      </c>
      <c r="I100" s="243" t="s">
        <v>841</v>
      </c>
    </row>
    <row r="101" spans="1:9" hidden="1">
      <c r="A101" s="23" t="s">
        <v>842</v>
      </c>
      <c r="B101">
        <v>2</v>
      </c>
      <c r="D101" s="243" t="s">
        <v>815</v>
      </c>
      <c r="E101" s="242">
        <v>7</v>
      </c>
      <c r="H101" s="242">
        <v>2</v>
      </c>
      <c r="I101" s="243" t="s">
        <v>842</v>
      </c>
    </row>
    <row r="102" spans="1:9" hidden="1">
      <c r="A102" s="23" t="s">
        <v>843</v>
      </c>
      <c r="B102">
        <v>2</v>
      </c>
      <c r="D102" s="243" t="s">
        <v>817</v>
      </c>
      <c r="E102" s="242">
        <v>7</v>
      </c>
      <c r="H102" s="242">
        <v>2</v>
      </c>
      <c r="I102" s="243" t="s">
        <v>843</v>
      </c>
    </row>
    <row r="103" spans="1:9" hidden="1">
      <c r="A103" s="23" t="s">
        <v>844</v>
      </c>
      <c r="B103">
        <v>6</v>
      </c>
      <c r="D103" s="243" t="s">
        <v>821</v>
      </c>
      <c r="E103" s="242">
        <v>7</v>
      </c>
      <c r="H103" s="242">
        <v>6</v>
      </c>
      <c r="I103" s="243" t="s">
        <v>844</v>
      </c>
    </row>
    <row r="104" spans="1:9">
      <c r="A104" s="23" t="s">
        <v>845</v>
      </c>
      <c r="B104">
        <v>3</v>
      </c>
      <c r="D104" s="243" t="s">
        <v>822</v>
      </c>
      <c r="E104" s="242">
        <v>7</v>
      </c>
      <c r="H104" s="242">
        <v>3</v>
      </c>
      <c r="I104" s="243" t="s">
        <v>845</v>
      </c>
    </row>
    <row r="105" spans="1:9" hidden="1">
      <c r="A105" s="23" t="s">
        <v>846</v>
      </c>
      <c r="B105">
        <v>6</v>
      </c>
      <c r="D105" s="243" t="s">
        <v>831</v>
      </c>
      <c r="E105" s="242">
        <v>7</v>
      </c>
      <c r="H105" s="242">
        <v>6</v>
      </c>
      <c r="I105" s="243" t="s">
        <v>846</v>
      </c>
    </row>
    <row r="106" spans="1:9" hidden="1">
      <c r="A106" s="23" t="s">
        <v>847</v>
      </c>
      <c r="B106">
        <v>2</v>
      </c>
      <c r="D106" s="243" t="s">
        <v>836</v>
      </c>
      <c r="E106" s="242">
        <v>7</v>
      </c>
      <c r="H106" s="242">
        <v>2</v>
      </c>
      <c r="I106" s="243" t="s">
        <v>847</v>
      </c>
    </row>
    <row r="107" spans="1:9" hidden="1">
      <c r="A107" s="23" t="s">
        <v>848</v>
      </c>
      <c r="B107">
        <v>4</v>
      </c>
      <c r="D107" s="243" t="s">
        <v>840</v>
      </c>
      <c r="E107" s="242">
        <v>7</v>
      </c>
      <c r="H107" s="244">
        <v>4</v>
      </c>
      <c r="I107" s="245" t="s">
        <v>848</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59654-986C-4F42-AEE7-266C69A95C10}">
  <dimension ref="A1:Q642"/>
  <sheetViews>
    <sheetView workbookViewId="0">
      <selection activeCell="I316" sqref="I316"/>
    </sheetView>
  </sheetViews>
  <sheetFormatPr defaultColWidth="11" defaultRowHeight="15"/>
  <cols>
    <col min="1" max="1" width="8.85546875" style="42" bestFit="1" customWidth="1"/>
    <col min="2" max="2" width="11" style="33"/>
    <col min="3" max="3" width="17.42578125" style="33" bestFit="1" customWidth="1"/>
    <col min="4" max="4" width="26.42578125" style="33" bestFit="1" customWidth="1"/>
    <col min="5" max="5" width="27.42578125" style="33" bestFit="1" customWidth="1"/>
    <col min="6" max="9" width="11" style="33"/>
    <col min="10" max="10" width="7.7109375" style="33" bestFit="1" customWidth="1"/>
    <col min="11" max="13" width="11" style="33"/>
    <col min="14" max="14" width="9.140625" style="33" bestFit="1" customWidth="1"/>
    <col min="15" max="16384" width="11" style="33"/>
  </cols>
  <sheetData>
    <row r="1" spans="1:17">
      <c r="A1" s="233" t="s">
        <v>620</v>
      </c>
      <c r="B1" s="233" t="s">
        <v>621</v>
      </c>
      <c r="C1" s="232" t="s">
        <v>622</v>
      </c>
      <c r="D1" s="272" t="s">
        <v>623</v>
      </c>
      <c r="E1" s="272" t="s">
        <v>1097</v>
      </c>
    </row>
    <row r="2" spans="1:17" ht="56.1" hidden="1" customHeight="1">
      <c r="A2" s="234">
        <v>1</v>
      </c>
      <c r="B2" s="235" t="s">
        <v>626</v>
      </c>
      <c r="C2" s="234">
        <v>59</v>
      </c>
      <c r="D2" s="34">
        <v>2</v>
      </c>
      <c r="E2" s="34">
        <v>1</v>
      </c>
      <c r="I2" s="282" t="s">
        <v>0</v>
      </c>
      <c r="J2" s="282"/>
      <c r="K2" s="282"/>
      <c r="L2" s="282"/>
      <c r="M2" s="282"/>
      <c r="N2" s="282"/>
    </row>
    <row r="3" spans="1:17" ht="71.25" hidden="1">
      <c r="A3" s="34">
        <v>1</v>
      </c>
      <c r="B3" s="35" t="s">
        <v>629</v>
      </c>
      <c r="C3" s="34">
        <v>72</v>
      </c>
      <c r="D3" s="34">
        <v>4</v>
      </c>
      <c r="E3" s="34">
        <v>5</v>
      </c>
      <c r="I3" s="36" t="s">
        <v>620</v>
      </c>
      <c r="J3" s="36" t="s">
        <v>627</v>
      </c>
      <c r="K3" s="36" t="s">
        <v>624</v>
      </c>
      <c r="L3" s="36" t="s">
        <v>625</v>
      </c>
      <c r="M3" s="36" t="s">
        <v>628</v>
      </c>
      <c r="N3" s="36" t="s">
        <v>216</v>
      </c>
    </row>
    <row r="4" spans="1:17" hidden="1">
      <c r="A4" s="34">
        <v>1</v>
      </c>
      <c r="B4" s="35" t="s">
        <v>630</v>
      </c>
      <c r="C4" s="34">
        <v>9</v>
      </c>
      <c r="D4" s="34">
        <v>0</v>
      </c>
      <c r="E4" s="34">
        <v>0</v>
      </c>
      <c r="I4" s="37" t="s">
        <v>599</v>
      </c>
      <c r="J4" s="37">
        <f>SUM(C2:C42)</f>
        <v>1240</v>
      </c>
      <c r="K4" s="37">
        <f t="shared" ref="K4:L4" si="0">SUM(D2:D42)</f>
        <v>64</v>
      </c>
      <c r="L4" s="37">
        <f t="shared" si="0"/>
        <v>53</v>
      </c>
      <c r="M4" s="37">
        <f>K4+L4</f>
        <v>117</v>
      </c>
      <c r="N4" s="38">
        <f>M4/$J$11</f>
        <v>5.9963099630996313E-3</v>
      </c>
      <c r="O4" s="39">
        <f>(M4/J4)</f>
        <v>9.4354838709677424E-2</v>
      </c>
      <c r="Q4" s="39"/>
    </row>
    <row r="5" spans="1:17" hidden="1">
      <c r="A5" s="34">
        <v>1</v>
      </c>
      <c r="B5" s="35" t="s">
        <v>630</v>
      </c>
      <c r="C5" s="34">
        <v>35</v>
      </c>
      <c r="D5" s="34">
        <v>0</v>
      </c>
      <c r="E5" s="34">
        <v>1</v>
      </c>
      <c r="I5" s="37" t="s">
        <v>600</v>
      </c>
      <c r="J5" s="37">
        <f>SUM(C43:C310)</f>
        <v>9908</v>
      </c>
      <c r="K5" s="37">
        <f t="shared" ref="K5:L5" si="1">SUM(D43:D310)</f>
        <v>825</v>
      </c>
      <c r="L5" s="37">
        <f t="shared" si="1"/>
        <v>799</v>
      </c>
      <c r="M5" s="37">
        <f t="shared" ref="M5:M10" si="2">K5+L5</f>
        <v>1624</v>
      </c>
      <c r="N5" s="38">
        <f t="shared" ref="N5:N11" si="3">M5/$J$11</f>
        <v>8.323083230832308E-2</v>
      </c>
      <c r="O5" s="39">
        <f t="shared" ref="O5:O10" si="4">(M5/J5)</f>
        <v>0.16390795316915624</v>
      </c>
    </row>
    <row r="6" spans="1:17" hidden="1">
      <c r="A6" s="34">
        <v>1</v>
      </c>
      <c r="B6" s="35" t="s">
        <v>630</v>
      </c>
      <c r="C6" s="34">
        <v>71</v>
      </c>
      <c r="D6" s="34">
        <v>6</v>
      </c>
      <c r="E6" s="34">
        <v>0</v>
      </c>
      <c r="I6" s="37" t="s">
        <v>601</v>
      </c>
      <c r="J6" s="37">
        <f>SUM(C311:C335)</f>
        <v>757</v>
      </c>
      <c r="K6" s="37">
        <f t="shared" ref="K6:L6" si="5">SUM(D311:D335)</f>
        <v>34</v>
      </c>
      <c r="L6" s="37">
        <f t="shared" si="5"/>
        <v>11</v>
      </c>
      <c r="M6" s="37">
        <f t="shared" si="2"/>
        <v>45</v>
      </c>
      <c r="N6" s="38">
        <f t="shared" si="3"/>
        <v>2.3062730627306273E-3</v>
      </c>
      <c r="O6" s="39">
        <f t="shared" si="4"/>
        <v>5.9445178335535004E-2</v>
      </c>
    </row>
    <row r="7" spans="1:17" hidden="1">
      <c r="A7" s="34">
        <v>1</v>
      </c>
      <c r="B7" s="35" t="s">
        <v>630</v>
      </c>
      <c r="C7" s="34">
        <v>30</v>
      </c>
      <c r="D7" s="34">
        <v>2</v>
      </c>
      <c r="E7" s="34">
        <v>0</v>
      </c>
      <c r="I7" s="37" t="s">
        <v>602</v>
      </c>
      <c r="J7" s="37">
        <f>SUM(C336:C368)</f>
        <v>1057</v>
      </c>
      <c r="K7" s="37">
        <f t="shared" ref="K7:L7" si="6">SUM(D336:D368)</f>
        <v>75</v>
      </c>
      <c r="L7" s="37">
        <f t="shared" si="6"/>
        <v>49</v>
      </c>
      <c r="M7" s="37">
        <f t="shared" si="2"/>
        <v>124</v>
      </c>
      <c r="N7" s="38">
        <f t="shared" si="3"/>
        <v>6.3550635506355061E-3</v>
      </c>
      <c r="O7" s="39">
        <f t="shared" si="4"/>
        <v>0.1173131504257332</v>
      </c>
    </row>
    <row r="8" spans="1:17" hidden="1">
      <c r="A8" s="34">
        <v>1</v>
      </c>
      <c r="B8" s="35" t="s">
        <v>630</v>
      </c>
      <c r="C8" s="34">
        <v>22</v>
      </c>
      <c r="D8" s="34">
        <v>2</v>
      </c>
      <c r="E8" s="34">
        <v>6</v>
      </c>
      <c r="I8" s="37" t="s">
        <v>603</v>
      </c>
      <c r="J8" s="37">
        <f>SUM(C369:C427)</f>
        <v>1385</v>
      </c>
      <c r="K8" s="37">
        <f t="shared" ref="K8:L8" si="7">SUM(D369:D427)</f>
        <v>93</v>
      </c>
      <c r="L8" s="37">
        <f t="shared" si="7"/>
        <v>79</v>
      </c>
      <c r="M8" s="37">
        <f t="shared" si="2"/>
        <v>172</v>
      </c>
      <c r="N8" s="38">
        <f t="shared" si="3"/>
        <v>8.8150881508815091E-3</v>
      </c>
      <c r="O8" s="39">
        <f t="shared" si="4"/>
        <v>0.12418772563176896</v>
      </c>
    </row>
    <row r="9" spans="1:17" hidden="1">
      <c r="A9" s="34">
        <v>1</v>
      </c>
      <c r="B9" s="35" t="s">
        <v>630</v>
      </c>
      <c r="C9" s="34">
        <v>4</v>
      </c>
      <c r="D9" s="34">
        <v>1</v>
      </c>
      <c r="E9" s="34">
        <v>0</v>
      </c>
      <c r="I9" s="37" t="s">
        <v>604</v>
      </c>
      <c r="J9" s="37">
        <f>SUM(C428:C555)</f>
        <v>2855</v>
      </c>
      <c r="K9" s="37">
        <f t="shared" ref="K9:L9" si="8">SUM(D428:D555)</f>
        <v>157</v>
      </c>
      <c r="L9" s="37">
        <f t="shared" si="8"/>
        <v>73</v>
      </c>
      <c r="M9" s="37">
        <f t="shared" si="2"/>
        <v>230</v>
      </c>
      <c r="N9" s="38">
        <f t="shared" si="3"/>
        <v>1.1787617876178762E-2</v>
      </c>
      <c r="O9" s="39">
        <f t="shared" si="4"/>
        <v>8.0560420315236428E-2</v>
      </c>
    </row>
    <row r="10" spans="1:17" hidden="1">
      <c r="A10" s="34">
        <v>1</v>
      </c>
      <c r="B10" s="35" t="s">
        <v>630</v>
      </c>
      <c r="C10" s="34">
        <v>26</v>
      </c>
      <c r="D10" s="34">
        <v>0</v>
      </c>
      <c r="E10" s="34">
        <v>2</v>
      </c>
      <c r="I10" s="37" t="s">
        <v>605</v>
      </c>
      <c r="J10" s="37">
        <f>SUM(C556:C641)</f>
        <v>2310</v>
      </c>
      <c r="K10" s="37">
        <f t="shared" ref="K10:L10" si="9">SUM(D556:D641)</f>
        <v>103</v>
      </c>
      <c r="L10" s="37">
        <f t="shared" si="9"/>
        <v>60</v>
      </c>
      <c r="M10" s="37">
        <f t="shared" si="2"/>
        <v>163</v>
      </c>
      <c r="N10" s="38">
        <f t="shared" si="3"/>
        <v>8.353833538335383E-3</v>
      </c>
      <c r="O10" s="39">
        <f t="shared" si="4"/>
        <v>7.0562770562770563E-2</v>
      </c>
    </row>
    <row r="11" spans="1:17" hidden="1">
      <c r="A11" s="34">
        <v>1</v>
      </c>
      <c r="B11" s="35" t="s">
        <v>630</v>
      </c>
      <c r="C11" s="34">
        <v>12</v>
      </c>
      <c r="D11" s="34">
        <v>1</v>
      </c>
      <c r="E11" s="34">
        <v>2</v>
      </c>
      <c r="I11" s="37" t="s">
        <v>631</v>
      </c>
      <c r="J11" s="37">
        <f>SUM(J4:J10)</f>
        <v>19512</v>
      </c>
      <c r="K11" s="37">
        <f>SUM(K4:K10)</f>
        <v>1351</v>
      </c>
      <c r="L11" s="37">
        <f>SUM(L4:L10)</f>
        <v>1124</v>
      </c>
      <c r="M11" s="37">
        <f>SUM(M4:M10)</f>
        <v>2475</v>
      </c>
      <c r="N11" s="38">
        <f t="shared" si="3"/>
        <v>0.1268450184501845</v>
      </c>
      <c r="O11" s="39">
        <f>(M11/J11)</f>
        <v>0.1268450184501845</v>
      </c>
    </row>
    <row r="12" spans="1:17" hidden="1">
      <c r="A12" s="34">
        <v>1</v>
      </c>
      <c r="B12" s="35" t="s">
        <v>632</v>
      </c>
      <c r="C12" s="34">
        <v>76</v>
      </c>
      <c r="D12" s="34">
        <v>1</v>
      </c>
      <c r="E12" s="34">
        <v>2</v>
      </c>
    </row>
    <row r="13" spans="1:17" hidden="1">
      <c r="A13" s="34">
        <v>1</v>
      </c>
      <c r="B13" s="35" t="s">
        <v>632</v>
      </c>
      <c r="C13" s="34">
        <v>35</v>
      </c>
      <c r="D13" s="34">
        <v>0</v>
      </c>
      <c r="E13" s="34">
        <v>0</v>
      </c>
    </row>
    <row r="14" spans="1:17" hidden="1">
      <c r="A14" s="34">
        <v>1</v>
      </c>
      <c r="B14" s="35" t="s">
        <v>632</v>
      </c>
      <c r="C14" s="34">
        <v>73</v>
      </c>
      <c r="D14" s="34">
        <v>6</v>
      </c>
      <c r="E14" s="34">
        <v>2</v>
      </c>
      <c r="I14" s="32" t="s">
        <v>1047</v>
      </c>
    </row>
    <row r="15" spans="1:17" hidden="1">
      <c r="A15" s="34">
        <v>1</v>
      </c>
      <c r="B15" s="35" t="s">
        <v>632</v>
      </c>
      <c r="C15" s="34">
        <v>30</v>
      </c>
      <c r="D15" s="34">
        <v>0</v>
      </c>
      <c r="E15" s="34">
        <v>0</v>
      </c>
    </row>
    <row r="16" spans="1:17" hidden="1">
      <c r="A16" s="34">
        <v>1</v>
      </c>
      <c r="B16" s="35" t="s">
        <v>632</v>
      </c>
      <c r="C16" s="34">
        <v>29</v>
      </c>
      <c r="D16" s="34">
        <v>1</v>
      </c>
      <c r="E16" s="34">
        <v>0</v>
      </c>
    </row>
    <row r="17" spans="1:10" hidden="1">
      <c r="A17" s="34">
        <v>1</v>
      </c>
      <c r="B17" s="35" t="s">
        <v>632</v>
      </c>
      <c r="C17" s="34">
        <v>34</v>
      </c>
      <c r="D17" s="34">
        <v>3</v>
      </c>
      <c r="E17" s="34">
        <v>2</v>
      </c>
      <c r="J17" s="33">
        <v>9.4354838709677424E-2</v>
      </c>
    </row>
    <row r="18" spans="1:10" hidden="1">
      <c r="A18" s="34">
        <v>1</v>
      </c>
      <c r="B18" s="35" t="s">
        <v>632</v>
      </c>
      <c r="C18" s="34">
        <v>32</v>
      </c>
      <c r="D18" s="34">
        <v>0</v>
      </c>
      <c r="E18" s="34">
        <v>0</v>
      </c>
      <c r="J18" s="33">
        <v>0.1632959551461754</v>
      </c>
    </row>
    <row r="19" spans="1:10" hidden="1">
      <c r="A19" s="34">
        <v>1</v>
      </c>
      <c r="B19" s="35" t="s">
        <v>632</v>
      </c>
      <c r="C19" s="34">
        <v>8</v>
      </c>
      <c r="D19" s="34">
        <v>4</v>
      </c>
      <c r="E19" s="34">
        <v>0</v>
      </c>
      <c r="J19" s="33">
        <v>5.9445178335535004E-2</v>
      </c>
    </row>
    <row r="20" spans="1:10" hidden="1">
      <c r="A20" s="34">
        <v>1</v>
      </c>
      <c r="B20" s="35" t="s">
        <v>632</v>
      </c>
      <c r="C20" s="34">
        <v>38</v>
      </c>
      <c r="D20" s="34">
        <v>4</v>
      </c>
      <c r="E20" s="34">
        <v>1</v>
      </c>
      <c r="J20" s="33">
        <v>0.11672794117647059</v>
      </c>
    </row>
    <row r="21" spans="1:10" hidden="1">
      <c r="A21" s="34">
        <v>1</v>
      </c>
      <c r="B21" s="35" t="s">
        <v>632</v>
      </c>
      <c r="C21" s="34">
        <v>26</v>
      </c>
      <c r="D21" s="34">
        <v>6</v>
      </c>
      <c r="E21" s="34">
        <v>8</v>
      </c>
      <c r="J21" s="33">
        <v>0.12481536189069424</v>
      </c>
    </row>
    <row r="22" spans="1:10" hidden="1">
      <c r="A22" s="34">
        <v>1</v>
      </c>
      <c r="B22" s="35" t="s">
        <v>633</v>
      </c>
      <c r="C22" s="34">
        <v>73</v>
      </c>
      <c r="D22" s="34">
        <v>0</v>
      </c>
      <c r="E22" s="34">
        <v>0</v>
      </c>
      <c r="J22" s="33">
        <v>8.0560420315236428E-2</v>
      </c>
    </row>
    <row r="23" spans="1:10" hidden="1">
      <c r="A23" s="34">
        <v>1</v>
      </c>
      <c r="B23" s="35" t="s">
        <v>633</v>
      </c>
      <c r="C23" s="34">
        <v>4</v>
      </c>
      <c r="D23" s="34">
        <v>0</v>
      </c>
      <c r="E23" s="34">
        <v>0</v>
      </c>
      <c r="J23" s="33">
        <v>6.9955156950672642E-2</v>
      </c>
    </row>
    <row r="24" spans="1:10" hidden="1">
      <c r="A24" s="34">
        <v>1</v>
      </c>
      <c r="B24" s="35" t="s">
        <v>634</v>
      </c>
      <c r="C24" s="34">
        <v>27</v>
      </c>
      <c r="D24" s="34">
        <v>4</v>
      </c>
      <c r="E24" s="34">
        <v>1</v>
      </c>
    </row>
    <row r="25" spans="1:10" hidden="1">
      <c r="A25" s="34">
        <v>1</v>
      </c>
      <c r="B25" s="35" t="s">
        <v>634</v>
      </c>
      <c r="C25" s="34">
        <v>4</v>
      </c>
      <c r="D25" s="34">
        <v>0</v>
      </c>
      <c r="E25" s="34">
        <v>0</v>
      </c>
    </row>
    <row r="26" spans="1:10" hidden="1">
      <c r="A26" s="34">
        <v>1</v>
      </c>
      <c r="B26" s="35" t="s">
        <v>635</v>
      </c>
      <c r="C26" s="34">
        <v>27</v>
      </c>
      <c r="D26" s="34">
        <v>0</v>
      </c>
      <c r="E26" s="34">
        <v>0</v>
      </c>
    </row>
    <row r="27" spans="1:10" hidden="1">
      <c r="A27" s="34">
        <v>1</v>
      </c>
      <c r="B27" s="35" t="s">
        <v>635</v>
      </c>
      <c r="C27" s="34">
        <v>72</v>
      </c>
      <c r="D27" s="34">
        <v>6</v>
      </c>
      <c r="E27" s="34">
        <v>7</v>
      </c>
    </row>
    <row r="28" spans="1:10" hidden="1">
      <c r="A28" s="34">
        <v>1</v>
      </c>
      <c r="B28" s="35" t="s">
        <v>635</v>
      </c>
      <c r="C28" s="34">
        <v>16</v>
      </c>
      <c r="D28" s="34">
        <v>0</v>
      </c>
      <c r="E28" s="34">
        <v>0</v>
      </c>
    </row>
    <row r="29" spans="1:10" hidden="1">
      <c r="A29" s="34">
        <v>1</v>
      </c>
      <c r="B29" s="35" t="s">
        <v>635</v>
      </c>
      <c r="C29" s="34">
        <v>11</v>
      </c>
      <c r="D29" s="34">
        <v>0</v>
      </c>
      <c r="E29" s="34">
        <v>0</v>
      </c>
    </row>
    <row r="30" spans="1:10" hidden="1">
      <c r="A30" s="34">
        <v>1</v>
      </c>
      <c r="B30" s="35" t="s">
        <v>635</v>
      </c>
      <c r="C30" s="34">
        <v>13</v>
      </c>
      <c r="D30" s="34">
        <v>1</v>
      </c>
      <c r="E30" s="34">
        <v>2</v>
      </c>
    </row>
    <row r="31" spans="1:10" hidden="1">
      <c r="A31" s="34">
        <v>1</v>
      </c>
      <c r="B31" s="35" t="s">
        <v>635</v>
      </c>
      <c r="C31" s="34">
        <v>6</v>
      </c>
      <c r="D31" s="34">
        <v>0</v>
      </c>
      <c r="E31" s="34">
        <v>0</v>
      </c>
    </row>
    <row r="32" spans="1:10" hidden="1">
      <c r="A32" s="34">
        <v>1</v>
      </c>
      <c r="B32" s="35" t="s">
        <v>635</v>
      </c>
      <c r="C32" s="34">
        <v>22</v>
      </c>
      <c r="D32" s="34">
        <v>0</v>
      </c>
      <c r="E32" s="34">
        <v>3</v>
      </c>
    </row>
    <row r="33" spans="1:5" hidden="1">
      <c r="A33" s="34">
        <v>1</v>
      </c>
      <c r="B33" s="35" t="s">
        <v>635</v>
      </c>
      <c r="C33" s="34">
        <v>26</v>
      </c>
      <c r="D33" s="34">
        <v>0</v>
      </c>
      <c r="E33" s="34">
        <v>4</v>
      </c>
    </row>
    <row r="34" spans="1:5" hidden="1">
      <c r="A34" s="34">
        <v>1</v>
      </c>
      <c r="B34" s="35" t="s">
        <v>635</v>
      </c>
      <c r="C34" s="34">
        <v>8</v>
      </c>
      <c r="D34" s="34">
        <v>1</v>
      </c>
      <c r="E34" s="34">
        <v>0</v>
      </c>
    </row>
    <row r="35" spans="1:5" hidden="1">
      <c r="A35" s="34">
        <v>1</v>
      </c>
      <c r="B35" s="35" t="s">
        <v>635</v>
      </c>
      <c r="C35" s="34">
        <v>5</v>
      </c>
      <c r="D35" s="34">
        <v>0</v>
      </c>
      <c r="E35" s="34">
        <v>0</v>
      </c>
    </row>
    <row r="36" spans="1:5" hidden="1">
      <c r="A36" s="34">
        <v>1</v>
      </c>
      <c r="B36" s="35" t="s">
        <v>636</v>
      </c>
      <c r="C36" s="34">
        <v>69</v>
      </c>
      <c r="D36" s="34">
        <v>3</v>
      </c>
      <c r="E36" s="34">
        <v>1</v>
      </c>
    </row>
    <row r="37" spans="1:5" hidden="1">
      <c r="A37" s="34">
        <v>1</v>
      </c>
      <c r="B37" s="35" t="s">
        <v>636</v>
      </c>
      <c r="C37" s="34">
        <v>22</v>
      </c>
      <c r="D37" s="34">
        <v>0</v>
      </c>
      <c r="E37" s="34">
        <v>1</v>
      </c>
    </row>
    <row r="38" spans="1:5" hidden="1">
      <c r="A38" s="34">
        <v>1</v>
      </c>
      <c r="B38" s="35" t="s">
        <v>637</v>
      </c>
      <c r="C38" s="34">
        <v>21</v>
      </c>
      <c r="D38" s="34">
        <v>0</v>
      </c>
      <c r="E38" s="34">
        <v>2</v>
      </c>
    </row>
    <row r="39" spans="1:5" hidden="1">
      <c r="A39" s="34">
        <v>1</v>
      </c>
      <c r="B39" s="35" t="s">
        <v>637</v>
      </c>
      <c r="C39" s="34">
        <v>39</v>
      </c>
      <c r="D39" s="34">
        <v>3</v>
      </c>
      <c r="E39" s="34">
        <v>0</v>
      </c>
    </row>
    <row r="40" spans="1:5" hidden="1">
      <c r="A40" s="34">
        <v>1</v>
      </c>
      <c r="B40" s="35" t="s">
        <v>637</v>
      </c>
      <c r="C40" s="34">
        <v>2</v>
      </c>
      <c r="D40" s="34">
        <v>0</v>
      </c>
      <c r="E40" s="34">
        <v>0</v>
      </c>
    </row>
    <row r="41" spans="1:5" hidden="1">
      <c r="A41" s="34">
        <v>1</v>
      </c>
      <c r="B41" s="35" t="s">
        <v>638</v>
      </c>
      <c r="C41" s="34">
        <v>37</v>
      </c>
      <c r="D41" s="34">
        <v>3</v>
      </c>
      <c r="E41" s="34">
        <v>0</v>
      </c>
    </row>
    <row r="42" spans="1:5" hidden="1">
      <c r="A42" s="34">
        <v>1</v>
      </c>
      <c r="B42" s="35" t="s">
        <v>638</v>
      </c>
      <c r="C42" s="34">
        <v>15</v>
      </c>
      <c r="D42" s="34">
        <v>0</v>
      </c>
      <c r="E42" s="34">
        <v>0</v>
      </c>
    </row>
    <row r="43" spans="1:5" hidden="1">
      <c r="A43" s="40">
        <v>2</v>
      </c>
      <c r="B43" s="41" t="s">
        <v>639</v>
      </c>
      <c r="C43" s="40">
        <v>35</v>
      </c>
      <c r="D43" s="40">
        <v>4</v>
      </c>
      <c r="E43" s="40">
        <v>1</v>
      </c>
    </row>
    <row r="44" spans="1:5" hidden="1">
      <c r="A44" s="34">
        <v>2</v>
      </c>
      <c r="B44" s="35" t="s">
        <v>639</v>
      </c>
      <c r="C44" s="34">
        <v>25</v>
      </c>
      <c r="D44" s="34">
        <v>0</v>
      </c>
      <c r="E44" s="34">
        <v>1</v>
      </c>
    </row>
    <row r="45" spans="1:5" hidden="1">
      <c r="A45" s="34">
        <v>2</v>
      </c>
      <c r="B45" s="35" t="s">
        <v>639</v>
      </c>
      <c r="C45" s="34">
        <v>14</v>
      </c>
      <c r="D45" s="34">
        <v>0</v>
      </c>
      <c r="E45" s="34">
        <v>1</v>
      </c>
    </row>
    <row r="46" spans="1:5" hidden="1">
      <c r="A46" s="34">
        <v>2</v>
      </c>
      <c r="B46" s="35" t="s">
        <v>639</v>
      </c>
      <c r="C46" s="34">
        <v>9</v>
      </c>
      <c r="D46" s="34">
        <v>1</v>
      </c>
      <c r="E46" s="34">
        <v>0</v>
      </c>
    </row>
    <row r="47" spans="1:5" hidden="1">
      <c r="A47" s="34">
        <v>2</v>
      </c>
      <c r="B47" s="35" t="s">
        <v>640</v>
      </c>
      <c r="C47" s="34">
        <v>77</v>
      </c>
      <c r="D47" s="34">
        <v>7</v>
      </c>
      <c r="E47" s="34">
        <v>2</v>
      </c>
    </row>
    <row r="48" spans="1:5" hidden="1">
      <c r="A48" s="34">
        <v>2</v>
      </c>
      <c r="B48" s="35" t="s">
        <v>640</v>
      </c>
      <c r="C48" s="34">
        <v>78</v>
      </c>
      <c r="D48" s="34">
        <v>5</v>
      </c>
      <c r="E48" s="34">
        <v>1</v>
      </c>
    </row>
    <row r="49" spans="1:5" hidden="1">
      <c r="A49" s="34">
        <v>2</v>
      </c>
      <c r="B49" s="35" t="s">
        <v>640</v>
      </c>
      <c r="C49" s="34">
        <v>23</v>
      </c>
      <c r="D49" s="34">
        <v>0</v>
      </c>
      <c r="E49" s="34">
        <v>0</v>
      </c>
    </row>
    <row r="50" spans="1:5" hidden="1">
      <c r="A50" s="34">
        <v>2</v>
      </c>
      <c r="B50" s="35" t="s">
        <v>640</v>
      </c>
      <c r="C50" s="34">
        <v>11</v>
      </c>
      <c r="D50" s="34">
        <v>0</v>
      </c>
      <c r="E50" s="34">
        <v>0</v>
      </c>
    </row>
    <row r="51" spans="1:5" hidden="1">
      <c r="A51" s="34">
        <v>2</v>
      </c>
      <c r="B51" s="35" t="s">
        <v>640</v>
      </c>
      <c r="C51" s="34">
        <v>12</v>
      </c>
      <c r="D51" s="34">
        <v>1</v>
      </c>
      <c r="E51" s="34">
        <v>1</v>
      </c>
    </row>
    <row r="52" spans="1:5" hidden="1">
      <c r="A52" s="34">
        <v>2</v>
      </c>
      <c r="B52" s="35" t="s">
        <v>640</v>
      </c>
      <c r="C52" s="34">
        <v>7</v>
      </c>
      <c r="D52" s="34">
        <v>0</v>
      </c>
      <c r="E52" s="34">
        <v>0</v>
      </c>
    </row>
    <row r="53" spans="1:5" hidden="1">
      <c r="A53" s="34">
        <v>2</v>
      </c>
      <c r="B53" s="35" t="s">
        <v>641</v>
      </c>
      <c r="C53" s="34">
        <v>72</v>
      </c>
      <c r="D53" s="34">
        <v>4</v>
      </c>
      <c r="E53" s="34">
        <v>2</v>
      </c>
    </row>
    <row r="54" spans="1:5" hidden="1">
      <c r="A54" s="34">
        <v>2</v>
      </c>
      <c r="B54" s="35" t="s">
        <v>641</v>
      </c>
      <c r="C54" s="34">
        <v>18</v>
      </c>
      <c r="D54" s="34">
        <v>1</v>
      </c>
      <c r="E54" s="34">
        <v>0</v>
      </c>
    </row>
    <row r="55" spans="1:5" hidden="1">
      <c r="A55" s="34">
        <v>2</v>
      </c>
      <c r="B55" s="35" t="s">
        <v>642</v>
      </c>
      <c r="C55" s="34">
        <v>35</v>
      </c>
      <c r="D55" s="34">
        <v>6</v>
      </c>
      <c r="E55" s="34">
        <v>1</v>
      </c>
    </row>
    <row r="56" spans="1:5" hidden="1">
      <c r="A56" s="34">
        <v>2</v>
      </c>
      <c r="B56" s="35" t="s">
        <v>643</v>
      </c>
      <c r="C56" s="34">
        <v>69</v>
      </c>
      <c r="D56" s="34">
        <v>5</v>
      </c>
      <c r="E56" s="34">
        <v>0</v>
      </c>
    </row>
    <row r="57" spans="1:5" hidden="1">
      <c r="A57" s="34">
        <v>2</v>
      </c>
      <c r="B57" s="35" t="s">
        <v>643</v>
      </c>
      <c r="C57" s="34">
        <v>16</v>
      </c>
      <c r="D57" s="34">
        <v>0</v>
      </c>
      <c r="E57" s="34">
        <v>0</v>
      </c>
    </row>
    <row r="58" spans="1:5" hidden="1">
      <c r="A58" s="34">
        <v>2</v>
      </c>
      <c r="B58" s="35" t="s">
        <v>643</v>
      </c>
      <c r="C58" s="34">
        <v>23</v>
      </c>
      <c r="D58" s="34">
        <v>0</v>
      </c>
      <c r="E58" s="34">
        <v>1</v>
      </c>
    </row>
    <row r="59" spans="1:5" hidden="1">
      <c r="A59" s="34">
        <v>2</v>
      </c>
      <c r="B59" s="35" t="s">
        <v>644</v>
      </c>
      <c r="C59" s="34">
        <v>31</v>
      </c>
      <c r="D59" s="34">
        <v>1</v>
      </c>
      <c r="E59" s="34">
        <v>0</v>
      </c>
    </row>
    <row r="60" spans="1:5" hidden="1">
      <c r="A60" s="34">
        <v>2</v>
      </c>
      <c r="B60" s="35" t="s">
        <v>644</v>
      </c>
      <c r="C60" s="34">
        <v>14</v>
      </c>
      <c r="D60" s="34">
        <v>1</v>
      </c>
      <c r="E60" s="34">
        <v>1</v>
      </c>
    </row>
    <row r="61" spans="1:5" hidden="1">
      <c r="A61" s="34">
        <v>2</v>
      </c>
      <c r="B61" s="35" t="s">
        <v>645</v>
      </c>
      <c r="C61" s="34">
        <v>76</v>
      </c>
      <c r="D61" s="34">
        <v>3</v>
      </c>
      <c r="E61" s="34">
        <v>2</v>
      </c>
    </row>
    <row r="62" spans="1:5" hidden="1">
      <c r="A62" s="34">
        <v>2</v>
      </c>
      <c r="B62" s="35" t="s">
        <v>645</v>
      </c>
      <c r="C62" s="34">
        <v>27</v>
      </c>
      <c r="D62" s="34">
        <v>0</v>
      </c>
      <c r="E62" s="34">
        <v>0</v>
      </c>
    </row>
    <row r="63" spans="1:5" hidden="1">
      <c r="A63" s="34">
        <v>2</v>
      </c>
      <c r="B63" s="35" t="s">
        <v>646</v>
      </c>
      <c r="C63" s="34">
        <v>34</v>
      </c>
      <c r="D63" s="34">
        <v>0</v>
      </c>
      <c r="E63" s="34">
        <v>0</v>
      </c>
    </row>
    <row r="64" spans="1:5" hidden="1">
      <c r="A64" s="34">
        <v>2</v>
      </c>
      <c r="B64" s="35" t="s">
        <v>647</v>
      </c>
      <c r="C64" s="34">
        <v>70</v>
      </c>
      <c r="D64" s="34">
        <v>1</v>
      </c>
      <c r="E64" s="34">
        <v>0</v>
      </c>
    </row>
    <row r="65" spans="1:5" hidden="1">
      <c r="A65" s="34">
        <v>2</v>
      </c>
      <c r="B65" s="35" t="s">
        <v>647</v>
      </c>
      <c r="C65" s="34">
        <v>59</v>
      </c>
      <c r="D65" s="34">
        <v>0</v>
      </c>
      <c r="E65" s="34">
        <v>0</v>
      </c>
    </row>
    <row r="66" spans="1:5" hidden="1">
      <c r="A66" s="34">
        <v>2</v>
      </c>
      <c r="B66" s="35" t="s">
        <v>647</v>
      </c>
      <c r="C66" s="34">
        <v>68</v>
      </c>
      <c r="D66" s="34">
        <v>0</v>
      </c>
      <c r="E66" s="34">
        <v>0</v>
      </c>
    </row>
    <row r="67" spans="1:5" hidden="1">
      <c r="A67" s="34">
        <v>2</v>
      </c>
      <c r="B67" s="35" t="s">
        <v>647</v>
      </c>
      <c r="C67" s="34">
        <v>47</v>
      </c>
      <c r="D67" s="34">
        <v>2</v>
      </c>
      <c r="E67" s="34">
        <v>0</v>
      </c>
    </row>
    <row r="68" spans="1:5" hidden="1">
      <c r="A68" s="34">
        <v>2</v>
      </c>
      <c r="B68" s="35" t="s">
        <v>647</v>
      </c>
      <c r="C68" s="34">
        <v>16</v>
      </c>
      <c r="D68" s="34">
        <v>0</v>
      </c>
      <c r="E68" s="34">
        <v>0</v>
      </c>
    </row>
    <row r="69" spans="1:5" hidden="1">
      <c r="A69" s="34">
        <v>2</v>
      </c>
      <c r="B69" s="35" t="s">
        <v>647</v>
      </c>
      <c r="C69" s="34">
        <v>5</v>
      </c>
      <c r="D69" s="34">
        <v>0</v>
      </c>
      <c r="E69" s="34">
        <v>0</v>
      </c>
    </row>
    <row r="70" spans="1:5" hidden="1">
      <c r="A70" s="34">
        <v>2</v>
      </c>
      <c r="B70" s="35" t="s">
        <v>647</v>
      </c>
      <c r="C70" s="34">
        <v>10</v>
      </c>
      <c r="D70" s="34">
        <v>1</v>
      </c>
      <c r="E70" s="34">
        <v>0</v>
      </c>
    </row>
    <row r="71" spans="1:5" hidden="1">
      <c r="A71" s="34">
        <v>2</v>
      </c>
      <c r="B71" s="35" t="s">
        <v>648</v>
      </c>
      <c r="C71" s="34">
        <v>76</v>
      </c>
      <c r="D71" s="34">
        <v>5</v>
      </c>
      <c r="E71" s="34">
        <v>6</v>
      </c>
    </row>
    <row r="72" spans="1:5" hidden="1">
      <c r="A72" s="34">
        <v>2</v>
      </c>
      <c r="B72" s="35" t="s">
        <v>648</v>
      </c>
      <c r="C72" s="34">
        <v>69</v>
      </c>
      <c r="D72" s="34">
        <v>11</v>
      </c>
      <c r="E72" s="34">
        <v>10</v>
      </c>
    </row>
    <row r="73" spans="1:5" hidden="1">
      <c r="A73" s="34">
        <v>2</v>
      </c>
      <c r="B73" s="35" t="s">
        <v>648</v>
      </c>
      <c r="C73" s="34">
        <v>72</v>
      </c>
      <c r="D73" s="34">
        <v>10</v>
      </c>
      <c r="E73" s="34">
        <v>15</v>
      </c>
    </row>
    <row r="74" spans="1:5" hidden="1">
      <c r="A74" s="34">
        <v>2</v>
      </c>
      <c r="B74" s="35" t="s">
        <v>648</v>
      </c>
      <c r="C74" s="34">
        <v>73</v>
      </c>
      <c r="D74" s="34">
        <v>3</v>
      </c>
      <c r="E74" s="34">
        <v>6</v>
      </c>
    </row>
    <row r="75" spans="1:5" hidden="1">
      <c r="A75" s="34">
        <v>2</v>
      </c>
      <c r="B75" s="35" t="s">
        <v>648</v>
      </c>
      <c r="C75" s="34">
        <v>73</v>
      </c>
      <c r="D75" s="34">
        <v>6</v>
      </c>
      <c r="E75" s="34">
        <v>2</v>
      </c>
    </row>
    <row r="76" spans="1:5" hidden="1">
      <c r="A76" s="34">
        <v>2</v>
      </c>
      <c r="B76" s="35" t="s">
        <v>648</v>
      </c>
      <c r="C76" s="34">
        <v>71</v>
      </c>
      <c r="D76" s="34">
        <v>7</v>
      </c>
      <c r="E76" s="34">
        <v>12</v>
      </c>
    </row>
    <row r="77" spans="1:5" hidden="1">
      <c r="A77" s="34">
        <v>2</v>
      </c>
      <c r="B77" s="35" t="s">
        <v>648</v>
      </c>
      <c r="C77" s="34">
        <v>71</v>
      </c>
      <c r="D77" s="34">
        <v>13</v>
      </c>
      <c r="E77" s="34">
        <v>11</v>
      </c>
    </row>
    <row r="78" spans="1:5" hidden="1">
      <c r="A78" s="34">
        <v>2</v>
      </c>
      <c r="B78" s="35" t="s">
        <v>648</v>
      </c>
      <c r="C78" s="34">
        <v>70</v>
      </c>
      <c r="D78" s="34">
        <v>13</v>
      </c>
      <c r="E78" s="34">
        <v>9</v>
      </c>
    </row>
    <row r="79" spans="1:5" hidden="1">
      <c r="A79" s="34">
        <v>2</v>
      </c>
      <c r="B79" s="35" t="s">
        <v>648</v>
      </c>
      <c r="C79" s="34">
        <v>76</v>
      </c>
      <c r="D79" s="34">
        <v>7</v>
      </c>
      <c r="E79" s="34">
        <v>9</v>
      </c>
    </row>
    <row r="80" spans="1:5" hidden="1">
      <c r="A80" s="34">
        <v>2</v>
      </c>
      <c r="B80" s="35" t="s">
        <v>648</v>
      </c>
      <c r="C80" s="34">
        <v>77</v>
      </c>
      <c r="D80" s="34">
        <v>10</v>
      </c>
      <c r="E80" s="34">
        <v>6</v>
      </c>
    </row>
    <row r="81" spans="1:5" hidden="1">
      <c r="A81" s="34">
        <v>2</v>
      </c>
      <c r="B81" s="35" t="s">
        <v>648</v>
      </c>
      <c r="C81" s="34">
        <v>18</v>
      </c>
      <c r="D81" s="34">
        <v>0</v>
      </c>
      <c r="E81" s="34">
        <v>0</v>
      </c>
    </row>
    <row r="82" spans="1:5" hidden="1">
      <c r="A82" s="34">
        <v>2</v>
      </c>
      <c r="B82" s="35" t="s">
        <v>648</v>
      </c>
      <c r="C82" s="34">
        <v>62</v>
      </c>
      <c r="D82" s="34">
        <v>2</v>
      </c>
      <c r="E82" s="34">
        <v>2</v>
      </c>
    </row>
    <row r="83" spans="1:5" hidden="1">
      <c r="A83" s="34">
        <v>2</v>
      </c>
      <c r="B83" s="35" t="s">
        <v>648</v>
      </c>
      <c r="C83" s="34">
        <v>56</v>
      </c>
      <c r="D83" s="34">
        <v>2</v>
      </c>
      <c r="E83" s="34">
        <v>0</v>
      </c>
    </row>
    <row r="84" spans="1:5" hidden="1">
      <c r="A84" s="34">
        <v>2</v>
      </c>
      <c r="B84" s="35" t="s">
        <v>648</v>
      </c>
      <c r="C84" s="34">
        <v>68</v>
      </c>
      <c r="D84" s="34">
        <v>0</v>
      </c>
      <c r="E84" s="34">
        <v>0</v>
      </c>
    </row>
    <row r="85" spans="1:5" hidden="1">
      <c r="A85" s="34">
        <v>2</v>
      </c>
      <c r="B85" s="35" t="s">
        <v>648</v>
      </c>
      <c r="C85" s="34">
        <v>28</v>
      </c>
      <c r="D85" s="34">
        <v>0</v>
      </c>
      <c r="E85" s="34">
        <v>0</v>
      </c>
    </row>
    <row r="86" spans="1:5" hidden="1">
      <c r="A86" s="34">
        <v>2</v>
      </c>
      <c r="B86" s="35" t="s">
        <v>648</v>
      </c>
      <c r="C86" s="34">
        <v>51</v>
      </c>
      <c r="D86" s="34">
        <v>2</v>
      </c>
      <c r="E86" s="34">
        <v>0</v>
      </c>
    </row>
    <row r="87" spans="1:5" hidden="1">
      <c r="A87" s="34">
        <v>2</v>
      </c>
      <c r="B87" s="35" t="s">
        <v>648</v>
      </c>
      <c r="C87" s="34">
        <v>54</v>
      </c>
      <c r="D87" s="34">
        <v>1</v>
      </c>
      <c r="E87" s="34">
        <v>0</v>
      </c>
    </row>
    <row r="88" spans="1:5" hidden="1">
      <c r="A88" s="34">
        <v>2</v>
      </c>
      <c r="B88" s="35" t="s">
        <v>648</v>
      </c>
      <c r="C88" s="34">
        <v>66</v>
      </c>
      <c r="D88" s="34">
        <v>10</v>
      </c>
      <c r="E88" s="34">
        <v>10</v>
      </c>
    </row>
    <row r="89" spans="1:5" hidden="1">
      <c r="A89" s="34">
        <v>2</v>
      </c>
      <c r="B89" s="35" t="s">
        <v>648</v>
      </c>
      <c r="C89" s="34">
        <v>65</v>
      </c>
      <c r="D89" s="34">
        <v>1</v>
      </c>
      <c r="E89" s="34">
        <v>3</v>
      </c>
    </row>
    <row r="90" spans="1:5" hidden="1">
      <c r="A90" s="34">
        <v>2</v>
      </c>
      <c r="B90" s="35" t="s">
        <v>648</v>
      </c>
      <c r="C90" s="34">
        <v>57</v>
      </c>
      <c r="D90" s="34">
        <v>6</v>
      </c>
      <c r="E90" s="34">
        <v>3</v>
      </c>
    </row>
    <row r="91" spans="1:5" hidden="1">
      <c r="A91" s="34">
        <v>2</v>
      </c>
      <c r="B91" s="35" t="s">
        <v>648</v>
      </c>
      <c r="C91" s="34">
        <v>37</v>
      </c>
      <c r="D91" s="34">
        <v>0</v>
      </c>
      <c r="E91" s="34">
        <v>0</v>
      </c>
    </row>
    <row r="92" spans="1:5" hidden="1">
      <c r="A92" s="34">
        <v>2</v>
      </c>
      <c r="B92" s="35" t="s">
        <v>648</v>
      </c>
      <c r="C92" s="34">
        <v>30</v>
      </c>
      <c r="D92" s="34">
        <v>2</v>
      </c>
      <c r="E92" s="34">
        <v>0</v>
      </c>
    </row>
    <row r="93" spans="1:5" hidden="1">
      <c r="A93" s="34">
        <v>2</v>
      </c>
      <c r="B93" s="35" t="s">
        <v>648</v>
      </c>
      <c r="C93" s="34">
        <v>62</v>
      </c>
      <c r="D93" s="34">
        <v>1</v>
      </c>
      <c r="E93" s="34">
        <v>1</v>
      </c>
    </row>
    <row r="94" spans="1:5" hidden="1">
      <c r="A94" s="34">
        <v>2</v>
      </c>
      <c r="B94" s="35" t="s">
        <v>648</v>
      </c>
      <c r="C94" s="34">
        <v>63</v>
      </c>
      <c r="D94" s="34">
        <v>0</v>
      </c>
      <c r="E94" s="34">
        <v>0</v>
      </c>
    </row>
    <row r="95" spans="1:5" hidden="1">
      <c r="A95" s="34">
        <v>2</v>
      </c>
      <c r="B95" s="35" t="s">
        <v>648</v>
      </c>
      <c r="C95" s="34">
        <v>64</v>
      </c>
      <c r="D95" s="34">
        <v>1</v>
      </c>
      <c r="E95" s="34">
        <v>0</v>
      </c>
    </row>
    <row r="96" spans="1:5" hidden="1">
      <c r="A96" s="34">
        <v>2</v>
      </c>
      <c r="B96" s="35" t="s">
        <v>648</v>
      </c>
      <c r="C96" s="34">
        <v>67</v>
      </c>
      <c r="D96" s="34">
        <v>1</v>
      </c>
      <c r="E96" s="34">
        <v>1</v>
      </c>
    </row>
    <row r="97" spans="1:5" hidden="1">
      <c r="A97" s="34">
        <v>2</v>
      </c>
      <c r="B97" s="35" t="s">
        <v>648</v>
      </c>
      <c r="C97" s="34">
        <v>10</v>
      </c>
      <c r="D97" s="34">
        <v>0</v>
      </c>
      <c r="E97" s="34">
        <v>0</v>
      </c>
    </row>
    <row r="98" spans="1:5" hidden="1">
      <c r="A98" s="34">
        <v>2</v>
      </c>
      <c r="B98" s="35" t="s">
        <v>648</v>
      </c>
      <c r="C98" s="34">
        <v>3</v>
      </c>
      <c r="D98" s="34">
        <v>0</v>
      </c>
      <c r="E98" s="34">
        <v>0</v>
      </c>
    </row>
    <row r="99" spans="1:5" hidden="1">
      <c r="A99" s="34">
        <v>2</v>
      </c>
      <c r="B99" s="35" t="s">
        <v>648</v>
      </c>
      <c r="C99" s="34">
        <v>16</v>
      </c>
      <c r="D99" s="34">
        <v>0</v>
      </c>
      <c r="E99" s="34">
        <v>1</v>
      </c>
    </row>
    <row r="100" spans="1:5" hidden="1">
      <c r="A100" s="34">
        <v>2</v>
      </c>
      <c r="B100" s="35" t="s">
        <v>648</v>
      </c>
      <c r="C100" s="34">
        <v>52</v>
      </c>
      <c r="D100" s="34">
        <v>2</v>
      </c>
      <c r="E100" s="34">
        <v>0</v>
      </c>
    </row>
    <row r="101" spans="1:5" hidden="1">
      <c r="A101" s="34">
        <v>2</v>
      </c>
      <c r="B101" s="35" t="s">
        <v>648</v>
      </c>
      <c r="C101" s="34">
        <v>68</v>
      </c>
      <c r="D101" s="34">
        <v>4</v>
      </c>
      <c r="E101" s="34">
        <v>2</v>
      </c>
    </row>
    <row r="102" spans="1:5" hidden="1">
      <c r="A102" s="34">
        <v>2</v>
      </c>
      <c r="B102" s="35" t="s">
        <v>648</v>
      </c>
      <c r="C102" s="34">
        <v>63</v>
      </c>
      <c r="D102" s="34">
        <v>1</v>
      </c>
      <c r="E102" s="34">
        <v>3</v>
      </c>
    </row>
    <row r="103" spans="1:5" hidden="1">
      <c r="A103" s="34">
        <v>2</v>
      </c>
      <c r="B103" s="35" t="s">
        <v>648</v>
      </c>
      <c r="C103" s="34">
        <v>63</v>
      </c>
      <c r="D103" s="34">
        <v>0</v>
      </c>
      <c r="E103" s="34">
        <v>0</v>
      </c>
    </row>
    <row r="104" spans="1:5" hidden="1">
      <c r="A104" s="34">
        <v>2</v>
      </c>
      <c r="B104" s="35" t="s">
        <v>648</v>
      </c>
      <c r="C104" s="34">
        <v>58</v>
      </c>
      <c r="D104" s="34">
        <v>3</v>
      </c>
      <c r="E104" s="34">
        <v>1</v>
      </c>
    </row>
    <row r="105" spans="1:5" hidden="1">
      <c r="A105" s="34">
        <v>2</v>
      </c>
      <c r="B105" s="35" t="s">
        <v>648</v>
      </c>
      <c r="C105" s="34">
        <v>20</v>
      </c>
      <c r="D105" s="34">
        <v>0</v>
      </c>
      <c r="E105" s="34">
        <v>0</v>
      </c>
    </row>
    <row r="106" spans="1:5" hidden="1">
      <c r="A106" s="34">
        <v>2</v>
      </c>
      <c r="B106" s="35" t="s">
        <v>648</v>
      </c>
      <c r="C106" s="34">
        <v>34</v>
      </c>
      <c r="D106" s="34">
        <v>3</v>
      </c>
      <c r="E106" s="34">
        <v>4</v>
      </c>
    </row>
    <row r="107" spans="1:5" hidden="1">
      <c r="A107" s="34">
        <v>2</v>
      </c>
      <c r="B107" s="35" t="s">
        <v>648</v>
      </c>
      <c r="C107" s="34">
        <v>66</v>
      </c>
      <c r="D107" s="34">
        <v>0</v>
      </c>
      <c r="E107" s="34">
        <v>2</v>
      </c>
    </row>
    <row r="108" spans="1:5" hidden="1">
      <c r="A108" s="34">
        <v>2</v>
      </c>
      <c r="B108" s="35" t="s">
        <v>648</v>
      </c>
      <c r="C108" s="34">
        <v>68</v>
      </c>
      <c r="D108" s="34">
        <v>4</v>
      </c>
      <c r="E108" s="34">
        <v>2</v>
      </c>
    </row>
    <row r="109" spans="1:5" hidden="1">
      <c r="A109" s="34">
        <v>2</v>
      </c>
      <c r="B109" s="35" t="s">
        <v>648</v>
      </c>
      <c r="C109" s="34">
        <v>29</v>
      </c>
      <c r="D109" s="34">
        <v>3</v>
      </c>
      <c r="E109" s="34">
        <v>1</v>
      </c>
    </row>
    <row r="110" spans="1:5" hidden="1">
      <c r="A110" s="34">
        <v>2</v>
      </c>
      <c r="B110" s="35" t="s">
        <v>648</v>
      </c>
      <c r="C110" s="34">
        <v>76</v>
      </c>
      <c r="D110" s="34">
        <v>7</v>
      </c>
      <c r="E110" s="34">
        <v>1</v>
      </c>
    </row>
    <row r="111" spans="1:5" hidden="1">
      <c r="A111" s="34">
        <v>2</v>
      </c>
      <c r="B111" s="35" t="s">
        <v>648</v>
      </c>
      <c r="C111" s="34">
        <v>29</v>
      </c>
      <c r="D111" s="34">
        <v>0</v>
      </c>
      <c r="E111" s="34">
        <v>0</v>
      </c>
    </row>
    <row r="112" spans="1:5" hidden="1">
      <c r="A112" s="34">
        <v>2</v>
      </c>
      <c r="B112" s="35" t="s">
        <v>648</v>
      </c>
      <c r="C112" s="34">
        <v>62</v>
      </c>
      <c r="D112" s="34">
        <v>4</v>
      </c>
      <c r="E112" s="34">
        <v>1</v>
      </c>
    </row>
    <row r="113" spans="1:5" hidden="1">
      <c r="A113" s="34">
        <v>2</v>
      </c>
      <c r="B113" s="35" t="s">
        <v>648</v>
      </c>
      <c r="C113" s="34">
        <v>69</v>
      </c>
      <c r="D113" s="34">
        <v>7</v>
      </c>
      <c r="E113" s="34">
        <v>5</v>
      </c>
    </row>
    <row r="114" spans="1:5" hidden="1">
      <c r="A114" s="34">
        <v>2</v>
      </c>
      <c r="B114" s="35" t="s">
        <v>648</v>
      </c>
      <c r="C114" s="34">
        <v>76</v>
      </c>
      <c r="D114" s="34">
        <v>5</v>
      </c>
      <c r="E114" s="34">
        <v>2</v>
      </c>
    </row>
    <row r="115" spans="1:5" hidden="1">
      <c r="A115" s="34">
        <v>2</v>
      </c>
      <c r="B115" s="35" t="s">
        <v>648</v>
      </c>
      <c r="C115" s="34">
        <v>66</v>
      </c>
      <c r="D115" s="34">
        <v>1</v>
      </c>
      <c r="E115" s="34">
        <v>0</v>
      </c>
    </row>
    <row r="116" spans="1:5" hidden="1">
      <c r="A116" s="34">
        <v>2</v>
      </c>
      <c r="B116" s="35" t="s">
        <v>648</v>
      </c>
      <c r="C116" s="34">
        <v>66</v>
      </c>
      <c r="D116" s="34">
        <v>8</v>
      </c>
      <c r="E116" s="34">
        <v>5</v>
      </c>
    </row>
    <row r="117" spans="1:5" hidden="1">
      <c r="A117" s="34">
        <v>2</v>
      </c>
      <c r="B117" s="35" t="s">
        <v>648</v>
      </c>
      <c r="C117" s="34">
        <v>73</v>
      </c>
      <c r="D117" s="34">
        <v>5</v>
      </c>
      <c r="E117" s="34">
        <v>4</v>
      </c>
    </row>
    <row r="118" spans="1:5" hidden="1">
      <c r="A118" s="34">
        <v>2</v>
      </c>
      <c r="B118" s="35" t="s">
        <v>648</v>
      </c>
      <c r="C118" s="34">
        <v>53</v>
      </c>
      <c r="D118" s="34">
        <v>2</v>
      </c>
      <c r="E118" s="34">
        <v>1</v>
      </c>
    </row>
    <row r="119" spans="1:5" hidden="1">
      <c r="A119" s="34">
        <v>2</v>
      </c>
      <c r="B119" s="35" t="s">
        <v>648</v>
      </c>
      <c r="C119" s="34">
        <v>67</v>
      </c>
      <c r="D119" s="34">
        <v>1</v>
      </c>
      <c r="E119" s="34">
        <v>0</v>
      </c>
    </row>
    <row r="120" spans="1:5" hidden="1">
      <c r="A120" s="34">
        <v>2</v>
      </c>
      <c r="B120" s="35" t="s">
        <v>648</v>
      </c>
      <c r="C120" s="34">
        <v>59</v>
      </c>
      <c r="D120" s="34">
        <v>0</v>
      </c>
      <c r="E120" s="34">
        <v>0</v>
      </c>
    </row>
    <row r="121" spans="1:5" hidden="1">
      <c r="A121" s="34">
        <v>2</v>
      </c>
      <c r="B121" s="35" t="s">
        <v>648</v>
      </c>
      <c r="C121" s="34">
        <v>66</v>
      </c>
      <c r="D121" s="34">
        <v>2</v>
      </c>
      <c r="E121" s="34">
        <v>1</v>
      </c>
    </row>
    <row r="122" spans="1:5" hidden="1">
      <c r="A122" s="34">
        <v>2</v>
      </c>
      <c r="B122" s="35" t="s">
        <v>648</v>
      </c>
      <c r="C122" s="34">
        <v>64</v>
      </c>
      <c r="D122" s="34">
        <v>9</v>
      </c>
      <c r="E122" s="34">
        <v>4</v>
      </c>
    </row>
    <row r="123" spans="1:5" hidden="1">
      <c r="A123" s="34">
        <v>2</v>
      </c>
      <c r="B123" s="35" t="s">
        <v>648</v>
      </c>
      <c r="C123" s="34">
        <v>69</v>
      </c>
      <c r="D123" s="34">
        <v>5</v>
      </c>
      <c r="E123" s="34">
        <v>5</v>
      </c>
    </row>
    <row r="124" spans="1:5" hidden="1">
      <c r="A124" s="34">
        <v>2</v>
      </c>
      <c r="B124" s="35" t="s">
        <v>648</v>
      </c>
      <c r="C124" s="34">
        <v>58</v>
      </c>
      <c r="D124" s="34">
        <v>0</v>
      </c>
      <c r="E124" s="34">
        <v>0</v>
      </c>
    </row>
    <row r="125" spans="1:5" hidden="1">
      <c r="A125" s="34">
        <v>2</v>
      </c>
      <c r="B125" s="35" t="s">
        <v>648</v>
      </c>
      <c r="C125" s="34">
        <v>26</v>
      </c>
      <c r="D125" s="34">
        <v>5</v>
      </c>
      <c r="E125" s="34">
        <v>9</v>
      </c>
    </row>
    <row r="126" spans="1:5" hidden="1">
      <c r="A126" s="34">
        <v>2</v>
      </c>
      <c r="B126" s="35" t="s">
        <v>648</v>
      </c>
      <c r="C126" s="34">
        <v>58</v>
      </c>
      <c r="D126" s="34">
        <v>2</v>
      </c>
      <c r="E126" s="34">
        <v>0</v>
      </c>
    </row>
    <row r="127" spans="1:5" hidden="1">
      <c r="A127" s="34">
        <v>2</v>
      </c>
      <c r="B127" s="35" t="s">
        <v>648</v>
      </c>
      <c r="C127" s="34">
        <v>27</v>
      </c>
      <c r="D127" s="34">
        <v>0</v>
      </c>
      <c r="E127" s="34">
        <v>0</v>
      </c>
    </row>
    <row r="128" spans="1:5" hidden="1">
      <c r="A128" s="34">
        <v>2</v>
      </c>
      <c r="B128" s="35" t="s">
        <v>648</v>
      </c>
      <c r="C128" s="34">
        <v>72</v>
      </c>
      <c r="D128" s="34">
        <v>7</v>
      </c>
      <c r="E128" s="34">
        <v>4</v>
      </c>
    </row>
    <row r="129" spans="1:5" hidden="1">
      <c r="A129" s="34">
        <v>2</v>
      </c>
      <c r="B129" s="35" t="s">
        <v>648</v>
      </c>
      <c r="C129" s="34">
        <v>66</v>
      </c>
      <c r="D129" s="34">
        <v>2</v>
      </c>
      <c r="E129" s="34">
        <v>0</v>
      </c>
    </row>
    <row r="130" spans="1:5" hidden="1">
      <c r="A130" s="34">
        <v>2</v>
      </c>
      <c r="B130" s="35" t="s">
        <v>648</v>
      </c>
      <c r="C130" s="34">
        <v>65</v>
      </c>
      <c r="D130" s="34">
        <v>1</v>
      </c>
      <c r="E130" s="34">
        <v>1</v>
      </c>
    </row>
    <row r="131" spans="1:5" hidden="1">
      <c r="A131" s="34">
        <v>2</v>
      </c>
      <c r="B131" s="35" t="s">
        <v>648</v>
      </c>
      <c r="C131" s="34">
        <v>55</v>
      </c>
      <c r="D131" s="34">
        <v>7</v>
      </c>
      <c r="E131" s="34">
        <v>3</v>
      </c>
    </row>
    <row r="132" spans="1:5" hidden="1">
      <c r="A132" s="34">
        <v>2</v>
      </c>
      <c r="B132" s="35" t="s">
        <v>648</v>
      </c>
      <c r="C132" s="34">
        <v>31</v>
      </c>
      <c r="D132" s="34">
        <v>4</v>
      </c>
      <c r="E132" s="34">
        <v>1</v>
      </c>
    </row>
    <row r="133" spans="1:5" hidden="1">
      <c r="A133" s="34">
        <v>2</v>
      </c>
      <c r="B133" s="35" t="s">
        <v>648</v>
      </c>
      <c r="C133" s="34">
        <v>27</v>
      </c>
      <c r="D133" s="34">
        <v>1</v>
      </c>
      <c r="E133" s="34">
        <v>0</v>
      </c>
    </row>
    <row r="134" spans="1:5" hidden="1">
      <c r="A134" s="34">
        <v>2</v>
      </c>
      <c r="B134" s="35" t="s">
        <v>648</v>
      </c>
      <c r="C134" s="34">
        <v>69</v>
      </c>
      <c r="D134" s="34">
        <v>9</v>
      </c>
      <c r="E134" s="34">
        <v>8</v>
      </c>
    </row>
    <row r="135" spans="1:5" hidden="1">
      <c r="A135" s="34">
        <v>2</v>
      </c>
      <c r="B135" s="35" t="s">
        <v>648</v>
      </c>
      <c r="C135" s="34">
        <v>71</v>
      </c>
      <c r="D135" s="34">
        <v>1</v>
      </c>
      <c r="E135" s="34">
        <v>0</v>
      </c>
    </row>
    <row r="136" spans="1:5" hidden="1">
      <c r="A136" s="34">
        <v>2</v>
      </c>
      <c r="B136" s="35" t="s">
        <v>648</v>
      </c>
      <c r="C136" s="34">
        <v>70</v>
      </c>
      <c r="D136" s="34">
        <v>6</v>
      </c>
      <c r="E136" s="34">
        <v>5</v>
      </c>
    </row>
    <row r="137" spans="1:5" hidden="1">
      <c r="A137" s="34">
        <v>2</v>
      </c>
      <c r="B137" s="35" t="s">
        <v>648</v>
      </c>
      <c r="C137" s="34">
        <v>74</v>
      </c>
      <c r="D137" s="34">
        <v>23</v>
      </c>
      <c r="E137" s="34">
        <v>21</v>
      </c>
    </row>
    <row r="138" spans="1:5" hidden="1">
      <c r="A138" s="34">
        <v>2</v>
      </c>
      <c r="B138" s="35" t="s">
        <v>648</v>
      </c>
      <c r="C138" s="34">
        <v>68</v>
      </c>
      <c r="D138" s="34">
        <v>12</v>
      </c>
      <c r="E138" s="34">
        <v>2</v>
      </c>
    </row>
    <row r="139" spans="1:5" hidden="1">
      <c r="A139" s="34">
        <v>2</v>
      </c>
      <c r="B139" s="35" t="s">
        <v>648</v>
      </c>
      <c r="C139" s="34">
        <v>33</v>
      </c>
      <c r="D139" s="34">
        <v>2</v>
      </c>
      <c r="E139" s="34">
        <v>1</v>
      </c>
    </row>
    <row r="140" spans="1:5" hidden="1">
      <c r="A140" s="34">
        <v>2</v>
      </c>
      <c r="B140" s="35" t="s">
        <v>648</v>
      </c>
      <c r="C140" s="34">
        <v>65</v>
      </c>
      <c r="D140" s="34">
        <v>3</v>
      </c>
      <c r="E140" s="34">
        <v>4</v>
      </c>
    </row>
    <row r="141" spans="1:5" hidden="1">
      <c r="A141" s="34">
        <v>2</v>
      </c>
      <c r="B141" s="35" t="s">
        <v>648</v>
      </c>
      <c r="C141" s="34">
        <v>66</v>
      </c>
      <c r="D141" s="34">
        <v>9</v>
      </c>
      <c r="E141" s="34">
        <v>2</v>
      </c>
    </row>
    <row r="142" spans="1:5" hidden="1">
      <c r="A142" s="34">
        <v>2</v>
      </c>
      <c r="B142" s="35" t="s">
        <v>648</v>
      </c>
      <c r="C142" s="34">
        <v>65</v>
      </c>
      <c r="D142" s="34">
        <v>4</v>
      </c>
      <c r="E142" s="34">
        <v>3</v>
      </c>
    </row>
    <row r="143" spans="1:5" hidden="1">
      <c r="A143" s="34">
        <v>2</v>
      </c>
      <c r="B143" s="35" t="s">
        <v>648</v>
      </c>
      <c r="C143" s="34">
        <v>36</v>
      </c>
      <c r="D143" s="34">
        <v>4</v>
      </c>
      <c r="E143" s="34">
        <v>0</v>
      </c>
    </row>
    <row r="144" spans="1:5" hidden="1">
      <c r="A144" s="34">
        <v>2</v>
      </c>
      <c r="B144" s="35" t="s">
        <v>648</v>
      </c>
      <c r="C144" s="34">
        <v>59</v>
      </c>
      <c r="D144" s="34">
        <v>8</v>
      </c>
      <c r="E144" s="34">
        <v>2</v>
      </c>
    </row>
    <row r="145" spans="1:5" hidden="1">
      <c r="A145" s="34">
        <v>2</v>
      </c>
      <c r="B145" s="35" t="s">
        <v>648</v>
      </c>
      <c r="C145" s="34">
        <v>69</v>
      </c>
      <c r="D145" s="34">
        <v>1</v>
      </c>
      <c r="E145" s="34">
        <v>2</v>
      </c>
    </row>
    <row r="146" spans="1:5" hidden="1">
      <c r="A146" s="34">
        <v>2</v>
      </c>
      <c r="B146" s="35" t="s">
        <v>648</v>
      </c>
      <c r="C146" s="34">
        <v>33</v>
      </c>
      <c r="D146" s="34">
        <v>0</v>
      </c>
      <c r="E146" s="34">
        <v>1</v>
      </c>
    </row>
    <row r="147" spans="1:5" hidden="1">
      <c r="A147" s="34">
        <v>2</v>
      </c>
      <c r="B147" s="35" t="s">
        <v>648</v>
      </c>
      <c r="C147" s="34">
        <v>71</v>
      </c>
      <c r="D147" s="34">
        <v>3</v>
      </c>
      <c r="E147" s="34">
        <v>1</v>
      </c>
    </row>
    <row r="148" spans="1:5" hidden="1">
      <c r="A148" s="34">
        <v>2</v>
      </c>
      <c r="B148" s="35" t="s">
        <v>648</v>
      </c>
      <c r="C148" s="34">
        <v>76</v>
      </c>
      <c r="D148" s="34">
        <v>8</v>
      </c>
      <c r="E148" s="34">
        <v>5</v>
      </c>
    </row>
    <row r="149" spans="1:5" hidden="1">
      <c r="A149" s="34">
        <v>2</v>
      </c>
      <c r="B149" s="35" t="s">
        <v>648</v>
      </c>
      <c r="C149" s="34">
        <v>36</v>
      </c>
      <c r="D149" s="34">
        <v>2</v>
      </c>
      <c r="E149" s="34">
        <v>0</v>
      </c>
    </row>
    <row r="150" spans="1:5" hidden="1">
      <c r="A150" s="34">
        <v>2</v>
      </c>
      <c r="B150" s="35" t="s">
        <v>648</v>
      </c>
      <c r="C150" s="34">
        <v>36</v>
      </c>
      <c r="D150" s="34">
        <v>8</v>
      </c>
      <c r="E150" s="34">
        <v>8</v>
      </c>
    </row>
    <row r="151" spans="1:5" hidden="1">
      <c r="A151" s="34">
        <v>2</v>
      </c>
      <c r="B151" s="35" t="s">
        <v>648</v>
      </c>
      <c r="C151" s="34">
        <v>10</v>
      </c>
      <c r="D151" s="34">
        <v>0</v>
      </c>
      <c r="E151" s="34">
        <v>0</v>
      </c>
    </row>
    <row r="152" spans="1:5" hidden="1">
      <c r="A152" s="34">
        <v>2</v>
      </c>
      <c r="B152" s="35" t="s">
        <v>648</v>
      </c>
      <c r="C152" s="34">
        <v>11</v>
      </c>
      <c r="D152" s="34">
        <v>0</v>
      </c>
      <c r="E152" s="34">
        <v>0</v>
      </c>
    </row>
    <row r="153" spans="1:5" hidden="1">
      <c r="A153" s="34">
        <v>2</v>
      </c>
      <c r="B153" s="35" t="s">
        <v>648</v>
      </c>
      <c r="C153" s="34">
        <v>27</v>
      </c>
      <c r="D153" s="34">
        <v>0</v>
      </c>
      <c r="E153" s="34">
        <v>0</v>
      </c>
    </row>
    <row r="154" spans="1:5" hidden="1">
      <c r="A154" s="34">
        <v>2</v>
      </c>
      <c r="B154" s="35" t="s">
        <v>648</v>
      </c>
      <c r="C154" s="34">
        <v>22</v>
      </c>
      <c r="D154" s="34">
        <v>1</v>
      </c>
      <c r="E154" s="34">
        <v>0</v>
      </c>
    </row>
    <row r="155" spans="1:5" hidden="1">
      <c r="A155" s="34">
        <v>2</v>
      </c>
      <c r="B155" s="35" t="s">
        <v>648</v>
      </c>
      <c r="C155" s="34">
        <v>12</v>
      </c>
      <c r="D155" s="34">
        <v>2</v>
      </c>
      <c r="E155" s="34">
        <v>0</v>
      </c>
    </row>
    <row r="156" spans="1:5" hidden="1">
      <c r="A156" s="34">
        <v>2</v>
      </c>
      <c r="B156" s="35" t="s">
        <v>648</v>
      </c>
      <c r="C156" s="34">
        <v>26</v>
      </c>
      <c r="D156" s="34">
        <v>3</v>
      </c>
      <c r="E156" s="34">
        <v>0</v>
      </c>
    </row>
    <row r="157" spans="1:5" hidden="1">
      <c r="A157" s="34">
        <v>2</v>
      </c>
      <c r="B157" s="35" t="s">
        <v>648</v>
      </c>
      <c r="C157" s="34">
        <v>12</v>
      </c>
      <c r="D157" s="34">
        <v>0</v>
      </c>
      <c r="E157" s="34">
        <v>0</v>
      </c>
    </row>
    <row r="158" spans="1:5" hidden="1">
      <c r="A158" s="34">
        <v>2</v>
      </c>
      <c r="B158" s="35" t="s">
        <v>648</v>
      </c>
      <c r="C158" s="34">
        <v>14</v>
      </c>
      <c r="D158" s="34">
        <v>1</v>
      </c>
      <c r="E158" s="34">
        <v>0</v>
      </c>
    </row>
    <row r="159" spans="1:5" hidden="1">
      <c r="A159" s="34">
        <v>2</v>
      </c>
      <c r="B159" s="35" t="s">
        <v>648</v>
      </c>
      <c r="C159" s="34">
        <v>13</v>
      </c>
      <c r="D159" s="34">
        <v>0</v>
      </c>
      <c r="E159" s="34">
        <v>0</v>
      </c>
    </row>
    <row r="160" spans="1:5" hidden="1">
      <c r="A160" s="34">
        <v>2</v>
      </c>
      <c r="B160" s="35" t="s">
        <v>648</v>
      </c>
      <c r="C160" s="34">
        <v>19</v>
      </c>
      <c r="D160" s="34">
        <v>5</v>
      </c>
      <c r="E160" s="34">
        <v>0</v>
      </c>
    </row>
    <row r="161" spans="1:5" hidden="1">
      <c r="A161" s="34">
        <v>2</v>
      </c>
      <c r="B161" s="35" t="s">
        <v>648</v>
      </c>
      <c r="C161" s="34">
        <v>26</v>
      </c>
      <c r="D161" s="34">
        <v>1</v>
      </c>
      <c r="E161" s="34">
        <v>2</v>
      </c>
    </row>
    <row r="162" spans="1:5" hidden="1">
      <c r="A162" s="34">
        <v>2</v>
      </c>
      <c r="B162" s="35" t="s">
        <v>648</v>
      </c>
      <c r="C162" s="34">
        <v>14</v>
      </c>
      <c r="D162" s="34">
        <v>1</v>
      </c>
      <c r="E162" s="34">
        <v>3</v>
      </c>
    </row>
    <row r="163" spans="1:5" hidden="1">
      <c r="A163" s="34">
        <v>2</v>
      </c>
      <c r="B163" s="35" t="s">
        <v>648</v>
      </c>
      <c r="C163" s="34">
        <v>5</v>
      </c>
      <c r="D163" s="34">
        <v>0</v>
      </c>
      <c r="E163" s="34">
        <v>0</v>
      </c>
    </row>
    <row r="164" spans="1:5" hidden="1">
      <c r="A164" s="34">
        <v>2</v>
      </c>
      <c r="B164" s="35" t="s">
        <v>648</v>
      </c>
      <c r="C164" s="34">
        <v>9</v>
      </c>
      <c r="D164" s="34">
        <v>1</v>
      </c>
      <c r="E164" s="34">
        <v>0</v>
      </c>
    </row>
    <row r="165" spans="1:5" hidden="1">
      <c r="A165" s="34">
        <v>2</v>
      </c>
      <c r="B165" s="35" t="s">
        <v>648</v>
      </c>
      <c r="C165" s="34">
        <v>6</v>
      </c>
      <c r="D165" s="34">
        <v>0</v>
      </c>
      <c r="E165" s="34">
        <v>0</v>
      </c>
    </row>
    <row r="166" spans="1:5" hidden="1">
      <c r="A166" s="34">
        <v>2</v>
      </c>
      <c r="B166" s="35" t="s">
        <v>648</v>
      </c>
      <c r="C166" s="34">
        <v>25</v>
      </c>
      <c r="D166" s="34">
        <v>3</v>
      </c>
      <c r="E166" s="34">
        <v>8</v>
      </c>
    </row>
    <row r="167" spans="1:5" hidden="1">
      <c r="A167" s="34">
        <v>2</v>
      </c>
      <c r="B167" s="35" t="s">
        <v>648</v>
      </c>
      <c r="C167" s="34">
        <v>32</v>
      </c>
      <c r="D167" s="34">
        <v>4</v>
      </c>
      <c r="E167" s="34">
        <v>7</v>
      </c>
    </row>
    <row r="168" spans="1:5" hidden="1">
      <c r="A168" s="34">
        <v>2</v>
      </c>
      <c r="B168" s="35" t="s">
        <v>648</v>
      </c>
      <c r="C168" s="34">
        <v>40</v>
      </c>
      <c r="D168" s="34">
        <v>5</v>
      </c>
      <c r="E168" s="34">
        <v>28</v>
      </c>
    </row>
    <row r="169" spans="1:5" hidden="1">
      <c r="A169" s="34">
        <v>2</v>
      </c>
      <c r="B169" s="35" t="s">
        <v>648</v>
      </c>
      <c r="C169" s="34">
        <v>36</v>
      </c>
      <c r="D169" s="34">
        <v>6</v>
      </c>
      <c r="E169" s="34">
        <v>7</v>
      </c>
    </row>
    <row r="170" spans="1:5" hidden="1">
      <c r="A170" s="34">
        <v>2</v>
      </c>
      <c r="B170" s="35" t="s">
        <v>648</v>
      </c>
      <c r="C170" s="34">
        <v>32</v>
      </c>
      <c r="D170" s="34">
        <v>4</v>
      </c>
      <c r="E170" s="34">
        <v>4</v>
      </c>
    </row>
    <row r="171" spans="1:5" hidden="1">
      <c r="A171" s="34">
        <v>2</v>
      </c>
      <c r="B171" s="35" t="s">
        <v>648</v>
      </c>
      <c r="C171" s="34">
        <v>38</v>
      </c>
      <c r="D171" s="34">
        <v>3</v>
      </c>
      <c r="E171" s="34">
        <v>7</v>
      </c>
    </row>
    <row r="172" spans="1:5" hidden="1">
      <c r="A172" s="34">
        <v>2</v>
      </c>
      <c r="B172" s="35" t="s">
        <v>648</v>
      </c>
      <c r="C172" s="34">
        <v>76</v>
      </c>
      <c r="D172" s="34">
        <v>20</v>
      </c>
      <c r="E172" s="34">
        <v>20</v>
      </c>
    </row>
    <row r="173" spans="1:5" hidden="1">
      <c r="A173" s="34">
        <v>2</v>
      </c>
      <c r="B173" s="35" t="s">
        <v>648</v>
      </c>
      <c r="C173" s="34">
        <v>38</v>
      </c>
      <c r="D173" s="34">
        <v>5</v>
      </c>
      <c r="E173" s="34">
        <v>3</v>
      </c>
    </row>
    <row r="174" spans="1:5" hidden="1">
      <c r="A174" s="34">
        <v>2</v>
      </c>
      <c r="B174" s="35" t="s">
        <v>648</v>
      </c>
      <c r="C174" s="34">
        <v>34</v>
      </c>
      <c r="D174" s="34">
        <v>11</v>
      </c>
      <c r="E174" s="34">
        <v>4</v>
      </c>
    </row>
    <row r="175" spans="1:5" hidden="1">
      <c r="A175" s="34">
        <v>2</v>
      </c>
      <c r="B175" s="35" t="s">
        <v>648</v>
      </c>
      <c r="C175" s="34">
        <v>12</v>
      </c>
      <c r="D175" s="34">
        <v>4</v>
      </c>
      <c r="E175" s="34">
        <v>0</v>
      </c>
    </row>
    <row r="176" spans="1:5" hidden="1">
      <c r="A176" s="34">
        <v>2</v>
      </c>
      <c r="B176" s="35" t="s">
        <v>648</v>
      </c>
      <c r="C176" s="34">
        <v>37</v>
      </c>
      <c r="D176" s="34">
        <v>7</v>
      </c>
      <c r="E176" s="34">
        <v>18</v>
      </c>
    </row>
    <row r="177" spans="1:5" hidden="1">
      <c r="A177" s="34">
        <v>2</v>
      </c>
      <c r="B177" s="35" t="s">
        <v>648</v>
      </c>
      <c r="C177" s="34">
        <v>14</v>
      </c>
      <c r="D177" s="34">
        <v>2</v>
      </c>
      <c r="E177" s="34">
        <v>1</v>
      </c>
    </row>
    <row r="178" spans="1:5" hidden="1">
      <c r="A178" s="34">
        <v>2</v>
      </c>
      <c r="B178" s="35" t="s">
        <v>648</v>
      </c>
      <c r="C178" s="34">
        <v>29</v>
      </c>
      <c r="D178" s="34">
        <v>6</v>
      </c>
      <c r="E178" s="34">
        <v>7</v>
      </c>
    </row>
    <row r="179" spans="1:5" hidden="1">
      <c r="A179" s="34">
        <v>2</v>
      </c>
      <c r="B179" s="35" t="s">
        <v>648</v>
      </c>
      <c r="C179" s="34">
        <v>14</v>
      </c>
      <c r="D179" s="34">
        <v>1</v>
      </c>
      <c r="E179" s="34">
        <v>2</v>
      </c>
    </row>
    <row r="180" spans="1:5" hidden="1">
      <c r="A180" s="34">
        <v>2</v>
      </c>
      <c r="B180" s="35" t="s">
        <v>648</v>
      </c>
      <c r="C180" s="34">
        <v>16</v>
      </c>
      <c r="D180" s="34">
        <v>1</v>
      </c>
      <c r="E180" s="34">
        <v>3</v>
      </c>
    </row>
    <row r="181" spans="1:5" hidden="1">
      <c r="A181" s="34">
        <v>2</v>
      </c>
      <c r="B181" s="35" t="s">
        <v>648</v>
      </c>
      <c r="C181" s="34">
        <v>40</v>
      </c>
      <c r="D181" s="34">
        <v>7</v>
      </c>
      <c r="E181" s="34">
        <v>1</v>
      </c>
    </row>
    <row r="182" spans="1:5" hidden="1">
      <c r="A182" s="34">
        <v>2</v>
      </c>
      <c r="B182" s="35" t="s">
        <v>648</v>
      </c>
      <c r="C182" s="34">
        <v>30</v>
      </c>
      <c r="D182" s="34">
        <v>1</v>
      </c>
      <c r="E182" s="34">
        <v>1</v>
      </c>
    </row>
    <row r="183" spans="1:5" hidden="1">
      <c r="A183" s="34">
        <v>2</v>
      </c>
      <c r="B183" s="35" t="s">
        <v>648</v>
      </c>
      <c r="C183" s="34">
        <v>79</v>
      </c>
      <c r="D183" s="34">
        <v>19</v>
      </c>
      <c r="E183" s="34">
        <v>41</v>
      </c>
    </row>
    <row r="184" spans="1:5" hidden="1">
      <c r="A184" s="34">
        <v>2</v>
      </c>
      <c r="B184" s="35" t="s">
        <v>648</v>
      </c>
      <c r="C184" s="34">
        <v>26</v>
      </c>
      <c r="D184" s="34">
        <v>0</v>
      </c>
      <c r="E184" s="34">
        <v>0</v>
      </c>
    </row>
    <row r="185" spans="1:5" hidden="1">
      <c r="A185" s="34">
        <v>2</v>
      </c>
      <c r="B185" s="35" t="s">
        <v>648</v>
      </c>
      <c r="C185" s="34">
        <v>37</v>
      </c>
      <c r="D185" s="34">
        <v>5</v>
      </c>
      <c r="E185" s="34">
        <v>7</v>
      </c>
    </row>
    <row r="186" spans="1:5" hidden="1">
      <c r="A186" s="34">
        <v>2</v>
      </c>
      <c r="B186" s="35" t="s">
        <v>648</v>
      </c>
      <c r="C186" s="34">
        <v>20</v>
      </c>
      <c r="D186" s="34">
        <v>1</v>
      </c>
      <c r="E186" s="34">
        <v>0</v>
      </c>
    </row>
    <row r="187" spans="1:5" hidden="1">
      <c r="A187" s="34">
        <v>2</v>
      </c>
      <c r="B187" s="35" t="s">
        <v>648</v>
      </c>
      <c r="C187" s="34">
        <v>27</v>
      </c>
      <c r="D187" s="34">
        <v>7</v>
      </c>
      <c r="E187" s="34">
        <v>4</v>
      </c>
    </row>
    <row r="188" spans="1:5" hidden="1">
      <c r="A188" s="34">
        <v>2</v>
      </c>
      <c r="B188" s="35" t="s">
        <v>648</v>
      </c>
      <c r="C188" s="34">
        <v>35</v>
      </c>
      <c r="D188" s="34">
        <v>3</v>
      </c>
      <c r="E188" s="34">
        <v>9</v>
      </c>
    </row>
    <row r="189" spans="1:5" hidden="1">
      <c r="A189" s="34">
        <v>2</v>
      </c>
      <c r="B189" s="35" t="s">
        <v>648</v>
      </c>
      <c r="C189" s="34">
        <v>21</v>
      </c>
      <c r="D189" s="34">
        <v>1</v>
      </c>
      <c r="E189" s="34">
        <v>11</v>
      </c>
    </row>
    <row r="190" spans="1:5" hidden="1">
      <c r="A190" s="34">
        <v>2</v>
      </c>
      <c r="B190" s="35" t="s">
        <v>648</v>
      </c>
      <c r="C190" s="34">
        <v>38</v>
      </c>
      <c r="D190" s="34">
        <v>2</v>
      </c>
      <c r="E190" s="34">
        <v>5</v>
      </c>
    </row>
    <row r="191" spans="1:5" hidden="1">
      <c r="A191" s="34">
        <v>2</v>
      </c>
      <c r="B191" s="35" t="s">
        <v>648</v>
      </c>
      <c r="C191" s="34">
        <v>29</v>
      </c>
      <c r="D191" s="34">
        <v>3</v>
      </c>
      <c r="E191" s="34">
        <v>6</v>
      </c>
    </row>
    <row r="192" spans="1:5" hidden="1">
      <c r="A192" s="34">
        <v>2</v>
      </c>
      <c r="B192" s="35" t="s">
        <v>648</v>
      </c>
      <c r="C192" s="34">
        <v>2</v>
      </c>
      <c r="D192" s="34">
        <v>0</v>
      </c>
      <c r="E192" s="34">
        <v>0</v>
      </c>
    </row>
    <row r="193" spans="1:5" hidden="1">
      <c r="A193" s="34">
        <v>2</v>
      </c>
      <c r="B193" s="35" t="s">
        <v>648</v>
      </c>
      <c r="C193" s="34">
        <v>39</v>
      </c>
      <c r="D193" s="34">
        <v>1</v>
      </c>
      <c r="E193" s="34">
        <v>4</v>
      </c>
    </row>
    <row r="194" spans="1:5" hidden="1">
      <c r="A194" s="34">
        <v>2</v>
      </c>
      <c r="B194" s="35" t="s">
        <v>648</v>
      </c>
      <c r="C194" s="34">
        <v>37</v>
      </c>
      <c r="D194" s="34">
        <v>4</v>
      </c>
      <c r="E194" s="34">
        <v>12</v>
      </c>
    </row>
    <row r="195" spans="1:5" hidden="1">
      <c r="A195" s="34">
        <v>2</v>
      </c>
      <c r="B195" s="35" t="s">
        <v>648</v>
      </c>
      <c r="C195" s="34">
        <v>10</v>
      </c>
      <c r="D195" s="34">
        <v>0</v>
      </c>
      <c r="E195" s="34">
        <v>0</v>
      </c>
    </row>
    <row r="196" spans="1:5" hidden="1">
      <c r="A196" s="34">
        <v>2</v>
      </c>
      <c r="B196" s="35" t="s">
        <v>648</v>
      </c>
      <c r="C196" s="34">
        <v>13</v>
      </c>
      <c r="D196" s="34">
        <v>0</v>
      </c>
      <c r="E196" s="34">
        <v>0</v>
      </c>
    </row>
    <row r="197" spans="1:5" hidden="1">
      <c r="A197" s="34">
        <v>2</v>
      </c>
      <c r="B197" s="35" t="s">
        <v>648</v>
      </c>
      <c r="C197" s="34">
        <v>75</v>
      </c>
      <c r="D197" s="34">
        <v>17</v>
      </c>
      <c r="E197" s="34">
        <v>35</v>
      </c>
    </row>
    <row r="198" spans="1:5" hidden="1">
      <c r="A198" s="34">
        <v>2</v>
      </c>
      <c r="B198" s="35" t="s">
        <v>648</v>
      </c>
      <c r="C198" s="34">
        <v>40</v>
      </c>
      <c r="D198" s="34">
        <v>2</v>
      </c>
      <c r="E198" s="34">
        <v>4</v>
      </c>
    </row>
    <row r="199" spans="1:5" hidden="1">
      <c r="A199" s="34">
        <v>2</v>
      </c>
      <c r="B199" s="35" t="s">
        <v>648</v>
      </c>
      <c r="C199" s="34">
        <v>32</v>
      </c>
      <c r="D199" s="34">
        <v>1</v>
      </c>
      <c r="E199" s="34">
        <v>1</v>
      </c>
    </row>
    <row r="200" spans="1:5" hidden="1">
      <c r="A200" s="34">
        <v>2</v>
      </c>
      <c r="B200" s="35" t="s">
        <v>648</v>
      </c>
      <c r="C200" s="34">
        <v>30</v>
      </c>
      <c r="D200" s="34">
        <v>9</v>
      </c>
      <c r="E200" s="34">
        <v>10</v>
      </c>
    </row>
    <row r="201" spans="1:5" hidden="1">
      <c r="A201" s="34">
        <v>2</v>
      </c>
      <c r="B201" s="35" t="s">
        <v>648</v>
      </c>
      <c r="C201" s="34">
        <v>36</v>
      </c>
      <c r="D201" s="34">
        <v>2</v>
      </c>
      <c r="E201" s="34">
        <v>13</v>
      </c>
    </row>
    <row r="202" spans="1:5" hidden="1">
      <c r="A202" s="34">
        <v>2</v>
      </c>
      <c r="B202" s="35" t="s">
        <v>648</v>
      </c>
      <c r="C202" s="34">
        <v>5</v>
      </c>
      <c r="D202" s="34">
        <v>0</v>
      </c>
      <c r="E202" s="34">
        <v>0</v>
      </c>
    </row>
    <row r="203" spans="1:5" hidden="1">
      <c r="A203" s="34">
        <v>2</v>
      </c>
      <c r="B203" s="35" t="s">
        <v>648</v>
      </c>
      <c r="C203" s="34">
        <v>34</v>
      </c>
      <c r="D203" s="34">
        <v>7</v>
      </c>
      <c r="E203" s="34">
        <v>1</v>
      </c>
    </row>
    <row r="204" spans="1:5" hidden="1">
      <c r="A204" s="34">
        <v>2</v>
      </c>
      <c r="B204" s="35" t="s">
        <v>648</v>
      </c>
      <c r="C204" s="34">
        <v>72</v>
      </c>
      <c r="D204" s="34">
        <v>20</v>
      </c>
      <c r="E204" s="34">
        <v>12</v>
      </c>
    </row>
    <row r="205" spans="1:5" hidden="1">
      <c r="A205" s="34">
        <v>2</v>
      </c>
      <c r="B205" s="35" t="s">
        <v>648</v>
      </c>
      <c r="C205" s="34">
        <v>24</v>
      </c>
      <c r="D205" s="34">
        <v>1</v>
      </c>
      <c r="E205" s="34">
        <v>2</v>
      </c>
    </row>
    <row r="206" spans="1:5" hidden="1">
      <c r="A206" s="34">
        <v>2</v>
      </c>
      <c r="B206" s="35" t="s">
        <v>648</v>
      </c>
      <c r="C206" s="34">
        <v>59</v>
      </c>
      <c r="D206" s="34">
        <v>2</v>
      </c>
      <c r="E206" s="34">
        <v>1</v>
      </c>
    </row>
    <row r="207" spans="1:5" hidden="1">
      <c r="A207" s="34">
        <v>2</v>
      </c>
      <c r="B207" s="35" t="s">
        <v>648</v>
      </c>
      <c r="C207" s="34">
        <v>9</v>
      </c>
      <c r="D207" s="34">
        <v>0</v>
      </c>
      <c r="E207" s="34">
        <v>3</v>
      </c>
    </row>
    <row r="208" spans="1:5" hidden="1">
      <c r="A208" s="34">
        <v>2</v>
      </c>
      <c r="B208" s="35" t="s">
        <v>648</v>
      </c>
      <c r="C208" s="34">
        <v>13</v>
      </c>
      <c r="D208" s="34">
        <v>2</v>
      </c>
      <c r="E208" s="34">
        <v>0</v>
      </c>
    </row>
    <row r="209" spans="1:5" hidden="1">
      <c r="A209" s="34">
        <v>2</v>
      </c>
      <c r="B209" s="35" t="s">
        <v>648</v>
      </c>
      <c r="C209" s="34">
        <v>6</v>
      </c>
      <c r="D209" s="34">
        <v>1</v>
      </c>
      <c r="E209" s="34">
        <v>0</v>
      </c>
    </row>
    <row r="210" spans="1:5" hidden="1">
      <c r="A210" s="34">
        <v>2</v>
      </c>
      <c r="B210" s="35" t="s">
        <v>648</v>
      </c>
      <c r="C210" s="34">
        <v>34</v>
      </c>
      <c r="D210" s="34">
        <v>8</v>
      </c>
      <c r="E210" s="34">
        <v>5</v>
      </c>
    </row>
    <row r="211" spans="1:5" hidden="1">
      <c r="A211" s="34">
        <v>2</v>
      </c>
      <c r="B211" s="35" t="s">
        <v>648</v>
      </c>
      <c r="C211" s="34">
        <v>36</v>
      </c>
      <c r="D211" s="34">
        <v>5</v>
      </c>
      <c r="E211" s="34">
        <v>7</v>
      </c>
    </row>
    <row r="212" spans="1:5" hidden="1">
      <c r="A212" s="34">
        <v>2</v>
      </c>
      <c r="B212" s="35" t="s">
        <v>648</v>
      </c>
      <c r="C212" s="34">
        <v>32</v>
      </c>
      <c r="D212" s="34">
        <v>3</v>
      </c>
      <c r="E212" s="34">
        <v>2</v>
      </c>
    </row>
    <row r="213" spans="1:5" hidden="1">
      <c r="A213" s="34">
        <v>2</v>
      </c>
      <c r="B213" s="35" t="s">
        <v>648</v>
      </c>
      <c r="C213" s="34">
        <v>37</v>
      </c>
      <c r="D213" s="34">
        <v>6</v>
      </c>
      <c r="E213" s="34">
        <v>6</v>
      </c>
    </row>
    <row r="214" spans="1:5" hidden="1">
      <c r="A214" s="34">
        <v>2</v>
      </c>
      <c r="B214" s="35" t="s">
        <v>648</v>
      </c>
      <c r="C214" s="34">
        <v>10</v>
      </c>
      <c r="D214" s="34">
        <v>0</v>
      </c>
      <c r="E214" s="34">
        <v>0</v>
      </c>
    </row>
    <row r="215" spans="1:5" hidden="1">
      <c r="A215" s="34">
        <v>2</v>
      </c>
      <c r="B215" s="35" t="s">
        <v>648</v>
      </c>
      <c r="C215" s="34">
        <v>28</v>
      </c>
      <c r="D215" s="34">
        <v>3</v>
      </c>
      <c r="E215" s="34">
        <v>1</v>
      </c>
    </row>
    <row r="216" spans="1:5" hidden="1">
      <c r="A216" s="34">
        <v>2</v>
      </c>
      <c r="B216" s="35" t="s">
        <v>648</v>
      </c>
      <c r="C216" s="34">
        <v>36</v>
      </c>
      <c r="D216" s="34">
        <v>8</v>
      </c>
      <c r="E216" s="34">
        <v>19</v>
      </c>
    </row>
    <row r="217" spans="1:5" hidden="1">
      <c r="A217" s="34">
        <v>2</v>
      </c>
      <c r="B217" s="35" t="s">
        <v>648</v>
      </c>
      <c r="C217" s="34">
        <v>5</v>
      </c>
      <c r="D217" s="34">
        <v>1</v>
      </c>
      <c r="E217" s="34">
        <v>0</v>
      </c>
    </row>
    <row r="218" spans="1:5" hidden="1">
      <c r="A218" s="34">
        <v>2</v>
      </c>
      <c r="B218" s="35" t="s">
        <v>648</v>
      </c>
      <c r="C218" s="34">
        <v>12</v>
      </c>
      <c r="D218" s="34">
        <v>1</v>
      </c>
      <c r="E218" s="34">
        <v>0</v>
      </c>
    </row>
    <row r="219" spans="1:5" hidden="1">
      <c r="A219" s="34">
        <v>2</v>
      </c>
      <c r="B219" s="35" t="s">
        <v>648</v>
      </c>
      <c r="C219" s="34">
        <v>37</v>
      </c>
      <c r="D219" s="34">
        <v>4</v>
      </c>
      <c r="E219" s="34">
        <v>7</v>
      </c>
    </row>
    <row r="220" spans="1:5" hidden="1">
      <c r="A220" s="34">
        <v>2</v>
      </c>
      <c r="B220" s="35" t="s">
        <v>648</v>
      </c>
      <c r="C220" s="34">
        <v>13</v>
      </c>
      <c r="D220" s="34">
        <v>0</v>
      </c>
      <c r="E220" s="34">
        <v>0</v>
      </c>
    </row>
    <row r="221" spans="1:5" hidden="1">
      <c r="A221" s="34">
        <v>2</v>
      </c>
      <c r="B221" s="35" t="s">
        <v>648</v>
      </c>
      <c r="C221" s="34">
        <v>75</v>
      </c>
      <c r="D221" s="34">
        <v>5</v>
      </c>
      <c r="E221" s="34">
        <v>9</v>
      </c>
    </row>
    <row r="222" spans="1:5" hidden="1">
      <c r="A222" s="34">
        <v>2</v>
      </c>
      <c r="B222" s="35" t="s">
        <v>648</v>
      </c>
      <c r="C222" s="34">
        <v>38</v>
      </c>
      <c r="D222" s="34">
        <v>6</v>
      </c>
      <c r="E222" s="34">
        <v>13</v>
      </c>
    </row>
    <row r="223" spans="1:5" hidden="1">
      <c r="A223" s="34">
        <v>2</v>
      </c>
      <c r="B223" s="35" t="s">
        <v>648</v>
      </c>
      <c r="C223" s="34">
        <v>19</v>
      </c>
      <c r="D223" s="34">
        <v>5</v>
      </c>
      <c r="E223" s="34">
        <v>1</v>
      </c>
    </row>
    <row r="224" spans="1:5" hidden="1">
      <c r="A224" s="34">
        <v>2</v>
      </c>
      <c r="B224" s="35" t="s">
        <v>648</v>
      </c>
      <c r="C224" s="34">
        <v>16</v>
      </c>
      <c r="D224" s="34">
        <v>0</v>
      </c>
      <c r="E224" s="34">
        <v>1</v>
      </c>
    </row>
    <row r="225" spans="1:5" hidden="1">
      <c r="A225" s="34">
        <v>2</v>
      </c>
      <c r="B225" s="35" t="s">
        <v>648</v>
      </c>
      <c r="C225" s="34">
        <v>24</v>
      </c>
      <c r="D225" s="34">
        <v>3</v>
      </c>
      <c r="E225" s="34">
        <v>2</v>
      </c>
    </row>
    <row r="226" spans="1:5" hidden="1">
      <c r="A226" s="34">
        <v>2</v>
      </c>
      <c r="B226" s="35" t="s">
        <v>648</v>
      </c>
      <c r="C226" s="34">
        <v>15</v>
      </c>
      <c r="D226" s="34">
        <v>3</v>
      </c>
      <c r="E226" s="34">
        <v>3</v>
      </c>
    </row>
    <row r="227" spans="1:5" hidden="1">
      <c r="A227" s="34">
        <v>2</v>
      </c>
      <c r="B227" s="35" t="s">
        <v>648</v>
      </c>
      <c r="C227" s="34">
        <v>73</v>
      </c>
      <c r="D227" s="34">
        <v>17</v>
      </c>
      <c r="E227" s="34">
        <v>5</v>
      </c>
    </row>
    <row r="228" spans="1:5" hidden="1">
      <c r="A228" s="34">
        <v>2</v>
      </c>
      <c r="B228" s="35" t="s">
        <v>648</v>
      </c>
      <c r="C228" s="34">
        <v>18</v>
      </c>
      <c r="D228" s="34">
        <v>6</v>
      </c>
      <c r="E228" s="34">
        <v>4</v>
      </c>
    </row>
    <row r="229" spans="1:5" hidden="1">
      <c r="A229" s="34">
        <v>2</v>
      </c>
      <c r="B229" s="35" t="s">
        <v>648</v>
      </c>
      <c r="C229" s="34">
        <v>37</v>
      </c>
      <c r="D229" s="34">
        <v>8</v>
      </c>
      <c r="E229" s="34">
        <v>15</v>
      </c>
    </row>
    <row r="230" spans="1:5" hidden="1">
      <c r="A230" s="34">
        <v>2</v>
      </c>
      <c r="B230" s="35" t="s">
        <v>648</v>
      </c>
      <c r="C230" s="34">
        <v>33</v>
      </c>
      <c r="D230" s="34">
        <v>4</v>
      </c>
      <c r="E230" s="34">
        <v>2</v>
      </c>
    </row>
    <row r="231" spans="1:5" hidden="1">
      <c r="A231" s="34">
        <v>2</v>
      </c>
      <c r="B231" s="35" t="s">
        <v>648</v>
      </c>
      <c r="C231" s="34">
        <v>37</v>
      </c>
      <c r="D231" s="34">
        <v>4</v>
      </c>
      <c r="E231" s="34">
        <v>12</v>
      </c>
    </row>
    <row r="232" spans="1:5" hidden="1">
      <c r="A232" s="34">
        <v>2</v>
      </c>
      <c r="B232" s="35" t="s">
        <v>648</v>
      </c>
      <c r="C232" s="34">
        <v>14</v>
      </c>
      <c r="D232" s="34">
        <v>2</v>
      </c>
      <c r="E232" s="34">
        <v>1</v>
      </c>
    </row>
    <row r="233" spans="1:5" hidden="1">
      <c r="A233" s="34">
        <v>2</v>
      </c>
      <c r="B233" s="35" t="s">
        <v>648</v>
      </c>
      <c r="C233" s="34">
        <v>16</v>
      </c>
      <c r="D233" s="34">
        <v>2</v>
      </c>
      <c r="E233" s="34">
        <v>2</v>
      </c>
    </row>
    <row r="234" spans="1:5" hidden="1">
      <c r="A234" s="34">
        <v>2</v>
      </c>
      <c r="B234" s="35" t="s">
        <v>648</v>
      </c>
      <c r="C234" s="34">
        <v>17</v>
      </c>
      <c r="D234" s="34">
        <v>2</v>
      </c>
      <c r="E234" s="34">
        <v>2</v>
      </c>
    </row>
    <row r="235" spans="1:5" hidden="1">
      <c r="A235" s="34">
        <v>2</v>
      </c>
      <c r="B235" s="35" t="s">
        <v>648</v>
      </c>
      <c r="C235" s="34">
        <v>8</v>
      </c>
      <c r="D235" s="34">
        <v>1</v>
      </c>
      <c r="E235" s="34">
        <v>3</v>
      </c>
    </row>
    <row r="236" spans="1:5" hidden="1">
      <c r="A236" s="34">
        <v>2</v>
      </c>
      <c r="B236" s="35" t="s">
        <v>648</v>
      </c>
      <c r="C236" s="34">
        <v>21</v>
      </c>
      <c r="D236" s="34">
        <v>0</v>
      </c>
      <c r="E236" s="34">
        <v>2</v>
      </c>
    </row>
    <row r="237" spans="1:5" hidden="1">
      <c r="A237" s="34">
        <v>2</v>
      </c>
      <c r="B237" s="35" t="s">
        <v>648</v>
      </c>
      <c r="C237" s="34">
        <v>4</v>
      </c>
      <c r="D237" s="34">
        <v>1</v>
      </c>
      <c r="E237" s="34">
        <v>0</v>
      </c>
    </row>
    <row r="238" spans="1:5" hidden="1">
      <c r="A238" s="34">
        <v>2</v>
      </c>
      <c r="B238" s="35" t="s">
        <v>648</v>
      </c>
      <c r="C238" s="34">
        <v>5</v>
      </c>
      <c r="D238" s="34">
        <v>0</v>
      </c>
      <c r="E238" s="34">
        <v>0</v>
      </c>
    </row>
    <row r="239" spans="1:5" hidden="1">
      <c r="A239" s="34">
        <v>2</v>
      </c>
      <c r="B239" s="35" t="s">
        <v>648</v>
      </c>
      <c r="C239" s="34">
        <v>13</v>
      </c>
      <c r="D239" s="34">
        <v>2</v>
      </c>
      <c r="E239" s="34">
        <v>4</v>
      </c>
    </row>
    <row r="240" spans="1:5" hidden="1">
      <c r="A240" s="34">
        <v>2</v>
      </c>
      <c r="B240" s="35" t="s">
        <v>648</v>
      </c>
      <c r="C240" s="34">
        <v>22</v>
      </c>
      <c r="D240" s="34">
        <v>6</v>
      </c>
      <c r="E240" s="34">
        <v>11</v>
      </c>
    </row>
    <row r="241" spans="1:5" hidden="1">
      <c r="A241" s="34">
        <v>2</v>
      </c>
      <c r="B241" s="35" t="s">
        <v>648</v>
      </c>
      <c r="C241" s="34">
        <v>31</v>
      </c>
      <c r="D241" s="34">
        <v>5</v>
      </c>
      <c r="E241" s="34">
        <v>5</v>
      </c>
    </row>
    <row r="242" spans="1:5" hidden="1">
      <c r="A242" s="34">
        <v>2</v>
      </c>
      <c r="B242" s="35" t="s">
        <v>648</v>
      </c>
      <c r="C242" s="34">
        <v>12</v>
      </c>
      <c r="D242" s="34">
        <v>5</v>
      </c>
      <c r="E242" s="34">
        <v>6</v>
      </c>
    </row>
    <row r="243" spans="1:5" hidden="1">
      <c r="A243" s="34">
        <v>2</v>
      </c>
      <c r="B243" s="35" t="s">
        <v>648</v>
      </c>
      <c r="C243" s="34">
        <v>10</v>
      </c>
      <c r="D243" s="34">
        <v>1</v>
      </c>
      <c r="E243" s="34">
        <v>0</v>
      </c>
    </row>
    <row r="244" spans="1:5" hidden="1">
      <c r="A244" s="34">
        <v>2</v>
      </c>
      <c r="B244" s="35" t="s">
        <v>648</v>
      </c>
      <c r="C244" s="34">
        <v>18</v>
      </c>
      <c r="D244" s="34">
        <v>5</v>
      </c>
      <c r="E244" s="34">
        <v>3</v>
      </c>
    </row>
    <row r="245" spans="1:5" hidden="1">
      <c r="A245" s="34">
        <v>2</v>
      </c>
      <c r="B245" s="35" t="s">
        <v>648</v>
      </c>
      <c r="C245" s="34">
        <v>4</v>
      </c>
      <c r="D245" s="34">
        <v>1</v>
      </c>
      <c r="E245" s="34">
        <v>0</v>
      </c>
    </row>
    <row r="246" spans="1:5" hidden="1">
      <c r="A246" s="34">
        <v>2</v>
      </c>
      <c r="B246" s="35" t="s">
        <v>648</v>
      </c>
      <c r="C246" s="34">
        <v>14</v>
      </c>
      <c r="D246" s="34">
        <v>2</v>
      </c>
      <c r="E246" s="34">
        <v>2</v>
      </c>
    </row>
    <row r="247" spans="1:5" hidden="1">
      <c r="A247" s="34">
        <v>2</v>
      </c>
      <c r="B247" s="35" t="s">
        <v>648</v>
      </c>
      <c r="C247" s="34">
        <v>5</v>
      </c>
      <c r="D247" s="34">
        <v>2</v>
      </c>
      <c r="E247" s="34">
        <v>1</v>
      </c>
    </row>
    <row r="248" spans="1:5" hidden="1">
      <c r="A248" s="34">
        <v>2</v>
      </c>
      <c r="B248" s="35" t="s">
        <v>648</v>
      </c>
      <c r="C248" s="34">
        <v>6</v>
      </c>
      <c r="D248" s="34">
        <v>0</v>
      </c>
      <c r="E248" s="34">
        <v>0</v>
      </c>
    </row>
    <row r="249" spans="1:5" hidden="1">
      <c r="A249" s="34">
        <v>2</v>
      </c>
      <c r="B249" s="35" t="s">
        <v>648</v>
      </c>
      <c r="C249" s="34">
        <v>7</v>
      </c>
      <c r="D249" s="34">
        <v>1</v>
      </c>
      <c r="E249" s="34">
        <v>1</v>
      </c>
    </row>
    <row r="250" spans="1:5" hidden="1">
      <c r="A250" s="34">
        <v>2</v>
      </c>
      <c r="B250" s="35" t="s">
        <v>648</v>
      </c>
      <c r="C250" s="34">
        <v>13</v>
      </c>
      <c r="D250" s="34">
        <v>2</v>
      </c>
      <c r="E250" s="34">
        <v>5</v>
      </c>
    </row>
    <row r="251" spans="1:5" hidden="1">
      <c r="A251" s="34">
        <v>2</v>
      </c>
      <c r="B251" s="35" t="s">
        <v>648</v>
      </c>
      <c r="C251" s="34">
        <v>32</v>
      </c>
      <c r="D251" s="34">
        <v>4</v>
      </c>
      <c r="E251" s="34">
        <v>4</v>
      </c>
    </row>
    <row r="252" spans="1:5" hidden="1">
      <c r="A252" s="34">
        <v>2</v>
      </c>
      <c r="B252" s="35" t="s">
        <v>648</v>
      </c>
      <c r="C252" s="34">
        <v>38</v>
      </c>
      <c r="D252" s="34">
        <v>7</v>
      </c>
      <c r="E252" s="34">
        <v>9</v>
      </c>
    </row>
    <row r="253" spans="1:5" hidden="1">
      <c r="A253" s="34">
        <v>2</v>
      </c>
      <c r="B253" s="35" t="s">
        <v>648</v>
      </c>
      <c r="C253" s="34">
        <v>2</v>
      </c>
      <c r="D253" s="34">
        <v>0</v>
      </c>
      <c r="E253" s="34">
        <v>0</v>
      </c>
    </row>
    <row r="254" spans="1:5" hidden="1">
      <c r="A254" s="34">
        <v>2</v>
      </c>
      <c r="B254" s="35" t="s">
        <v>648</v>
      </c>
      <c r="C254" s="34">
        <v>23</v>
      </c>
      <c r="D254" s="34">
        <v>3</v>
      </c>
      <c r="E254" s="34">
        <v>1</v>
      </c>
    </row>
    <row r="255" spans="1:5" hidden="1">
      <c r="A255" s="34">
        <v>2</v>
      </c>
      <c r="B255" s="35" t="s">
        <v>648</v>
      </c>
      <c r="C255" s="34">
        <v>37</v>
      </c>
      <c r="D255" s="34">
        <v>2</v>
      </c>
      <c r="E255" s="34">
        <v>4</v>
      </c>
    </row>
    <row r="256" spans="1:5" hidden="1">
      <c r="A256" s="34">
        <v>2</v>
      </c>
      <c r="B256" s="35" t="s">
        <v>648</v>
      </c>
      <c r="C256" s="34">
        <v>29</v>
      </c>
      <c r="D256" s="34">
        <v>1</v>
      </c>
      <c r="E256" s="34">
        <v>1</v>
      </c>
    </row>
    <row r="257" spans="1:5" hidden="1">
      <c r="A257" s="34">
        <v>2</v>
      </c>
      <c r="B257" s="35" t="s">
        <v>648</v>
      </c>
      <c r="C257" s="34">
        <v>28</v>
      </c>
      <c r="D257" s="34">
        <v>1</v>
      </c>
      <c r="E257" s="34">
        <v>4</v>
      </c>
    </row>
    <row r="258" spans="1:5" hidden="1">
      <c r="A258" s="34">
        <v>2</v>
      </c>
      <c r="B258" s="35" t="s">
        <v>648</v>
      </c>
      <c r="C258" s="34">
        <v>67</v>
      </c>
      <c r="D258" s="34">
        <v>2</v>
      </c>
      <c r="E258" s="34">
        <v>1</v>
      </c>
    </row>
    <row r="259" spans="1:5" hidden="1">
      <c r="A259" s="34">
        <v>2</v>
      </c>
      <c r="B259" s="35" t="s">
        <v>649</v>
      </c>
      <c r="C259" s="34">
        <v>35</v>
      </c>
      <c r="D259" s="34">
        <v>2</v>
      </c>
      <c r="E259" s="34">
        <v>0</v>
      </c>
    </row>
    <row r="260" spans="1:5" hidden="1">
      <c r="A260" s="34">
        <v>2</v>
      </c>
      <c r="B260" s="35" t="s">
        <v>650</v>
      </c>
      <c r="C260" s="34">
        <v>67</v>
      </c>
      <c r="D260" s="34">
        <v>3</v>
      </c>
      <c r="E260" s="34">
        <v>0</v>
      </c>
    </row>
    <row r="261" spans="1:5" hidden="1">
      <c r="A261" s="34">
        <v>2</v>
      </c>
      <c r="B261" s="35" t="s">
        <v>650</v>
      </c>
      <c r="C261" s="34">
        <v>33</v>
      </c>
      <c r="D261" s="34">
        <v>0</v>
      </c>
      <c r="E261" s="34">
        <v>1</v>
      </c>
    </row>
    <row r="262" spans="1:5" hidden="1">
      <c r="A262" s="34">
        <v>2</v>
      </c>
      <c r="B262" s="35" t="s">
        <v>650</v>
      </c>
      <c r="C262" s="34">
        <v>58</v>
      </c>
      <c r="D262" s="34">
        <v>1</v>
      </c>
      <c r="E262" s="34">
        <v>1</v>
      </c>
    </row>
    <row r="263" spans="1:5" hidden="1">
      <c r="A263" s="34">
        <v>2</v>
      </c>
      <c r="B263" s="35" t="s">
        <v>650</v>
      </c>
      <c r="C263" s="34">
        <v>32</v>
      </c>
      <c r="D263" s="34">
        <v>1</v>
      </c>
      <c r="E263" s="34">
        <v>3</v>
      </c>
    </row>
    <row r="264" spans="1:5" hidden="1">
      <c r="A264" s="34">
        <v>2</v>
      </c>
      <c r="B264" s="35" t="s">
        <v>650</v>
      </c>
      <c r="C264" s="34">
        <v>70</v>
      </c>
      <c r="D264" s="34">
        <v>1</v>
      </c>
      <c r="E264" s="34">
        <v>0</v>
      </c>
    </row>
    <row r="265" spans="1:5" hidden="1">
      <c r="A265" s="34">
        <v>2</v>
      </c>
      <c r="B265" s="35" t="s">
        <v>650</v>
      </c>
      <c r="C265" s="34">
        <v>55</v>
      </c>
      <c r="D265" s="34">
        <v>1</v>
      </c>
      <c r="E265" s="34">
        <v>1</v>
      </c>
    </row>
    <row r="266" spans="1:5" hidden="1">
      <c r="A266" s="34">
        <v>2</v>
      </c>
      <c r="B266" s="35" t="s">
        <v>650</v>
      </c>
      <c r="C266" s="34">
        <v>33</v>
      </c>
      <c r="D266" s="34">
        <v>0</v>
      </c>
      <c r="E266" s="34">
        <v>0</v>
      </c>
    </row>
    <row r="267" spans="1:5" hidden="1">
      <c r="A267" s="34">
        <v>2</v>
      </c>
      <c r="B267" s="35" t="s">
        <v>650</v>
      </c>
      <c r="C267" s="34">
        <v>28</v>
      </c>
      <c r="D267" s="34">
        <v>0</v>
      </c>
      <c r="E267" s="34">
        <v>1</v>
      </c>
    </row>
    <row r="268" spans="1:5" hidden="1">
      <c r="A268" s="34">
        <v>2</v>
      </c>
      <c r="B268" s="35" t="s">
        <v>650</v>
      </c>
      <c r="C268" s="34">
        <v>17</v>
      </c>
      <c r="D268" s="34">
        <v>0</v>
      </c>
      <c r="E268" s="34">
        <v>0</v>
      </c>
    </row>
    <row r="269" spans="1:5" hidden="1">
      <c r="A269" s="34">
        <v>2</v>
      </c>
      <c r="B269" s="35" t="s">
        <v>650</v>
      </c>
      <c r="C269" s="34">
        <v>35</v>
      </c>
      <c r="D269" s="34">
        <v>1</v>
      </c>
      <c r="E269" s="34">
        <v>0</v>
      </c>
    </row>
    <row r="270" spans="1:5" hidden="1">
      <c r="A270" s="34">
        <v>2</v>
      </c>
      <c r="B270" s="35" t="s">
        <v>650</v>
      </c>
      <c r="C270" s="34">
        <v>17</v>
      </c>
      <c r="D270" s="34">
        <v>2</v>
      </c>
      <c r="E270" s="34">
        <v>0</v>
      </c>
    </row>
    <row r="271" spans="1:5" hidden="1">
      <c r="A271" s="34">
        <v>2</v>
      </c>
      <c r="B271" s="35" t="s">
        <v>650</v>
      </c>
      <c r="C271" s="34">
        <v>20</v>
      </c>
      <c r="D271" s="34">
        <v>3</v>
      </c>
      <c r="E271" s="34">
        <v>0</v>
      </c>
    </row>
    <row r="272" spans="1:5" hidden="1">
      <c r="A272" s="34">
        <v>2</v>
      </c>
      <c r="B272" s="35" t="s">
        <v>650</v>
      </c>
      <c r="C272" s="34">
        <v>38</v>
      </c>
      <c r="D272" s="34">
        <v>7</v>
      </c>
      <c r="E272" s="34">
        <v>4</v>
      </c>
    </row>
    <row r="273" spans="1:5" hidden="1">
      <c r="A273" s="34">
        <v>2</v>
      </c>
      <c r="B273" s="35" t="s">
        <v>650</v>
      </c>
      <c r="C273" s="34">
        <v>4</v>
      </c>
      <c r="D273" s="34">
        <v>0</v>
      </c>
      <c r="E273" s="34">
        <v>1</v>
      </c>
    </row>
    <row r="274" spans="1:5" hidden="1">
      <c r="A274" s="34">
        <v>2</v>
      </c>
      <c r="B274" s="35" t="s">
        <v>651</v>
      </c>
      <c r="C274" s="34">
        <v>66</v>
      </c>
      <c r="D274" s="34">
        <v>2</v>
      </c>
      <c r="E274" s="34">
        <v>2</v>
      </c>
    </row>
    <row r="275" spans="1:5" hidden="1">
      <c r="A275" s="34">
        <v>2</v>
      </c>
      <c r="B275" s="35" t="s">
        <v>651</v>
      </c>
      <c r="C275" s="34">
        <v>6</v>
      </c>
      <c r="D275" s="34">
        <v>0</v>
      </c>
      <c r="E275" s="34">
        <v>1</v>
      </c>
    </row>
    <row r="276" spans="1:5" hidden="1">
      <c r="A276" s="34">
        <v>2</v>
      </c>
      <c r="B276" s="35" t="s">
        <v>652</v>
      </c>
      <c r="C276" s="34">
        <v>67</v>
      </c>
      <c r="D276" s="34">
        <v>3</v>
      </c>
      <c r="E276" s="34">
        <v>5</v>
      </c>
    </row>
    <row r="277" spans="1:5" hidden="1">
      <c r="A277" s="34">
        <v>2</v>
      </c>
      <c r="B277" s="35" t="s">
        <v>652</v>
      </c>
      <c r="C277" s="34">
        <v>39</v>
      </c>
      <c r="D277" s="34">
        <v>1</v>
      </c>
      <c r="E277" s="34">
        <v>1</v>
      </c>
    </row>
    <row r="278" spans="1:5" hidden="1">
      <c r="A278" s="34">
        <v>2</v>
      </c>
      <c r="B278" s="35" t="s">
        <v>652</v>
      </c>
      <c r="C278" s="34">
        <v>29</v>
      </c>
      <c r="D278" s="34">
        <v>0</v>
      </c>
      <c r="E278" s="34">
        <v>0</v>
      </c>
    </row>
    <row r="279" spans="1:5" hidden="1">
      <c r="A279" s="34">
        <v>2</v>
      </c>
      <c r="B279" s="35" t="s">
        <v>652</v>
      </c>
      <c r="C279" s="34">
        <v>12</v>
      </c>
      <c r="D279" s="34">
        <v>0</v>
      </c>
      <c r="E279" s="34">
        <v>1</v>
      </c>
    </row>
    <row r="280" spans="1:5" hidden="1">
      <c r="A280" s="34">
        <v>2</v>
      </c>
      <c r="B280" s="35" t="s">
        <v>652</v>
      </c>
      <c r="C280" s="34">
        <v>6</v>
      </c>
      <c r="D280" s="34">
        <v>0</v>
      </c>
      <c r="E280" s="34">
        <v>0</v>
      </c>
    </row>
    <row r="281" spans="1:5" hidden="1">
      <c r="A281" s="34">
        <v>2</v>
      </c>
      <c r="B281" s="35" t="s">
        <v>652</v>
      </c>
      <c r="C281" s="34">
        <v>10</v>
      </c>
      <c r="D281" s="34">
        <v>1</v>
      </c>
      <c r="E281" s="34">
        <v>0</v>
      </c>
    </row>
    <row r="282" spans="1:5" hidden="1">
      <c r="A282" s="34">
        <v>2</v>
      </c>
      <c r="B282" s="35" t="s">
        <v>652</v>
      </c>
      <c r="C282" s="34">
        <v>5</v>
      </c>
      <c r="D282" s="34">
        <v>0</v>
      </c>
      <c r="E282" s="34">
        <v>0</v>
      </c>
    </row>
    <row r="283" spans="1:5" hidden="1">
      <c r="A283" s="34">
        <v>2</v>
      </c>
      <c r="B283" s="35" t="s">
        <v>653</v>
      </c>
      <c r="C283" s="34">
        <v>31</v>
      </c>
      <c r="D283" s="34">
        <v>0</v>
      </c>
      <c r="E283" s="34">
        <v>1</v>
      </c>
    </row>
    <row r="284" spans="1:5" hidden="1">
      <c r="A284" s="34">
        <v>2</v>
      </c>
      <c r="B284" s="35" t="s">
        <v>653</v>
      </c>
      <c r="C284" s="34">
        <v>17</v>
      </c>
      <c r="D284" s="34">
        <v>1</v>
      </c>
      <c r="E284" s="34">
        <v>1</v>
      </c>
    </row>
    <row r="285" spans="1:5" hidden="1">
      <c r="A285" s="34">
        <v>2</v>
      </c>
      <c r="B285" s="35" t="s">
        <v>653</v>
      </c>
      <c r="C285" s="34">
        <v>31</v>
      </c>
      <c r="D285" s="34">
        <v>1</v>
      </c>
      <c r="E285" s="34">
        <v>0</v>
      </c>
    </row>
    <row r="286" spans="1:5" hidden="1">
      <c r="A286" s="34">
        <v>2</v>
      </c>
      <c r="B286" s="35" t="s">
        <v>654</v>
      </c>
      <c r="C286" s="34">
        <v>66</v>
      </c>
      <c r="D286" s="34">
        <v>9</v>
      </c>
      <c r="E286" s="34">
        <v>4</v>
      </c>
    </row>
    <row r="287" spans="1:5" hidden="1">
      <c r="A287" s="34">
        <v>2</v>
      </c>
      <c r="B287" s="35" t="s">
        <v>654</v>
      </c>
      <c r="C287" s="34">
        <v>74</v>
      </c>
      <c r="D287" s="34">
        <v>2</v>
      </c>
      <c r="E287" s="34">
        <v>5</v>
      </c>
    </row>
    <row r="288" spans="1:5" hidden="1">
      <c r="A288" s="34">
        <v>2</v>
      </c>
      <c r="B288" s="35" t="s">
        <v>654</v>
      </c>
      <c r="C288" s="34">
        <v>9</v>
      </c>
      <c r="D288" s="34">
        <v>0</v>
      </c>
      <c r="E288" s="34">
        <v>0</v>
      </c>
    </row>
    <row r="289" spans="1:5" hidden="1">
      <c r="A289" s="34">
        <v>2</v>
      </c>
      <c r="B289" s="35" t="s">
        <v>654</v>
      </c>
      <c r="C289" s="34">
        <v>6</v>
      </c>
      <c r="D289" s="34">
        <v>0</v>
      </c>
      <c r="E289" s="34">
        <v>0</v>
      </c>
    </row>
    <row r="290" spans="1:5" hidden="1">
      <c r="A290" s="34">
        <v>2</v>
      </c>
      <c r="B290" s="35" t="s">
        <v>656</v>
      </c>
      <c r="C290" s="34">
        <v>32</v>
      </c>
      <c r="D290" s="34">
        <v>3</v>
      </c>
      <c r="E290" s="34">
        <v>0</v>
      </c>
    </row>
    <row r="291" spans="1:5" hidden="1">
      <c r="A291" s="34">
        <v>2</v>
      </c>
      <c r="B291" s="35" t="s">
        <v>657</v>
      </c>
      <c r="C291" s="34">
        <v>33</v>
      </c>
      <c r="D291" s="34">
        <v>2</v>
      </c>
      <c r="E291" s="34">
        <v>0</v>
      </c>
    </row>
    <row r="292" spans="1:5" hidden="1">
      <c r="A292" s="34">
        <v>2</v>
      </c>
      <c r="B292" s="35" t="s">
        <v>658</v>
      </c>
      <c r="C292" s="34">
        <v>74</v>
      </c>
      <c r="D292" s="34">
        <v>10</v>
      </c>
      <c r="E292" s="34">
        <v>12</v>
      </c>
    </row>
    <row r="293" spans="1:5" hidden="1">
      <c r="A293" s="34">
        <v>2</v>
      </c>
      <c r="B293" s="35" t="s">
        <v>658</v>
      </c>
      <c r="C293" s="34">
        <v>27</v>
      </c>
      <c r="D293" s="34">
        <v>0</v>
      </c>
      <c r="E293" s="34">
        <v>0</v>
      </c>
    </row>
    <row r="294" spans="1:5" hidden="1">
      <c r="A294" s="34">
        <v>2</v>
      </c>
      <c r="B294" s="35" t="s">
        <v>658</v>
      </c>
      <c r="C294" s="34">
        <v>65</v>
      </c>
      <c r="D294" s="34">
        <v>2</v>
      </c>
      <c r="E294" s="34">
        <v>2</v>
      </c>
    </row>
    <row r="295" spans="1:5" hidden="1">
      <c r="A295" s="34">
        <v>2</v>
      </c>
      <c r="B295" s="35" t="s">
        <v>658</v>
      </c>
      <c r="C295" s="34">
        <v>60</v>
      </c>
      <c r="D295" s="34">
        <v>2</v>
      </c>
      <c r="E295" s="34">
        <v>2</v>
      </c>
    </row>
    <row r="296" spans="1:5" hidden="1">
      <c r="A296" s="34">
        <v>2</v>
      </c>
      <c r="B296" s="35" t="s">
        <v>658</v>
      </c>
      <c r="C296" s="34">
        <v>14</v>
      </c>
      <c r="D296" s="34">
        <v>2</v>
      </c>
      <c r="E296" s="34">
        <v>1</v>
      </c>
    </row>
    <row r="297" spans="1:5" hidden="1">
      <c r="A297" s="34">
        <v>2</v>
      </c>
      <c r="B297" s="35" t="s">
        <v>658</v>
      </c>
      <c r="C297" s="34">
        <v>72</v>
      </c>
      <c r="D297" s="34">
        <v>8</v>
      </c>
      <c r="E297" s="34">
        <v>4</v>
      </c>
    </row>
    <row r="298" spans="1:5" hidden="1">
      <c r="A298" s="34">
        <v>2</v>
      </c>
      <c r="B298" s="35" t="s">
        <v>658</v>
      </c>
      <c r="C298" s="34">
        <v>66</v>
      </c>
      <c r="D298" s="34">
        <v>0</v>
      </c>
      <c r="E298" s="34">
        <v>0</v>
      </c>
    </row>
    <row r="299" spans="1:5" hidden="1">
      <c r="A299" s="34">
        <v>2</v>
      </c>
      <c r="B299" s="35" t="s">
        <v>658</v>
      </c>
      <c r="C299" s="34">
        <v>27</v>
      </c>
      <c r="D299" s="34">
        <v>0</v>
      </c>
      <c r="E299" s="34">
        <v>1</v>
      </c>
    </row>
    <row r="300" spans="1:5" hidden="1">
      <c r="A300" s="34">
        <v>2</v>
      </c>
      <c r="B300" s="35" t="s">
        <v>658</v>
      </c>
      <c r="C300" s="34">
        <v>18</v>
      </c>
      <c r="D300" s="34">
        <v>0</v>
      </c>
      <c r="E300" s="34">
        <v>0</v>
      </c>
    </row>
    <row r="301" spans="1:5" hidden="1">
      <c r="A301" s="34">
        <v>2</v>
      </c>
      <c r="B301" s="35" t="s">
        <v>658</v>
      </c>
      <c r="C301" s="34">
        <v>22</v>
      </c>
      <c r="D301" s="34">
        <v>2</v>
      </c>
      <c r="E301" s="34">
        <v>0</v>
      </c>
    </row>
    <row r="302" spans="1:5" hidden="1">
      <c r="A302" s="34">
        <v>2</v>
      </c>
      <c r="B302" s="35" t="s">
        <v>658</v>
      </c>
      <c r="C302" s="34">
        <v>8</v>
      </c>
      <c r="D302" s="34">
        <v>0</v>
      </c>
      <c r="E302" s="34">
        <v>0</v>
      </c>
    </row>
    <row r="303" spans="1:5" hidden="1">
      <c r="A303" s="34">
        <v>2</v>
      </c>
      <c r="B303" s="35" t="s">
        <v>658</v>
      </c>
      <c r="C303" s="34">
        <v>10</v>
      </c>
      <c r="D303" s="34">
        <v>0</v>
      </c>
      <c r="E303" s="34">
        <v>0</v>
      </c>
    </row>
    <row r="304" spans="1:5" hidden="1">
      <c r="A304" s="34">
        <v>2</v>
      </c>
      <c r="B304" s="35" t="s">
        <v>658</v>
      </c>
      <c r="C304" s="34">
        <v>5</v>
      </c>
      <c r="D304" s="34">
        <v>0</v>
      </c>
      <c r="E304" s="34">
        <v>0</v>
      </c>
    </row>
    <row r="305" spans="1:5" hidden="1">
      <c r="A305" s="34">
        <v>2</v>
      </c>
      <c r="B305" s="35" t="s">
        <v>658</v>
      </c>
      <c r="C305" s="34">
        <v>7</v>
      </c>
      <c r="D305" s="34">
        <v>1</v>
      </c>
      <c r="E305" s="34">
        <v>0</v>
      </c>
    </row>
    <row r="306" spans="1:5" hidden="1">
      <c r="A306" s="34">
        <v>2</v>
      </c>
      <c r="B306" s="35" t="s">
        <v>658</v>
      </c>
      <c r="C306" s="34">
        <v>21</v>
      </c>
      <c r="D306" s="34">
        <v>1</v>
      </c>
      <c r="E306" s="34">
        <v>0</v>
      </c>
    </row>
    <row r="307" spans="1:5" hidden="1">
      <c r="A307" s="34">
        <v>2</v>
      </c>
      <c r="B307" s="35" t="s">
        <v>658</v>
      </c>
      <c r="C307" s="34">
        <v>11</v>
      </c>
      <c r="D307" s="34">
        <v>0</v>
      </c>
      <c r="E307" s="34">
        <v>0</v>
      </c>
    </row>
    <row r="308" spans="1:5" hidden="1">
      <c r="A308" s="34">
        <v>2</v>
      </c>
      <c r="B308" s="35" t="s">
        <v>658</v>
      </c>
      <c r="C308" s="34">
        <v>9</v>
      </c>
      <c r="D308" s="34">
        <v>3</v>
      </c>
      <c r="E308" s="34">
        <v>1</v>
      </c>
    </row>
    <row r="309" spans="1:5" hidden="1">
      <c r="A309" s="34">
        <v>2</v>
      </c>
      <c r="B309" s="35" t="s">
        <v>659</v>
      </c>
      <c r="C309" s="34">
        <v>36</v>
      </c>
      <c r="D309" s="34">
        <v>4</v>
      </c>
      <c r="E309" s="34">
        <v>1</v>
      </c>
    </row>
    <row r="310" spans="1:5" hidden="1">
      <c r="A310" s="34">
        <v>2</v>
      </c>
      <c r="B310" s="35" t="s">
        <v>659</v>
      </c>
      <c r="C310" s="34">
        <v>13</v>
      </c>
      <c r="D310" s="34">
        <v>3</v>
      </c>
      <c r="E310" s="34">
        <v>1</v>
      </c>
    </row>
    <row r="311" spans="1:5">
      <c r="A311" s="40">
        <v>3</v>
      </c>
      <c r="B311" s="41" t="s">
        <v>660</v>
      </c>
      <c r="C311" s="40">
        <v>38</v>
      </c>
      <c r="D311" s="40">
        <v>6</v>
      </c>
      <c r="E311" s="40">
        <v>0</v>
      </c>
    </row>
    <row r="312" spans="1:5">
      <c r="A312" s="34">
        <v>3</v>
      </c>
      <c r="B312" s="35" t="s">
        <v>660</v>
      </c>
      <c r="C312" s="34">
        <v>26</v>
      </c>
      <c r="D312" s="34">
        <v>1</v>
      </c>
      <c r="E312" s="34">
        <v>0</v>
      </c>
    </row>
    <row r="313" spans="1:5">
      <c r="A313" s="34">
        <v>3</v>
      </c>
      <c r="B313" s="35" t="s">
        <v>661</v>
      </c>
      <c r="C313" s="34">
        <v>34</v>
      </c>
      <c r="D313" s="34">
        <v>1</v>
      </c>
      <c r="E313" s="34">
        <v>0</v>
      </c>
    </row>
    <row r="314" spans="1:5">
      <c r="A314" s="34">
        <v>3</v>
      </c>
      <c r="B314" s="35" t="s">
        <v>661</v>
      </c>
      <c r="C314" s="34">
        <v>10</v>
      </c>
      <c r="D314" s="34">
        <v>0</v>
      </c>
      <c r="E314" s="34">
        <v>0</v>
      </c>
    </row>
    <row r="315" spans="1:5">
      <c r="A315" s="34">
        <v>3</v>
      </c>
      <c r="B315" s="35" t="s">
        <v>662</v>
      </c>
      <c r="C315" s="34">
        <v>28</v>
      </c>
      <c r="D315" s="34">
        <v>0</v>
      </c>
      <c r="E315" s="34">
        <v>0</v>
      </c>
    </row>
    <row r="316" spans="1:5">
      <c r="A316" s="34">
        <v>3</v>
      </c>
      <c r="B316" s="35" t="s">
        <v>663</v>
      </c>
      <c r="C316" s="34">
        <v>29</v>
      </c>
      <c r="D316" s="34">
        <v>0</v>
      </c>
      <c r="E316" s="34">
        <v>0</v>
      </c>
    </row>
    <row r="317" spans="1:5">
      <c r="A317" s="34">
        <v>3</v>
      </c>
      <c r="B317" s="35" t="s">
        <v>663</v>
      </c>
      <c r="C317" s="34">
        <v>64</v>
      </c>
      <c r="D317" s="34">
        <v>2</v>
      </c>
      <c r="E317" s="34">
        <v>3</v>
      </c>
    </row>
    <row r="318" spans="1:5">
      <c r="A318" s="34">
        <v>3</v>
      </c>
      <c r="B318" s="35" t="s">
        <v>663</v>
      </c>
      <c r="C318" s="34">
        <v>62</v>
      </c>
      <c r="D318" s="34">
        <v>2</v>
      </c>
      <c r="E318" s="34">
        <v>1</v>
      </c>
    </row>
    <row r="319" spans="1:5">
      <c r="A319" s="34">
        <v>3</v>
      </c>
      <c r="B319" s="35" t="s">
        <v>663</v>
      </c>
      <c r="C319" s="34">
        <v>40</v>
      </c>
      <c r="D319" s="34">
        <v>1</v>
      </c>
      <c r="E319" s="34">
        <v>0</v>
      </c>
    </row>
    <row r="320" spans="1:5">
      <c r="A320" s="34">
        <v>3</v>
      </c>
      <c r="B320" s="35" t="s">
        <v>663</v>
      </c>
      <c r="C320" s="34">
        <v>17</v>
      </c>
      <c r="D320" s="34">
        <v>0</v>
      </c>
      <c r="E320" s="34">
        <v>1</v>
      </c>
    </row>
    <row r="321" spans="1:5">
      <c r="A321" s="34">
        <v>3</v>
      </c>
      <c r="B321" s="35" t="s">
        <v>663</v>
      </c>
      <c r="C321" s="34">
        <v>21</v>
      </c>
      <c r="D321" s="34">
        <v>0</v>
      </c>
      <c r="E321" s="34">
        <v>0</v>
      </c>
    </row>
    <row r="322" spans="1:5">
      <c r="A322" s="34">
        <v>3</v>
      </c>
      <c r="B322" s="35" t="s">
        <v>663</v>
      </c>
      <c r="C322" s="34">
        <v>33</v>
      </c>
      <c r="D322" s="34">
        <v>8</v>
      </c>
      <c r="E322" s="34">
        <v>4</v>
      </c>
    </row>
    <row r="323" spans="1:5">
      <c r="A323" s="34">
        <v>3</v>
      </c>
      <c r="B323" s="35" t="s">
        <v>664</v>
      </c>
      <c r="C323" s="34">
        <v>34</v>
      </c>
      <c r="D323" s="34">
        <v>1</v>
      </c>
      <c r="E323" s="34">
        <v>1</v>
      </c>
    </row>
    <row r="324" spans="1:5">
      <c r="A324" s="34">
        <v>3</v>
      </c>
      <c r="B324" s="35" t="s">
        <v>664</v>
      </c>
      <c r="C324" s="34">
        <v>28</v>
      </c>
      <c r="D324" s="34">
        <v>0</v>
      </c>
      <c r="E324" s="34">
        <v>0</v>
      </c>
    </row>
    <row r="325" spans="1:5">
      <c r="A325" s="34">
        <v>3</v>
      </c>
      <c r="B325" s="35" t="s">
        <v>665</v>
      </c>
      <c r="C325" s="34">
        <v>20</v>
      </c>
      <c r="D325" s="34">
        <v>1</v>
      </c>
      <c r="E325" s="34">
        <v>0</v>
      </c>
    </row>
    <row r="326" spans="1:5">
      <c r="A326" s="34">
        <v>3</v>
      </c>
      <c r="B326" s="35" t="s">
        <v>666</v>
      </c>
      <c r="C326" s="34">
        <v>33</v>
      </c>
      <c r="D326" s="34">
        <v>2</v>
      </c>
      <c r="E326" s="34">
        <v>0</v>
      </c>
    </row>
    <row r="327" spans="1:5">
      <c r="A327" s="34">
        <v>3</v>
      </c>
      <c r="B327" s="35" t="s">
        <v>667</v>
      </c>
      <c r="C327" s="34">
        <v>33</v>
      </c>
      <c r="D327" s="34">
        <v>2</v>
      </c>
      <c r="E327" s="34">
        <v>0</v>
      </c>
    </row>
    <row r="328" spans="1:5">
      <c r="A328" s="34">
        <v>3</v>
      </c>
      <c r="B328" s="35" t="s">
        <v>668</v>
      </c>
      <c r="C328" s="34">
        <v>36</v>
      </c>
      <c r="D328" s="34">
        <v>1</v>
      </c>
      <c r="E328" s="34">
        <v>0</v>
      </c>
    </row>
    <row r="329" spans="1:5">
      <c r="A329" s="34">
        <v>3</v>
      </c>
      <c r="B329" s="35" t="s">
        <v>669</v>
      </c>
      <c r="C329" s="34">
        <v>29</v>
      </c>
      <c r="D329" s="34">
        <v>1</v>
      </c>
      <c r="E329" s="34">
        <v>0</v>
      </c>
    </row>
    <row r="330" spans="1:5">
      <c r="A330" s="34">
        <v>3</v>
      </c>
      <c r="B330" s="35" t="s">
        <v>669</v>
      </c>
      <c r="C330" s="34">
        <v>2</v>
      </c>
      <c r="D330" s="34">
        <v>1</v>
      </c>
      <c r="E330" s="34">
        <v>0</v>
      </c>
    </row>
    <row r="331" spans="1:5">
      <c r="A331" s="34">
        <v>3</v>
      </c>
      <c r="B331" s="35" t="s">
        <v>670</v>
      </c>
      <c r="C331" s="34">
        <v>25</v>
      </c>
      <c r="D331" s="34">
        <v>1</v>
      </c>
      <c r="E331" s="34">
        <v>1</v>
      </c>
    </row>
    <row r="332" spans="1:5">
      <c r="A332" s="34">
        <v>3</v>
      </c>
      <c r="B332" s="35" t="s">
        <v>671</v>
      </c>
      <c r="C332" s="34">
        <v>35</v>
      </c>
      <c r="D332" s="34">
        <v>1</v>
      </c>
      <c r="E332" s="34">
        <v>0</v>
      </c>
    </row>
    <row r="333" spans="1:5">
      <c r="A333" s="34">
        <v>3</v>
      </c>
      <c r="B333" s="35" t="s">
        <v>672</v>
      </c>
      <c r="C333" s="34">
        <v>36</v>
      </c>
      <c r="D333" s="34">
        <v>0</v>
      </c>
      <c r="E333" s="34">
        <v>0</v>
      </c>
    </row>
    <row r="334" spans="1:5">
      <c r="A334" s="34">
        <v>3</v>
      </c>
      <c r="B334" s="35" t="s">
        <v>672</v>
      </c>
      <c r="C334" s="34">
        <v>9</v>
      </c>
      <c r="D334" s="34">
        <v>1</v>
      </c>
      <c r="E334" s="34">
        <v>0</v>
      </c>
    </row>
    <row r="335" spans="1:5">
      <c r="A335" s="34">
        <v>3</v>
      </c>
      <c r="B335" s="35" t="s">
        <v>673</v>
      </c>
      <c r="C335" s="34">
        <v>35</v>
      </c>
      <c r="D335" s="34">
        <v>1</v>
      </c>
      <c r="E335" s="34">
        <v>0</v>
      </c>
    </row>
    <row r="336" spans="1:5" hidden="1">
      <c r="A336" s="40">
        <v>4</v>
      </c>
      <c r="B336" s="41" t="s">
        <v>674</v>
      </c>
      <c r="C336" s="40">
        <v>38</v>
      </c>
      <c r="D336" s="40">
        <v>0</v>
      </c>
      <c r="E336" s="40">
        <v>1</v>
      </c>
    </row>
    <row r="337" spans="1:5" hidden="1">
      <c r="A337" s="34">
        <v>4</v>
      </c>
      <c r="B337" s="35" t="s">
        <v>675</v>
      </c>
      <c r="C337" s="34">
        <v>72</v>
      </c>
      <c r="D337" s="34">
        <v>2</v>
      </c>
      <c r="E337" s="34">
        <v>2</v>
      </c>
    </row>
    <row r="338" spans="1:5" hidden="1">
      <c r="A338" s="34">
        <v>4</v>
      </c>
      <c r="B338" s="35" t="s">
        <v>676</v>
      </c>
      <c r="C338" s="34">
        <v>16</v>
      </c>
      <c r="D338" s="34">
        <v>2</v>
      </c>
      <c r="E338" s="34">
        <v>0</v>
      </c>
    </row>
    <row r="339" spans="1:5" hidden="1">
      <c r="A339" s="34">
        <v>4</v>
      </c>
      <c r="B339" s="35" t="s">
        <v>676</v>
      </c>
      <c r="C339" s="34">
        <v>37</v>
      </c>
      <c r="D339" s="34">
        <v>3</v>
      </c>
      <c r="E339" s="34">
        <v>5</v>
      </c>
    </row>
    <row r="340" spans="1:5" hidden="1">
      <c r="A340" s="34">
        <v>4</v>
      </c>
      <c r="B340" s="35" t="s">
        <v>678</v>
      </c>
      <c r="C340" s="34">
        <v>34</v>
      </c>
      <c r="D340" s="34">
        <v>6</v>
      </c>
      <c r="E340" s="34">
        <v>3</v>
      </c>
    </row>
    <row r="341" spans="1:5" hidden="1">
      <c r="A341" s="34">
        <v>4</v>
      </c>
      <c r="B341" s="35" t="s">
        <v>679</v>
      </c>
      <c r="C341" s="34">
        <v>75</v>
      </c>
      <c r="D341" s="34">
        <v>3</v>
      </c>
      <c r="E341" s="34">
        <v>2</v>
      </c>
    </row>
    <row r="342" spans="1:5" hidden="1">
      <c r="A342" s="34">
        <v>4</v>
      </c>
      <c r="B342" s="35" t="s">
        <v>680</v>
      </c>
      <c r="C342" s="34">
        <v>30</v>
      </c>
      <c r="D342" s="34">
        <v>0</v>
      </c>
      <c r="E342" s="34">
        <v>1</v>
      </c>
    </row>
    <row r="343" spans="1:5" hidden="1">
      <c r="A343" s="34">
        <v>4</v>
      </c>
      <c r="B343" s="35" t="s">
        <v>681</v>
      </c>
      <c r="C343" s="34">
        <v>71</v>
      </c>
      <c r="D343" s="34">
        <v>15</v>
      </c>
      <c r="E343" s="34">
        <v>3</v>
      </c>
    </row>
    <row r="344" spans="1:5" hidden="1">
      <c r="A344" s="34">
        <v>4</v>
      </c>
      <c r="B344" s="35" t="s">
        <v>682</v>
      </c>
      <c r="C344" s="34">
        <v>36</v>
      </c>
      <c r="D344" s="34">
        <v>0</v>
      </c>
      <c r="E344" s="34">
        <v>4</v>
      </c>
    </row>
    <row r="345" spans="1:5" hidden="1">
      <c r="A345" s="34">
        <v>4</v>
      </c>
      <c r="B345" s="35" t="s">
        <v>682</v>
      </c>
      <c r="C345" s="34">
        <v>8</v>
      </c>
      <c r="D345" s="34">
        <v>0</v>
      </c>
      <c r="E345" s="34">
        <v>0</v>
      </c>
    </row>
    <row r="346" spans="1:5" hidden="1">
      <c r="A346" s="34">
        <v>4</v>
      </c>
      <c r="B346" s="35" t="s">
        <v>683</v>
      </c>
      <c r="C346" s="34">
        <v>27</v>
      </c>
      <c r="D346" s="34">
        <v>0</v>
      </c>
      <c r="E346" s="34">
        <v>4</v>
      </c>
    </row>
    <row r="347" spans="1:5" hidden="1">
      <c r="A347" s="34">
        <v>4</v>
      </c>
      <c r="B347" s="35" t="s">
        <v>684</v>
      </c>
      <c r="C347" s="34">
        <v>23</v>
      </c>
      <c r="D347" s="34">
        <v>1</v>
      </c>
      <c r="E347" s="34">
        <v>0</v>
      </c>
    </row>
    <row r="348" spans="1:5" hidden="1">
      <c r="A348" s="34">
        <v>4</v>
      </c>
      <c r="B348" s="35" t="s">
        <v>685</v>
      </c>
      <c r="C348" s="34">
        <v>33</v>
      </c>
      <c r="D348" s="34">
        <v>0</v>
      </c>
      <c r="E348" s="34">
        <v>1</v>
      </c>
    </row>
    <row r="349" spans="1:5" hidden="1">
      <c r="A349" s="34">
        <v>4</v>
      </c>
      <c r="B349" s="35" t="s">
        <v>686</v>
      </c>
      <c r="C349" s="34">
        <v>27</v>
      </c>
      <c r="D349" s="34">
        <v>0</v>
      </c>
      <c r="E349" s="34">
        <v>0</v>
      </c>
    </row>
    <row r="350" spans="1:5" hidden="1">
      <c r="A350" s="34">
        <v>4</v>
      </c>
      <c r="B350" s="35" t="s">
        <v>687</v>
      </c>
      <c r="C350" s="34">
        <v>75</v>
      </c>
      <c r="D350" s="34">
        <v>5</v>
      </c>
      <c r="E350" s="34">
        <v>3</v>
      </c>
    </row>
    <row r="351" spans="1:5" hidden="1">
      <c r="A351" s="34">
        <v>4</v>
      </c>
      <c r="B351" s="35" t="s">
        <v>687</v>
      </c>
      <c r="C351" s="34">
        <v>11</v>
      </c>
      <c r="D351" s="34">
        <v>0</v>
      </c>
      <c r="E351" s="34">
        <v>1</v>
      </c>
    </row>
    <row r="352" spans="1:5" hidden="1">
      <c r="A352" s="34">
        <v>4</v>
      </c>
      <c r="B352" s="35" t="s">
        <v>688</v>
      </c>
      <c r="C352" s="34">
        <v>35</v>
      </c>
      <c r="D352" s="34">
        <v>7</v>
      </c>
      <c r="E352" s="34">
        <v>0</v>
      </c>
    </row>
    <row r="353" spans="1:5" hidden="1">
      <c r="A353" s="34">
        <v>4</v>
      </c>
      <c r="B353" s="35" t="s">
        <v>688</v>
      </c>
      <c r="C353" s="34">
        <v>79</v>
      </c>
      <c r="D353" s="34">
        <v>15</v>
      </c>
      <c r="E353" s="34">
        <v>6</v>
      </c>
    </row>
    <row r="354" spans="1:5" hidden="1">
      <c r="A354" s="34">
        <v>4</v>
      </c>
      <c r="B354" s="35" t="s">
        <v>688</v>
      </c>
      <c r="C354" s="34">
        <v>66</v>
      </c>
      <c r="D354" s="34">
        <v>1</v>
      </c>
      <c r="E354" s="34">
        <v>1</v>
      </c>
    </row>
    <row r="355" spans="1:5" hidden="1">
      <c r="A355" s="34">
        <v>4</v>
      </c>
      <c r="B355" s="35" t="s">
        <v>688</v>
      </c>
      <c r="C355" s="34">
        <v>25</v>
      </c>
      <c r="D355" s="34">
        <v>1</v>
      </c>
      <c r="E355" s="34">
        <v>1</v>
      </c>
    </row>
    <row r="356" spans="1:5" hidden="1">
      <c r="A356" s="34">
        <v>4</v>
      </c>
      <c r="B356" s="35" t="s">
        <v>688</v>
      </c>
      <c r="C356" s="34">
        <v>13</v>
      </c>
      <c r="D356" s="34">
        <v>0</v>
      </c>
      <c r="E356" s="34">
        <v>0</v>
      </c>
    </row>
    <row r="357" spans="1:5" hidden="1">
      <c r="A357" s="34">
        <v>4</v>
      </c>
      <c r="B357" s="35" t="s">
        <v>688</v>
      </c>
      <c r="C357" s="34">
        <v>38</v>
      </c>
      <c r="D357" s="34">
        <v>1</v>
      </c>
      <c r="E357" s="34">
        <v>1</v>
      </c>
    </row>
    <row r="358" spans="1:5" hidden="1">
      <c r="A358" s="34">
        <v>4</v>
      </c>
      <c r="B358" s="35" t="s">
        <v>688</v>
      </c>
      <c r="C358" s="34">
        <v>17</v>
      </c>
      <c r="D358" s="34">
        <v>0</v>
      </c>
      <c r="E358" s="34">
        <v>1</v>
      </c>
    </row>
    <row r="359" spans="1:5" hidden="1">
      <c r="A359" s="34">
        <v>4</v>
      </c>
      <c r="B359" s="35" t="s">
        <v>688</v>
      </c>
      <c r="C359" s="34">
        <v>13</v>
      </c>
      <c r="D359" s="34">
        <v>0</v>
      </c>
      <c r="E359" s="34">
        <v>1</v>
      </c>
    </row>
    <row r="360" spans="1:5" hidden="1">
      <c r="A360" s="34">
        <v>4</v>
      </c>
      <c r="B360" s="35" t="s">
        <v>688</v>
      </c>
      <c r="C360" s="34">
        <v>17</v>
      </c>
      <c r="D360" s="34">
        <v>0</v>
      </c>
      <c r="E360" s="34">
        <v>0</v>
      </c>
    </row>
    <row r="361" spans="1:5" hidden="1">
      <c r="A361" s="34">
        <v>4</v>
      </c>
      <c r="B361" s="35" t="s">
        <v>688</v>
      </c>
      <c r="C361" s="34">
        <v>27</v>
      </c>
      <c r="D361" s="34">
        <v>3</v>
      </c>
      <c r="E361" s="34">
        <v>2</v>
      </c>
    </row>
    <row r="362" spans="1:5" hidden="1">
      <c r="A362" s="34">
        <v>4</v>
      </c>
      <c r="B362" s="35" t="s">
        <v>688</v>
      </c>
      <c r="C362" s="34">
        <v>15</v>
      </c>
      <c r="D362" s="34">
        <v>2</v>
      </c>
      <c r="E362" s="34">
        <v>0</v>
      </c>
    </row>
    <row r="363" spans="1:5" hidden="1">
      <c r="A363" s="34">
        <v>4</v>
      </c>
      <c r="B363" s="35" t="s">
        <v>688</v>
      </c>
      <c r="C363" s="34">
        <v>12</v>
      </c>
      <c r="D363" s="34">
        <v>2</v>
      </c>
      <c r="E363" s="34">
        <v>2</v>
      </c>
    </row>
    <row r="364" spans="1:5" hidden="1">
      <c r="A364" s="34">
        <v>4</v>
      </c>
      <c r="B364" s="35" t="s">
        <v>688</v>
      </c>
      <c r="C364" s="34">
        <v>28</v>
      </c>
      <c r="D364" s="34">
        <v>2</v>
      </c>
      <c r="E364" s="34">
        <v>3</v>
      </c>
    </row>
    <row r="365" spans="1:5" hidden="1">
      <c r="A365" s="34">
        <v>4</v>
      </c>
      <c r="B365" s="35" t="s">
        <v>689</v>
      </c>
      <c r="C365" s="34">
        <v>31</v>
      </c>
      <c r="D365" s="34">
        <v>3</v>
      </c>
      <c r="E365" s="34">
        <v>1</v>
      </c>
    </row>
    <row r="366" spans="1:5" hidden="1">
      <c r="A366" s="34">
        <v>4</v>
      </c>
      <c r="B366" s="35" t="s">
        <v>689</v>
      </c>
      <c r="C366" s="34">
        <v>7</v>
      </c>
      <c r="D366" s="34">
        <v>1</v>
      </c>
      <c r="E366" s="34">
        <v>0</v>
      </c>
    </row>
    <row r="367" spans="1:5" hidden="1">
      <c r="A367" s="34">
        <v>4</v>
      </c>
      <c r="B367" s="35" t="s">
        <v>690</v>
      </c>
      <c r="C367" s="34">
        <v>19</v>
      </c>
      <c r="D367" s="34">
        <v>0</v>
      </c>
      <c r="E367" s="34">
        <v>0</v>
      </c>
    </row>
    <row r="368" spans="1:5" hidden="1">
      <c r="A368" s="34">
        <v>4</v>
      </c>
      <c r="B368" s="35" t="s">
        <v>690</v>
      </c>
      <c r="C368" s="34">
        <v>2</v>
      </c>
      <c r="D368" s="34">
        <v>0</v>
      </c>
      <c r="E368" s="34">
        <v>0</v>
      </c>
    </row>
    <row r="369" spans="1:5" hidden="1">
      <c r="A369" s="34">
        <v>5</v>
      </c>
      <c r="B369" s="35" t="s">
        <v>677</v>
      </c>
      <c r="C369" s="34">
        <v>31</v>
      </c>
      <c r="D369" s="34">
        <v>2</v>
      </c>
      <c r="E369" s="34">
        <v>1</v>
      </c>
    </row>
    <row r="370" spans="1:5" hidden="1">
      <c r="A370" s="40">
        <v>5</v>
      </c>
      <c r="B370" s="41" t="s">
        <v>691</v>
      </c>
      <c r="C370" s="40">
        <v>68</v>
      </c>
      <c r="D370" s="40">
        <v>1</v>
      </c>
      <c r="E370" s="40">
        <v>4</v>
      </c>
    </row>
    <row r="371" spans="1:5" hidden="1">
      <c r="A371" s="34">
        <v>5</v>
      </c>
      <c r="B371" s="35" t="s">
        <v>691</v>
      </c>
      <c r="C371" s="34">
        <v>18</v>
      </c>
      <c r="D371" s="34">
        <v>3</v>
      </c>
      <c r="E371" s="34">
        <v>0</v>
      </c>
    </row>
    <row r="372" spans="1:5" hidden="1">
      <c r="A372" s="34">
        <v>5</v>
      </c>
      <c r="B372" s="35" t="s">
        <v>691</v>
      </c>
      <c r="C372" s="34">
        <v>6</v>
      </c>
      <c r="D372" s="34">
        <v>1</v>
      </c>
      <c r="E372" s="34">
        <v>0</v>
      </c>
    </row>
    <row r="373" spans="1:5" hidden="1">
      <c r="A373" s="34">
        <v>5</v>
      </c>
      <c r="B373" s="35" t="s">
        <v>691</v>
      </c>
      <c r="C373" s="34">
        <v>2</v>
      </c>
      <c r="D373" s="34">
        <v>0</v>
      </c>
      <c r="E373" s="34">
        <v>0</v>
      </c>
    </row>
    <row r="374" spans="1:5" hidden="1">
      <c r="A374" s="34">
        <v>5</v>
      </c>
      <c r="B374" s="35" t="s">
        <v>691</v>
      </c>
      <c r="C374" s="34">
        <v>5</v>
      </c>
      <c r="D374" s="34">
        <v>0</v>
      </c>
      <c r="E374" s="34">
        <v>0</v>
      </c>
    </row>
    <row r="375" spans="1:5" hidden="1">
      <c r="A375" s="34">
        <v>5</v>
      </c>
      <c r="B375" s="35" t="s">
        <v>692</v>
      </c>
      <c r="C375" s="34">
        <v>36</v>
      </c>
      <c r="D375" s="34">
        <v>3</v>
      </c>
      <c r="E375" s="34">
        <v>1</v>
      </c>
    </row>
    <row r="376" spans="1:5" hidden="1">
      <c r="A376" s="34">
        <v>5</v>
      </c>
      <c r="B376" s="35" t="s">
        <v>692</v>
      </c>
      <c r="C376" s="34">
        <v>9</v>
      </c>
      <c r="D376" s="34">
        <v>1</v>
      </c>
      <c r="E376" s="34">
        <v>1</v>
      </c>
    </row>
    <row r="377" spans="1:5" hidden="1">
      <c r="A377" s="34">
        <v>5</v>
      </c>
      <c r="B377" s="35" t="s">
        <v>692</v>
      </c>
      <c r="C377" s="34">
        <v>13</v>
      </c>
      <c r="D377" s="34">
        <v>0</v>
      </c>
      <c r="E377" s="34">
        <v>1</v>
      </c>
    </row>
    <row r="378" spans="1:5" hidden="1">
      <c r="A378" s="34">
        <v>5</v>
      </c>
      <c r="B378" s="35" t="s">
        <v>693</v>
      </c>
      <c r="C378" s="34">
        <v>36</v>
      </c>
      <c r="D378" s="34">
        <v>0</v>
      </c>
      <c r="E378" s="34">
        <v>0</v>
      </c>
    </row>
    <row r="379" spans="1:5" hidden="1">
      <c r="A379" s="34">
        <v>5</v>
      </c>
      <c r="B379" s="35" t="s">
        <v>693</v>
      </c>
      <c r="C379" s="34">
        <v>6</v>
      </c>
      <c r="D379" s="34">
        <v>0</v>
      </c>
      <c r="E379" s="34">
        <v>0</v>
      </c>
    </row>
    <row r="380" spans="1:5" hidden="1">
      <c r="A380" s="34">
        <v>5</v>
      </c>
      <c r="B380" s="35" t="s">
        <v>694</v>
      </c>
      <c r="C380" s="34">
        <v>58</v>
      </c>
      <c r="D380" s="34">
        <v>7</v>
      </c>
      <c r="E380" s="34">
        <v>6</v>
      </c>
    </row>
    <row r="381" spans="1:5" hidden="1">
      <c r="A381" s="34">
        <v>5</v>
      </c>
      <c r="B381" s="35" t="s">
        <v>694</v>
      </c>
      <c r="C381" s="34">
        <v>71</v>
      </c>
      <c r="D381" s="34">
        <v>3</v>
      </c>
      <c r="E381" s="34">
        <v>0</v>
      </c>
    </row>
    <row r="382" spans="1:5" hidden="1">
      <c r="A382" s="34">
        <v>5</v>
      </c>
      <c r="B382" s="35" t="s">
        <v>694</v>
      </c>
      <c r="C382" s="34">
        <v>33</v>
      </c>
      <c r="D382" s="34">
        <v>2</v>
      </c>
      <c r="E382" s="34">
        <v>2</v>
      </c>
    </row>
    <row r="383" spans="1:5" hidden="1">
      <c r="A383" s="34">
        <v>5</v>
      </c>
      <c r="B383" s="35" t="s">
        <v>694</v>
      </c>
      <c r="C383" s="34">
        <v>10</v>
      </c>
      <c r="D383" s="34">
        <v>0</v>
      </c>
      <c r="E383" s="34">
        <v>0</v>
      </c>
    </row>
    <row r="384" spans="1:5" hidden="1">
      <c r="A384" s="34">
        <v>5</v>
      </c>
      <c r="B384" s="35" t="s">
        <v>694</v>
      </c>
      <c r="C384" s="34">
        <v>8</v>
      </c>
      <c r="D384" s="34">
        <v>0</v>
      </c>
      <c r="E384" s="34">
        <v>0</v>
      </c>
    </row>
    <row r="385" spans="1:5" hidden="1">
      <c r="A385" s="34">
        <v>5</v>
      </c>
      <c r="B385" s="35" t="s">
        <v>694</v>
      </c>
      <c r="C385" s="34">
        <v>13</v>
      </c>
      <c r="D385" s="34">
        <v>1</v>
      </c>
      <c r="E385" s="34">
        <v>0</v>
      </c>
    </row>
    <row r="386" spans="1:5" hidden="1">
      <c r="A386" s="34">
        <v>5</v>
      </c>
      <c r="B386" s="35" t="s">
        <v>695</v>
      </c>
      <c r="C386" s="34">
        <v>70</v>
      </c>
      <c r="D386" s="34">
        <v>4</v>
      </c>
      <c r="E386" s="34">
        <v>10</v>
      </c>
    </row>
    <row r="387" spans="1:5" hidden="1">
      <c r="A387" s="34">
        <v>5</v>
      </c>
      <c r="B387" s="35" t="s">
        <v>695</v>
      </c>
      <c r="C387" s="34">
        <v>21</v>
      </c>
      <c r="D387" s="34">
        <v>4</v>
      </c>
      <c r="E387" s="34">
        <v>2</v>
      </c>
    </row>
    <row r="388" spans="1:5" hidden="1">
      <c r="A388" s="34">
        <v>5</v>
      </c>
      <c r="B388" s="35" t="s">
        <v>695</v>
      </c>
      <c r="C388" s="34">
        <v>13</v>
      </c>
      <c r="D388" s="34">
        <v>1</v>
      </c>
      <c r="E388" s="34">
        <v>1</v>
      </c>
    </row>
    <row r="389" spans="1:5" hidden="1">
      <c r="A389" s="34">
        <v>5</v>
      </c>
      <c r="B389" s="35" t="s">
        <v>696</v>
      </c>
      <c r="C389" s="34">
        <v>36</v>
      </c>
      <c r="D389" s="34">
        <v>4</v>
      </c>
      <c r="E389" s="34">
        <v>2</v>
      </c>
    </row>
    <row r="390" spans="1:5" hidden="1">
      <c r="A390" s="34">
        <v>5</v>
      </c>
      <c r="B390" s="35" t="s">
        <v>696</v>
      </c>
      <c r="C390" s="34">
        <v>9</v>
      </c>
      <c r="D390" s="34">
        <v>2</v>
      </c>
      <c r="E390" s="34">
        <v>0</v>
      </c>
    </row>
    <row r="391" spans="1:5" hidden="1">
      <c r="A391" s="34">
        <v>5</v>
      </c>
      <c r="B391" s="35" t="s">
        <v>697</v>
      </c>
      <c r="C391" s="34">
        <v>28</v>
      </c>
      <c r="D391" s="34">
        <v>0</v>
      </c>
      <c r="E391" s="34">
        <v>0</v>
      </c>
    </row>
    <row r="392" spans="1:5" hidden="1">
      <c r="A392" s="34">
        <v>5</v>
      </c>
      <c r="B392" s="35" t="s">
        <v>698</v>
      </c>
      <c r="C392" s="34">
        <v>33</v>
      </c>
      <c r="D392" s="34">
        <v>2</v>
      </c>
      <c r="E392" s="34">
        <v>0</v>
      </c>
    </row>
    <row r="393" spans="1:5" hidden="1">
      <c r="A393" s="34">
        <v>5</v>
      </c>
      <c r="B393" s="35" t="s">
        <v>699</v>
      </c>
      <c r="C393" s="34">
        <v>59</v>
      </c>
      <c r="D393" s="34">
        <v>0</v>
      </c>
      <c r="E393" s="34">
        <v>0</v>
      </c>
    </row>
    <row r="394" spans="1:5" hidden="1">
      <c r="A394" s="34">
        <v>5</v>
      </c>
      <c r="B394" s="35" t="s">
        <v>699</v>
      </c>
      <c r="C394" s="34">
        <v>71</v>
      </c>
      <c r="D394" s="34">
        <v>4</v>
      </c>
      <c r="E394" s="34">
        <v>0</v>
      </c>
    </row>
    <row r="395" spans="1:5" hidden="1">
      <c r="A395" s="34">
        <v>5</v>
      </c>
      <c r="B395" s="35" t="s">
        <v>699</v>
      </c>
      <c r="C395" s="34">
        <v>74</v>
      </c>
      <c r="D395" s="34">
        <v>10</v>
      </c>
      <c r="E395" s="34">
        <v>13</v>
      </c>
    </row>
    <row r="396" spans="1:5" hidden="1">
      <c r="A396" s="34">
        <v>5</v>
      </c>
      <c r="B396" s="35" t="s">
        <v>699</v>
      </c>
      <c r="C396" s="34">
        <v>69</v>
      </c>
      <c r="D396" s="34">
        <v>6</v>
      </c>
      <c r="E396" s="34">
        <v>5</v>
      </c>
    </row>
    <row r="397" spans="1:5" hidden="1">
      <c r="A397" s="34">
        <v>5</v>
      </c>
      <c r="B397" s="35" t="s">
        <v>699</v>
      </c>
      <c r="C397" s="34">
        <v>31</v>
      </c>
      <c r="D397" s="34">
        <v>1</v>
      </c>
      <c r="E397" s="34">
        <v>3</v>
      </c>
    </row>
    <row r="398" spans="1:5" hidden="1">
      <c r="A398" s="34">
        <v>5</v>
      </c>
      <c r="B398" s="35" t="s">
        <v>699</v>
      </c>
      <c r="C398" s="34">
        <v>34</v>
      </c>
      <c r="D398" s="34">
        <v>0</v>
      </c>
      <c r="E398" s="34">
        <v>0</v>
      </c>
    </row>
    <row r="399" spans="1:5" hidden="1">
      <c r="A399" s="34">
        <v>5</v>
      </c>
      <c r="B399" s="35" t="s">
        <v>699</v>
      </c>
      <c r="C399" s="34">
        <v>29</v>
      </c>
      <c r="D399" s="34">
        <v>1</v>
      </c>
      <c r="E399" s="34">
        <v>0</v>
      </c>
    </row>
    <row r="400" spans="1:5" hidden="1">
      <c r="A400" s="34">
        <v>5</v>
      </c>
      <c r="B400" s="35" t="s">
        <v>699</v>
      </c>
      <c r="C400" s="34">
        <v>36</v>
      </c>
      <c r="D400" s="34">
        <v>1</v>
      </c>
      <c r="E400" s="34">
        <v>0</v>
      </c>
    </row>
    <row r="401" spans="1:5" hidden="1">
      <c r="A401" s="34">
        <v>5</v>
      </c>
      <c r="B401" s="35" t="s">
        <v>699</v>
      </c>
      <c r="C401" s="34">
        <v>33</v>
      </c>
      <c r="D401" s="34">
        <v>0</v>
      </c>
      <c r="E401" s="34">
        <v>1</v>
      </c>
    </row>
    <row r="402" spans="1:5" hidden="1">
      <c r="A402" s="34">
        <v>5</v>
      </c>
      <c r="B402" s="35" t="s">
        <v>699</v>
      </c>
      <c r="C402" s="34">
        <v>15</v>
      </c>
      <c r="D402" s="34">
        <v>2</v>
      </c>
      <c r="E402" s="34">
        <v>0</v>
      </c>
    </row>
    <row r="403" spans="1:5" hidden="1">
      <c r="A403" s="34">
        <v>5</v>
      </c>
      <c r="B403" s="35" t="s">
        <v>699</v>
      </c>
      <c r="C403" s="34">
        <v>26</v>
      </c>
      <c r="D403" s="34">
        <v>1</v>
      </c>
      <c r="E403" s="34">
        <v>0</v>
      </c>
    </row>
    <row r="404" spans="1:5" hidden="1">
      <c r="A404" s="34">
        <v>5</v>
      </c>
      <c r="B404" s="35" t="s">
        <v>699</v>
      </c>
      <c r="C404" s="34">
        <v>20</v>
      </c>
      <c r="D404" s="34">
        <v>2</v>
      </c>
      <c r="E404" s="34">
        <v>1</v>
      </c>
    </row>
    <row r="405" spans="1:5" hidden="1">
      <c r="A405" s="34">
        <v>5</v>
      </c>
      <c r="B405" s="35" t="s">
        <v>699</v>
      </c>
      <c r="C405" s="34">
        <v>12</v>
      </c>
      <c r="D405" s="34">
        <v>1</v>
      </c>
      <c r="E405" s="34">
        <v>1</v>
      </c>
    </row>
    <row r="406" spans="1:5" hidden="1">
      <c r="A406" s="34">
        <v>5</v>
      </c>
      <c r="B406" s="35" t="s">
        <v>699</v>
      </c>
      <c r="C406" s="34">
        <v>7</v>
      </c>
      <c r="D406" s="34">
        <v>0</v>
      </c>
      <c r="E406" s="34">
        <v>0</v>
      </c>
    </row>
    <row r="407" spans="1:5" hidden="1">
      <c r="A407" s="34">
        <v>5</v>
      </c>
      <c r="B407" s="35" t="s">
        <v>699</v>
      </c>
      <c r="C407" s="34">
        <v>15</v>
      </c>
      <c r="D407" s="34">
        <v>1</v>
      </c>
      <c r="E407" s="34">
        <v>0</v>
      </c>
    </row>
    <row r="408" spans="1:5" hidden="1">
      <c r="A408" s="34">
        <v>5</v>
      </c>
      <c r="B408" s="35" t="s">
        <v>699</v>
      </c>
      <c r="C408" s="34">
        <v>6</v>
      </c>
      <c r="D408" s="34">
        <v>0</v>
      </c>
      <c r="E408" s="34">
        <v>1</v>
      </c>
    </row>
    <row r="409" spans="1:5" hidden="1">
      <c r="A409" s="34">
        <v>5</v>
      </c>
      <c r="B409" s="35" t="s">
        <v>699</v>
      </c>
      <c r="C409" s="34">
        <v>21</v>
      </c>
      <c r="D409" s="34">
        <v>1</v>
      </c>
      <c r="E409" s="34">
        <v>3</v>
      </c>
    </row>
    <row r="410" spans="1:5" hidden="1">
      <c r="A410" s="34">
        <v>5</v>
      </c>
      <c r="B410" s="35" t="s">
        <v>699</v>
      </c>
      <c r="C410" s="34">
        <v>14</v>
      </c>
      <c r="D410" s="34">
        <v>1</v>
      </c>
      <c r="E410" s="34">
        <v>2</v>
      </c>
    </row>
    <row r="411" spans="1:5" hidden="1">
      <c r="A411" s="34">
        <v>5</v>
      </c>
      <c r="B411" s="35" t="s">
        <v>699</v>
      </c>
      <c r="C411" s="34">
        <v>20</v>
      </c>
      <c r="D411" s="34">
        <v>6</v>
      </c>
      <c r="E411" s="34">
        <v>1</v>
      </c>
    </row>
    <row r="412" spans="1:5" hidden="1">
      <c r="A412" s="34">
        <v>5</v>
      </c>
      <c r="B412" s="35" t="s">
        <v>699</v>
      </c>
      <c r="C412" s="34">
        <v>31</v>
      </c>
      <c r="D412" s="34">
        <v>1</v>
      </c>
      <c r="E412" s="34">
        <v>0</v>
      </c>
    </row>
    <row r="413" spans="1:5" hidden="1">
      <c r="A413" s="34">
        <v>5</v>
      </c>
      <c r="B413" s="35" t="s">
        <v>699</v>
      </c>
      <c r="C413" s="34">
        <v>8</v>
      </c>
      <c r="D413" s="34">
        <v>0</v>
      </c>
      <c r="E413" s="34">
        <v>0</v>
      </c>
    </row>
    <row r="414" spans="1:5" hidden="1">
      <c r="A414" s="34">
        <v>5</v>
      </c>
      <c r="B414" s="35" t="s">
        <v>699</v>
      </c>
      <c r="C414" s="34">
        <v>6</v>
      </c>
      <c r="D414" s="34">
        <v>0</v>
      </c>
      <c r="E414" s="34">
        <v>1</v>
      </c>
    </row>
    <row r="415" spans="1:5" hidden="1">
      <c r="A415" s="34">
        <v>5</v>
      </c>
      <c r="B415" s="35" t="s">
        <v>699</v>
      </c>
      <c r="C415" s="34">
        <v>3</v>
      </c>
      <c r="D415" s="34">
        <v>0</v>
      </c>
      <c r="E415" s="34">
        <v>0</v>
      </c>
    </row>
    <row r="416" spans="1:5" hidden="1">
      <c r="A416" s="34">
        <v>5</v>
      </c>
      <c r="B416" s="35" t="s">
        <v>699</v>
      </c>
      <c r="C416" s="34">
        <v>3</v>
      </c>
      <c r="D416" s="34">
        <v>0</v>
      </c>
      <c r="E416" s="34">
        <v>0</v>
      </c>
    </row>
    <row r="417" spans="1:5" hidden="1">
      <c r="A417" s="34">
        <v>5</v>
      </c>
      <c r="B417" s="35" t="s">
        <v>699</v>
      </c>
      <c r="C417" s="34">
        <v>6</v>
      </c>
      <c r="D417" s="34">
        <v>0</v>
      </c>
      <c r="E417" s="34">
        <v>0</v>
      </c>
    </row>
    <row r="418" spans="1:5" hidden="1">
      <c r="A418" s="34">
        <v>5</v>
      </c>
      <c r="B418" s="35" t="s">
        <v>699</v>
      </c>
      <c r="C418" s="34">
        <v>8</v>
      </c>
      <c r="D418" s="34">
        <v>0</v>
      </c>
      <c r="E418" s="34">
        <v>0</v>
      </c>
    </row>
    <row r="419" spans="1:5" hidden="1">
      <c r="A419" s="34">
        <v>5</v>
      </c>
      <c r="B419" s="35" t="s">
        <v>699</v>
      </c>
      <c r="C419" s="34">
        <v>5</v>
      </c>
      <c r="D419" s="34">
        <v>0</v>
      </c>
      <c r="E419" s="34">
        <v>0</v>
      </c>
    </row>
    <row r="420" spans="1:5" hidden="1">
      <c r="A420" s="34">
        <v>5</v>
      </c>
      <c r="B420" s="35" t="s">
        <v>699</v>
      </c>
      <c r="C420" s="34">
        <v>3</v>
      </c>
      <c r="D420" s="34">
        <v>0</v>
      </c>
      <c r="E420" s="34">
        <v>0</v>
      </c>
    </row>
    <row r="421" spans="1:5" hidden="1">
      <c r="A421" s="34">
        <v>5</v>
      </c>
      <c r="B421" s="35" t="s">
        <v>699</v>
      </c>
      <c r="C421" s="34">
        <v>1</v>
      </c>
      <c r="D421" s="34">
        <v>0</v>
      </c>
      <c r="E421" s="34">
        <v>0</v>
      </c>
    </row>
    <row r="422" spans="1:5" hidden="1">
      <c r="A422" s="34">
        <v>5</v>
      </c>
      <c r="B422" s="35" t="s">
        <v>699</v>
      </c>
      <c r="C422" s="34">
        <v>3</v>
      </c>
      <c r="D422" s="34">
        <v>0</v>
      </c>
      <c r="E422" s="34">
        <v>0</v>
      </c>
    </row>
    <row r="423" spans="1:5" hidden="1">
      <c r="A423" s="34">
        <v>5</v>
      </c>
      <c r="B423" s="35" t="s">
        <v>699</v>
      </c>
      <c r="C423" s="34">
        <v>1</v>
      </c>
      <c r="D423" s="34">
        <v>0</v>
      </c>
      <c r="E423" s="34">
        <v>0</v>
      </c>
    </row>
    <row r="424" spans="1:5" hidden="1">
      <c r="A424" s="34">
        <v>5</v>
      </c>
      <c r="B424" s="35" t="s">
        <v>699</v>
      </c>
      <c r="C424" s="34">
        <v>11</v>
      </c>
      <c r="D424" s="34">
        <v>2</v>
      </c>
      <c r="E424" s="34">
        <v>0</v>
      </c>
    </row>
    <row r="425" spans="1:5" hidden="1">
      <c r="A425" s="34">
        <v>5</v>
      </c>
      <c r="B425" s="35" t="s">
        <v>699</v>
      </c>
      <c r="C425" s="34">
        <v>14</v>
      </c>
      <c r="D425" s="34">
        <v>4</v>
      </c>
      <c r="E425" s="34">
        <v>2</v>
      </c>
    </row>
    <row r="426" spans="1:5" hidden="1">
      <c r="A426" s="34">
        <v>5</v>
      </c>
      <c r="B426" s="35" t="s">
        <v>699</v>
      </c>
      <c r="C426" s="34">
        <v>39</v>
      </c>
      <c r="D426" s="34">
        <v>4</v>
      </c>
      <c r="E426" s="34">
        <v>1</v>
      </c>
    </row>
    <row r="427" spans="1:5" hidden="1">
      <c r="A427" s="34">
        <v>5</v>
      </c>
      <c r="B427" s="35" t="s">
        <v>699</v>
      </c>
      <c r="C427" s="34">
        <v>18</v>
      </c>
      <c r="D427" s="34">
        <v>3</v>
      </c>
      <c r="E427" s="34">
        <v>13</v>
      </c>
    </row>
    <row r="428" spans="1:5" hidden="1">
      <c r="A428" s="40">
        <v>6</v>
      </c>
      <c r="B428" s="41" t="s">
        <v>700</v>
      </c>
      <c r="C428" s="40">
        <v>36</v>
      </c>
      <c r="D428" s="40">
        <v>1</v>
      </c>
      <c r="E428" s="40">
        <v>2</v>
      </c>
    </row>
    <row r="429" spans="1:5" hidden="1">
      <c r="A429" s="34">
        <v>6</v>
      </c>
      <c r="B429" s="35" t="s">
        <v>700</v>
      </c>
      <c r="C429" s="34">
        <v>17</v>
      </c>
      <c r="D429" s="34">
        <v>0</v>
      </c>
      <c r="E429" s="34">
        <v>0</v>
      </c>
    </row>
    <row r="430" spans="1:5" hidden="1">
      <c r="A430" s="34">
        <v>6</v>
      </c>
      <c r="B430" s="35" t="s">
        <v>700</v>
      </c>
      <c r="C430" s="34">
        <v>15</v>
      </c>
      <c r="D430" s="34">
        <v>0</v>
      </c>
      <c r="E430" s="34">
        <v>0</v>
      </c>
    </row>
    <row r="431" spans="1:5" hidden="1">
      <c r="A431" s="34">
        <v>6</v>
      </c>
      <c r="B431" s="35" t="s">
        <v>700</v>
      </c>
      <c r="C431" s="34">
        <v>13</v>
      </c>
      <c r="D431" s="34">
        <v>0</v>
      </c>
      <c r="E431" s="34">
        <v>0</v>
      </c>
    </row>
    <row r="432" spans="1:5" hidden="1">
      <c r="A432" s="34">
        <v>6</v>
      </c>
      <c r="B432" s="35" t="s">
        <v>700</v>
      </c>
      <c r="C432" s="34">
        <v>15</v>
      </c>
      <c r="D432" s="34">
        <v>0</v>
      </c>
      <c r="E432" s="34">
        <v>0</v>
      </c>
    </row>
    <row r="433" spans="1:5" hidden="1">
      <c r="A433" s="34">
        <v>6</v>
      </c>
      <c r="B433" s="35" t="s">
        <v>701</v>
      </c>
      <c r="C433" s="34">
        <v>72</v>
      </c>
      <c r="D433" s="34">
        <v>4</v>
      </c>
      <c r="E433" s="34">
        <v>1</v>
      </c>
    </row>
    <row r="434" spans="1:5" hidden="1">
      <c r="A434" s="34">
        <v>6</v>
      </c>
      <c r="B434" s="35" t="s">
        <v>701</v>
      </c>
      <c r="C434" s="34">
        <v>61</v>
      </c>
      <c r="D434" s="34">
        <v>0</v>
      </c>
      <c r="E434" s="34">
        <v>1</v>
      </c>
    </row>
    <row r="435" spans="1:5" hidden="1">
      <c r="A435" s="34">
        <v>6</v>
      </c>
      <c r="B435" s="35" t="s">
        <v>701</v>
      </c>
      <c r="C435" s="34">
        <v>32</v>
      </c>
      <c r="D435" s="34">
        <v>0</v>
      </c>
      <c r="E435" s="34">
        <v>0</v>
      </c>
    </row>
    <row r="436" spans="1:5" hidden="1">
      <c r="A436" s="34">
        <v>6</v>
      </c>
      <c r="B436" s="35" t="s">
        <v>701</v>
      </c>
      <c r="C436" s="34">
        <v>33</v>
      </c>
      <c r="D436" s="34">
        <v>0</v>
      </c>
      <c r="E436" s="34">
        <v>0</v>
      </c>
    </row>
    <row r="437" spans="1:5" hidden="1">
      <c r="A437" s="34">
        <v>6</v>
      </c>
      <c r="B437" s="35" t="s">
        <v>701</v>
      </c>
      <c r="C437" s="34">
        <v>16</v>
      </c>
      <c r="D437" s="34">
        <v>0</v>
      </c>
      <c r="E437" s="34">
        <v>1</v>
      </c>
    </row>
    <row r="438" spans="1:5" hidden="1">
      <c r="A438" s="34">
        <v>6</v>
      </c>
      <c r="B438" s="35" t="s">
        <v>701</v>
      </c>
      <c r="C438" s="34">
        <v>35</v>
      </c>
      <c r="D438" s="34">
        <v>2</v>
      </c>
      <c r="E438" s="34">
        <v>0</v>
      </c>
    </row>
    <row r="439" spans="1:5" hidden="1">
      <c r="A439" s="34">
        <v>6</v>
      </c>
      <c r="B439" s="35" t="s">
        <v>701</v>
      </c>
      <c r="C439" s="34">
        <v>66</v>
      </c>
      <c r="D439" s="34">
        <v>1</v>
      </c>
      <c r="E439" s="34">
        <v>0</v>
      </c>
    </row>
    <row r="440" spans="1:5" hidden="1">
      <c r="A440" s="34">
        <v>6</v>
      </c>
      <c r="B440" s="35" t="s">
        <v>701</v>
      </c>
      <c r="C440" s="34">
        <v>39</v>
      </c>
      <c r="D440" s="34">
        <v>2</v>
      </c>
      <c r="E440" s="34">
        <v>1</v>
      </c>
    </row>
    <row r="441" spans="1:5" hidden="1">
      <c r="A441" s="34">
        <v>6</v>
      </c>
      <c r="B441" s="35" t="s">
        <v>701</v>
      </c>
      <c r="C441" s="34">
        <v>6</v>
      </c>
      <c r="D441" s="34">
        <v>0</v>
      </c>
      <c r="E441" s="34">
        <v>0</v>
      </c>
    </row>
    <row r="442" spans="1:5" hidden="1">
      <c r="A442" s="34">
        <v>6</v>
      </c>
      <c r="B442" s="35" t="s">
        <v>701</v>
      </c>
      <c r="C442" s="34">
        <v>19</v>
      </c>
      <c r="D442" s="34">
        <v>0</v>
      </c>
      <c r="E442" s="34">
        <v>0</v>
      </c>
    </row>
    <row r="443" spans="1:5" hidden="1">
      <c r="A443" s="34">
        <v>6</v>
      </c>
      <c r="B443" s="35" t="s">
        <v>701</v>
      </c>
      <c r="C443" s="34">
        <v>16</v>
      </c>
      <c r="D443" s="34">
        <v>0</v>
      </c>
      <c r="E443" s="34">
        <v>0</v>
      </c>
    </row>
    <row r="444" spans="1:5" hidden="1">
      <c r="A444" s="34">
        <v>6</v>
      </c>
      <c r="B444" s="35" t="s">
        <v>701</v>
      </c>
      <c r="C444" s="34">
        <v>15</v>
      </c>
      <c r="D444" s="34">
        <v>2</v>
      </c>
      <c r="E444" s="34">
        <v>1</v>
      </c>
    </row>
    <row r="445" spans="1:5" hidden="1">
      <c r="A445" s="34">
        <v>6</v>
      </c>
      <c r="B445" s="35" t="s">
        <v>701</v>
      </c>
      <c r="C445" s="34">
        <v>15</v>
      </c>
      <c r="D445" s="34">
        <v>0</v>
      </c>
      <c r="E445" s="34">
        <v>0</v>
      </c>
    </row>
    <row r="446" spans="1:5" hidden="1">
      <c r="A446" s="34">
        <v>6</v>
      </c>
      <c r="B446" s="35" t="s">
        <v>701</v>
      </c>
      <c r="C446" s="34">
        <v>21</v>
      </c>
      <c r="D446" s="34">
        <v>2</v>
      </c>
      <c r="E446" s="34">
        <v>0</v>
      </c>
    </row>
    <row r="447" spans="1:5" hidden="1">
      <c r="A447" s="34">
        <v>6</v>
      </c>
      <c r="B447" s="35" t="s">
        <v>701</v>
      </c>
      <c r="C447" s="34">
        <v>7</v>
      </c>
      <c r="D447" s="34">
        <v>0</v>
      </c>
      <c r="E447" s="34">
        <v>0</v>
      </c>
    </row>
    <row r="448" spans="1:5" hidden="1">
      <c r="A448" s="34">
        <v>6</v>
      </c>
      <c r="B448" s="35" t="s">
        <v>701</v>
      </c>
      <c r="C448" s="34">
        <v>9</v>
      </c>
      <c r="D448" s="34">
        <v>0</v>
      </c>
      <c r="E448" s="34">
        <v>0</v>
      </c>
    </row>
    <row r="449" spans="1:5" hidden="1">
      <c r="A449" s="34">
        <v>6</v>
      </c>
      <c r="B449" s="35" t="s">
        <v>701</v>
      </c>
      <c r="C449" s="34">
        <v>3</v>
      </c>
      <c r="D449" s="34">
        <v>0</v>
      </c>
      <c r="E449" s="34">
        <v>1</v>
      </c>
    </row>
    <row r="450" spans="1:5" hidden="1">
      <c r="A450" s="34">
        <v>6</v>
      </c>
      <c r="B450" s="35" t="s">
        <v>701</v>
      </c>
      <c r="C450" s="34">
        <v>1</v>
      </c>
      <c r="D450" s="34">
        <v>0</v>
      </c>
      <c r="E450" s="34">
        <v>0</v>
      </c>
    </row>
    <row r="451" spans="1:5" hidden="1">
      <c r="A451" s="34">
        <v>6</v>
      </c>
      <c r="B451" s="35" t="s">
        <v>701</v>
      </c>
      <c r="C451" s="34">
        <v>2</v>
      </c>
      <c r="D451" s="34">
        <v>2</v>
      </c>
      <c r="E451" s="34">
        <v>0</v>
      </c>
    </row>
    <row r="452" spans="1:5" hidden="1">
      <c r="A452" s="34">
        <v>6</v>
      </c>
      <c r="B452" s="35" t="s">
        <v>701</v>
      </c>
      <c r="C452" s="34">
        <v>6</v>
      </c>
      <c r="D452" s="34">
        <v>0</v>
      </c>
      <c r="E452" s="34">
        <v>0</v>
      </c>
    </row>
    <row r="453" spans="1:5" hidden="1">
      <c r="A453" s="34">
        <v>6</v>
      </c>
      <c r="B453" s="35" t="s">
        <v>701</v>
      </c>
      <c r="C453" s="34">
        <v>11</v>
      </c>
      <c r="D453" s="34">
        <v>0</v>
      </c>
      <c r="E453" s="34">
        <v>0</v>
      </c>
    </row>
    <row r="454" spans="1:5" hidden="1">
      <c r="A454" s="34">
        <v>6</v>
      </c>
      <c r="B454" s="35" t="s">
        <v>701</v>
      </c>
      <c r="C454" s="34">
        <v>1</v>
      </c>
      <c r="D454" s="34">
        <v>0</v>
      </c>
      <c r="E454" s="34">
        <v>0</v>
      </c>
    </row>
    <row r="455" spans="1:5" hidden="1">
      <c r="A455" s="34">
        <v>6</v>
      </c>
      <c r="B455" s="35" t="s">
        <v>701</v>
      </c>
      <c r="C455" s="34">
        <v>10</v>
      </c>
      <c r="D455" s="34">
        <v>0</v>
      </c>
      <c r="E455" s="34">
        <v>0</v>
      </c>
    </row>
    <row r="456" spans="1:5" hidden="1">
      <c r="A456" s="34">
        <v>6</v>
      </c>
      <c r="B456" s="35" t="s">
        <v>701</v>
      </c>
      <c r="C456" s="34">
        <v>4</v>
      </c>
      <c r="D456" s="34">
        <v>1</v>
      </c>
      <c r="E456" s="34">
        <v>0</v>
      </c>
    </row>
    <row r="457" spans="1:5" hidden="1">
      <c r="A457" s="34">
        <v>6</v>
      </c>
      <c r="B457" s="35" t="s">
        <v>701</v>
      </c>
      <c r="C457" s="34">
        <v>5</v>
      </c>
      <c r="D457" s="34">
        <v>0</v>
      </c>
      <c r="E457" s="34">
        <v>0</v>
      </c>
    </row>
    <row r="458" spans="1:5" hidden="1">
      <c r="A458" s="34">
        <v>6</v>
      </c>
      <c r="B458" s="35" t="s">
        <v>701</v>
      </c>
      <c r="C458" s="34">
        <v>5</v>
      </c>
      <c r="D458" s="34">
        <v>0</v>
      </c>
      <c r="E458" s="34">
        <v>0</v>
      </c>
    </row>
    <row r="459" spans="1:5" hidden="1">
      <c r="A459" s="34">
        <v>6</v>
      </c>
      <c r="B459" s="35" t="s">
        <v>701</v>
      </c>
      <c r="C459" s="34">
        <v>2</v>
      </c>
      <c r="D459" s="34">
        <v>0</v>
      </c>
      <c r="E459" s="34">
        <v>0</v>
      </c>
    </row>
    <row r="460" spans="1:5" hidden="1">
      <c r="A460" s="34">
        <v>6</v>
      </c>
      <c r="B460" s="35" t="s">
        <v>701</v>
      </c>
      <c r="C460" s="34">
        <v>3</v>
      </c>
      <c r="D460" s="34">
        <v>0</v>
      </c>
      <c r="E460" s="34">
        <v>0</v>
      </c>
    </row>
    <row r="461" spans="1:5" hidden="1">
      <c r="A461" s="34">
        <v>6</v>
      </c>
      <c r="B461" s="35" t="s">
        <v>701</v>
      </c>
      <c r="C461" s="34">
        <v>1</v>
      </c>
      <c r="D461" s="34">
        <v>0</v>
      </c>
      <c r="E461" s="34">
        <v>0</v>
      </c>
    </row>
    <row r="462" spans="1:5" hidden="1">
      <c r="A462" s="34">
        <v>6</v>
      </c>
      <c r="B462" s="35" t="s">
        <v>702</v>
      </c>
      <c r="C462" s="34">
        <v>70</v>
      </c>
      <c r="D462" s="34">
        <v>1</v>
      </c>
      <c r="E462" s="34">
        <v>0</v>
      </c>
    </row>
    <row r="463" spans="1:5" hidden="1">
      <c r="A463" s="34">
        <v>6</v>
      </c>
      <c r="B463" s="35" t="s">
        <v>702</v>
      </c>
      <c r="C463" s="34">
        <v>18</v>
      </c>
      <c r="D463" s="34">
        <v>0</v>
      </c>
      <c r="E463" s="34">
        <v>0</v>
      </c>
    </row>
    <row r="464" spans="1:5" hidden="1">
      <c r="A464" s="34">
        <v>6</v>
      </c>
      <c r="B464" s="35" t="s">
        <v>702</v>
      </c>
      <c r="C464" s="34">
        <v>31</v>
      </c>
      <c r="D464" s="34">
        <v>1</v>
      </c>
      <c r="E464" s="34">
        <v>0</v>
      </c>
    </row>
    <row r="465" spans="1:5" hidden="1">
      <c r="A465" s="34">
        <v>6</v>
      </c>
      <c r="B465" s="35" t="s">
        <v>702</v>
      </c>
      <c r="C465" s="34">
        <v>13</v>
      </c>
      <c r="D465" s="34">
        <v>0</v>
      </c>
      <c r="E465" s="34">
        <v>0</v>
      </c>
    </row>
    <row r="466" spans="1:5" hidden="1">
      <c r="A466" s="34">
        <v>6</v>
      </c>
      <c r="B466" s="35" t="s">
        <v>702</v>
      </c>
      <c r="C466" s="34">
        <v>3</v>
      </c>
      <c r="D466" s="34">
        <v>0</v>
      </c>
      <c r="E466" s="34">
        <v>0</v>
      </c>
    </row>
    <row r="467" spans="1:5" hidden="1">
      <c r="A467" s="34">
        <v>6</v>
      </c>
      <c r="B467" s="35" t="s">
        <v>702</v>
      </c>
      <c r="C467" s="34">
        <v>7</v>
      </c>
      <c r="D467" s="34">
        <v>0</v>
      </c>
      <c r="E467" s="34">
        <v>0</v>
      </c>
    </row>
    <row r="468" spans="1:5" hidden="1">
      <c r="A468" s="34">
        <v>6</v>
      </c>
      <c r="B468" s="35" t="s">
        <v>702</v>
      </c>
      <c r="C468" s="34">
        <v>3</v>
      </c>
      <c r="D468" s="34">
        <v>0</v>
      </c>
      <c r="E468" s="34">
        <v>2</v>
      </c>
    </row>
    <row r="469" spans="1:5" hidden="1">
      <c r="A469" s="34">
        <v>6</v>
      </c>
      <c r="B469" s="35" t="s">
        <v>703</v>
      </c>
      <c r="C469" s="34">
        <v>38</v>
      </c>
      <c r="D469" s="34">
        <v>1</v>
      </c>
      <c r="E469" s="34">
        <v>0</v>
      </c>
    </row>
    <row r="470" spans="1:5" hidden="1">
      <c r="A470" s="34">
        <v>6</v>
      </c>
      <c r="B470" s="35" t="s">
        <v>703</v>
      </c>
      <c r="C470" s="34">
        <v>24</v>
      </c>
      <c r="D470" s="34">
        <v>2</v>
      </c>
      <c r="E470" s="34">
        <v>0</v>
      </c>
    </row>
    <row r="471" spans="1:5" hidden="1">
      <c r="A471" s="34">
        <v>6</v>
      </c>
      <c r="B471" s="35" t="s">
        <v>703</v>
      </c>
      <c r="C471" s="34">
        <v>13</v>
      </c>
      <c r="D471" s="34">
        <v>0</v>
      </c>
      <c r="E471" s="34">
        <v>0</v>
      </c>
    </row>
    <row r="472" spans="1:5" hidden="1">
      <c r="A472" s="34">
        <v>6</v>
      </c>
      <c r="B472" s="35" t="s">
        <v>704</v>
      </c>
      <c r="C472" s="34">
        <v>32</v>
      </c>
      <c r="D472" s="34">
        <v>0</v>
      </c>
      <c r="E472" s="34">
        <v>0</v>
      </c>
    </row>
    <row r="473" spans="1:5" hidden="1">
      <c r="A473" s="34">
        <v>6</v>
      </c>
      <c r="B473" s="35" t="s">
        <v>704</v>
      </c>
      <c r="C473" s="34">
        <v>9</v>
      </c>
      <c r="D473" s="34">
        <v>1</v>
      </c>
      <c r="E473" s="34">
        <v>0</v>
      </c>
    </row>
    <row r="474" spans="1:5" hidden="1">
      <c r="A474" s="34">
        <v>6</v>
      </c>
      <c r="B474" s="35" t="s">
        <v>705</v>
      </c>
      <c r="C474" s="34">
        <v>23</v>
      </c>
      <c r="D474" s="34">
        <v>3</v>
      </c>
      <c r="E474" s="34">
        <v>2</v>
      </c>
    </row>
    <row r="475" spans="1:5" hidden="1">
      <c r="A475" s="34">
        <v>6</v>
      </c>
      <c r="B475" s="35" t="s">
        <v>706</v>
      </c>
      <c r="C475" s="34">
        <v>39</v>
      </c>
      <c r="D475" s="34">
        <v>1</v>
      </c>
      <c r="E475" s="34">
        <v>0</v>
      </c>
    </row>
    <row r="476" spans="1:5" hidden="1">
      <c r="A476" s="34">
        <v>6</v>
      </c>
      <c r="B476" s="35" t="s">
        <v>706</v>
      </c>
      <c r="C476" s="34">
        <v>15</v>
      </c>
      <c r="D476" s="34">
        <v>0</v>
      </c>
      <c r="E476" s="34">
        <v>0</v>
      </c>
    </row>
    <row r="477" spans="1:5" hidden="1">
      <c r="A477" s="34">
        <v>6</v>
      </c>
      <c r="B477" s="35" t="s">
        <v>707</v>
      </c>
      <c r="C477" s="34">
        <v>12</v>
      </c>
      <c r="D477" s="34">
        <v>0</v>
      </c>
      <c r="E477" s="34">
        <v>0</v>
      </c>
    </row>
    <row r="478" spans="1:5" hidden="1">
      <c r="A478" s="34">
        <v>6</v>
      </c>
      <c r="B478" s="35" t="s">
        <v>708</v>
      </c>
      <c r="C478" s="34">
        <v>66</v>
      </c>
      <c r="D478" s="34">
        <v>6</v>
      </c>
      <c r="E478" s="34">
        <v>1</v>
      </c>
    </row>
    <row r="479" spans="1:5" hidden="1">
      <c r="A479" s="34">
        <v>6</v>
      </c>
      <c r="B479" s="35" t="s">
        <v>708</v>
      </c>
      <c r="C479" s="34">
        <v>26</v>
      </c>
      <c r="D479" s="34">
        <v>1</v>
      </c>
      <c r="E479" s="34">
        <v>0</v>
      </c>
    </row>
    <row r="480" spans="1:5" hidden="1">
      <c r="A480" s="34">
        <v>6</v>
      </c>
      <c r="B480" s="35" t="s">
        <v>708</v>
      </c>
      <c r="C480" s="34">
        <v>4</v>
      </c>
      <c r="D480" s="34">
        <v>0</v>
      </c>
      <c r="E480" s="34">
        <v>0</v>
      </c>
    </row>
    <row r="481" spans="1:5" hidden="1">
      <c r="A481" s="34">
        <v>6</v>
      </c>
      <c r="B481" s="35" t="s">
        <v>708</v>
      </c>
      <c r="C481" s="34">
        <v>10</v>
      </c>
      <c r="D481" s="34">
        <v>0</v>
      </c>
      <c r="E481" s="34">
        <v>0</v>
      </c>
    </row>
    <row r="482" spans="1:5" hidden="1">
      <c r="A482" s="34">
        <v>6</v>
      </c>
      <c r="B482" s="35" t="s">
        <v>709</v>
      </c>
      <c r="C482" s="34">
        <v>35</v>
      </c>
      <c r="D482" s="34">
        <v>2</v>
      </c>
      <c r="E482" s="34">
        <v>0</v>
      </c>
    </row>
    <row r="483" spans="1:5" hidden="1">
      <c r="A483" s="34">
        <v>6</v>
      </c>
      <c r="B483" s="35" t="s">
        <v>709</v>
      </c>
      <c r="C483" s="34">
        <v>2</v>
      </c>
      <c r="D483" s="34">
        <v>0</v>
      </c>
      <c r="E483" s="34">
        <v>0</v>
      </c>
    </row>
    <row r="484" spans="1:5" hidden="1">
      <c r="A484" s="34">
        <v>6</v>
      </c>
      <c r="B484" s="35" t="s">
        <v>710</v>
      </c>
      <c r="C484" s="34">
        <v>74</v>
      </c>
      <c r="D484" s="34">
        <v>10</v>
      </c>
      <c r="E484" s="34">
        <v>5</v>
      </c>
    </row>
    <row r="485" spans="1:5" hidden="1">
      <c r="A485" s="34">
        <v>6</v>
      </c>
      <c r="B485" s="35" t="s">
        <v>710</v>
      </c>
      <c r="C485" s="34">
        <v>11</v>
      </c>
      <c r="D485" s="34">
        <v>0</v>
      </c>
      <c r="E485" s="34">
        <v>0</v>
      </c>
    </row>
    <row r="486" spans="1:5" hidden="1">
      <c r="A486" s="34">
        <v>6</v>
      </c>
      <c r="B486" s="35" t="s">
        <v>710</v>
      </c>
      <c r="C486" s="34">
        <v>36</v>
      </c>
      <c r="D486" s="34">
        <v>1</v>
      </c>
      <c r="E486" s="34">
        <v>2</v>
      </c>
    </row>
    <row r="487" spans="1:5" hidden="1">
      <c r="A487" s="34">
        <v>6</v>
      </c>
      <c r="B487" s="35" t="s">
        <v>710</v>
      </c>
      <c r="C487" s="34">
        <v>20</v>
      </c>
      <c r="D487" s="34">
        <v>0</v>
      </c>
      <c r="E487" s="34">
        <v>0</v>
      </c>
    </row>
    <row r="488" spans="1:5" hidden="1">
      <c r="A488" s="34">
        <v>6</v>
      </c>
      <c r="B488" s="35" t="s">
        <v>710</v>
      </c>
      <c r="C488" s="34">
        <v>28</v>
      </c>
      <c r="D488" s="34">
        <v>2</v>
      </c>
      <c r="E488" s="34">
        <v>1</v>
      </c>
    </row>
    <row r="489" spans="1:5" hidden="1">
      <c r="A489" s="34">
        <v>6</v>
      </c>
      <c r="B489" s="35" t="s">
        <v>710</v>
      </c>
      <c r="C489" s="34">
        <v>12</v>
      </c>
      <c r="D489" s="34">
        <v>0</v>
      </c>
      <c r="E489" s="34">
        <v>1</v>
      </c>
    </row>
    <row r="490" spans="1:5" hidden="1">
      <c r="A490" s="34">
        <v>6</v>
      </c>
      <c r="B490" s="35" t="s">
        <v>710</v>
      </c>
      <c r="C490" s="34">
        <v>7</v>
      </c>
      <c r="D490" s="34">
        <v>0</v>
      </c>
      <c r="E490" s="34">
        <v>0</v>
      </c>
    </row>
    <row r="491" spans="1:5" hidden="1">
      <c r="A491" s="34">
        <v>6</v>
      </c>
      <c r="B491" s="35" t="s">
        <v>710</v>
      </c>
      <c r="C491" s="34">
        <v>17</v>
      </c>
      <c r="D491" s="34">
        <v>3</v>
      </c>
      <c r="E491" s="34">
        <v>0</v>
      </c>
    </row>
    <row r="492" spans="1:5" hidden="1">
      <c r="A492" s="34">
        <v>6</v>
      </c>
      <c r="B492" s="35" t="s">
        <v>710</v>
      </c>
      <c r="C492" s="34">
        <v>15</v>
      </c>
      <c r="D492" s="34">
        <v>1</v>
      </c>
      <c r="E492" s="34">
        <v>0</v>
      </c>
    </row>
    <row r="493" spans="1:5" hidden="1">
      <c r="A493" s="34">
        <v>6</v>
      </c>
      <c r="B493" s="35" t="s">
        <v>710</v>
      </c>
      <c r="C493" s="34">
        <v>2</v>
      </c>
      <c r="D493" s="34">
        <v>0</v>
      </c>
      <c r="E493" s="34">
        <v>0</v>
      </c>
    </row>
    <row r="494" spans="1:5" hidden="1">
      <c r="A494" s="34">
        <v>6</v>
      </c>
      <c r="B494" s="35" t="s">
        <v>710</v>
      </c>
      <c r="C494" s="34">
        <v>8</v>
      </c>
      <c r="D494" s="34">
        <v>2</v>
      </c>
      <c r="E494" s="34">
        <v>1</v>
      </c>
    </row>
    <row r="495" spans="1:5" hidden="1">
      <c r="A495" s="34">
        <v>6</v>
      </c>
      <c r="B495" s="35" t="s">
        <v>711</v>
      </c>
      <c r="C495" s="34">
        <v>32</v>
      </c>
      <c r="D495" s="34">
        <v>1</v>
      </c>
      <c r="E495" s="34">
        <v>0</v>
      </c>
    </row>
    <row r="496" spans="1:5" hidden="1">
      <c r="A496" s="34">
        <v>6</v>
      </c>
      <c r="B496" s="35" t="s">
        <v>711</v>
      </c>
      <c r="C496" s="34">
        <v>66</v>
      </c>
      <c r="D496" s="34">
        <v>0</v>
      </c>
      <c r="E496" s="34">
        <v>0</v>
      </c>
    </row>
    <row r="497" spans="1:5" hidden="1">
      <c r="A497" s="34">
        <v>6</v>
      </c>
      <c r="B497" s="35" t="s">
        <v>711</v>
      </c>
      <c r="C497" s="34">
        <v>30</v>
      </c>
      <c r="D497" s="34">
        <v>2</v>
      </c>
      <c r="E497" s="34">
        <v>0</v>
      </c>
    </row>
    <row r="498" spans="1:5" hidden="1">
      <c r="A498" s="34">
        <v>6</v>
      </c>
      <c r="B498" s="35" t="s">
        <v>711</v>
      </c>
      <c r="C498" s="34">
        <v>33</v>
      </c>
      <c r="D498" s="34">
        <v>2</v>
      </c>
      <c r="E498" s="34">
        <v>1</v>
      </c>
    </row>
    <row r="499" spans="1:5" hidden="1">
      <c r="A499" s="34">
        <v>6</v>
      </c>
      <c r="B499" s="35" t="s">
        <v>711</v>
      </c>
      <c r="C499" s="34">
        <v>16</v>
      </c>
      <c r="D499" s="34">
        <v>0</v>
      </c>
      <c r="E499" s="34">
        <v>0</v>
      </c>
    </row>
    <row r="500" spans="1:5" hidden="1">
      <c r="A500" s="34">
        <v>6</v>
      </c>
      <c r="B500" s="35" t="s">
        <v>712</v>
      </c>
      <c r="C500" s="34">
        <v>73</v>
      </c>
      <c r="D500" s="34">
        <v>4</v>
      </c>
      <c r="E500" s="34">
        <v>1</v>
      </c>
    </row>
    <row r="501" spans="1:5" hidden="1">
      <c r="A501" s="34">
        <v>6</v>
      </c>
      <c r="B501" s="35" t="s">
        <v>712</v>
      </c>
      <c r="C501" s="34">
        <v>32</v>
      </c>
      <c r="D501" s="34">
        <v>2</v>
      </c>
      <c r="E501" s="34">
        <v>0</v>
      </c>
    </row>
    <row r="502" spans="1:5" hidden="1">
      <c r="A502" s="34">
        <v>6</v>
      </c>
      <c r="B502" s="35" t="s">
        <v>712</v>
      </c>
      <c r="C502" s="34">
        <v>21</v>
      </c>
      <c r="D502" s="34">
        <v>3</v>
      </c>
      <c r="E502" s="34">
        <v>0</v>
      </c>
    </row>
    <row r="503" spans="1:5" hidden="1">
      <c r="A503" s="34">
        <v>6</v>
      </c>
      <c r="B503" s="35" t="s">
        <v>712</v>
      </c>
      <c r="C503" s="34">
        <v>8</v>
      </c>
      <c r="D503" s="34">
        <v>0</v>
      </c>
      <c r="E503" s="34">
        <v>0</v>
      </c>
    </row>
    <row r="504" spans="1:5" hidden="1">
      <c r="A504" s="34">
        <v>6</v>
      </c>
      <c r="B504" s="35" t="s">
        <v>712</v>
      </c>
      <c r="C504" s="34">
        <v>1</v>
      </c>
      <c r="D504" s="34">
        <v>0</v>
      </c>
      <c r="E504" s="34">
        <v>0</v>
      </c>
    </row>
    <row r="505" spans="1:5" hidden="1">
      <c r="A505" s="34">
        <v>6</v>
      </c>
      <c r="B505" s="35" t="s">
        <v>713</v>
      </c>
      <c r="C505" s="34">
        <v>37</v>
      </c>
      <c r="D505" s="34">
        <v>2</v>
      </c>
      <c r="E505" s="34">
        <v>0</v>
      </c>
    </row>
    <row r="506" spans="1:5" hidden="1">
      <c r="A506" s="34">
        <v>6</v>
      </c>
      <c r="B506" s="35" t="s">
        <v>713</v>
      </c>
      <c r="C506" s="34">
        <v>16</v>
      </c>
      <c r="D506" s="34">
        <v>0</v>
      </c>
      <c r="E506" s="34">
        <v>0</v>
      </c>
    </row>
    <row r="507" spans="1:5" hidden="1">
      <c r="A507" s="34">
        <v>6</v>
      </c>
      <c r="B507" s="35" t="s">
        <v>714</v>
      </c>
      <c r="C507" s="34">
        <v>76</v>
      </c>
      <c r="D507" s="34">
        <v>10</v>
      </c>
      <c r="E507" s="34">
        <v>4</v>
      </c>
    </row>
    <row r="508" spans="1:5" hidden="1">
      <c r="A508" s="34">
        <v>6</v>
      </c>
      <c r="B508" s="35" t="s">
        <v>714</v>
      </c>
      <c r="C508" s="34">
        <v>32</v>
      </c>
      <c r="D508" s="34">
        <v>1</v>
      </c>
      <c r="E508" s="34">
        <v>0</v>
      </c>
    </row>
    <row r="509" spans="1:5" hidden="1">
      <c r="A509" s="34">
        <v>6</v>
      </c>
      <c r="B509" s="35" t="s">
        <v>714</v>
      </c>
      <c r="C509" s="34">
        <v>67</v>
      </c>
      <c r="D509" s="34">
        <v>2</v>
      </c>
      <c r="E509" s="34">
        <v>0</v>
      </c>
    </row>
    <row r="510" spans="1:5" hidden="1">
      <c r="A510" s="34">
        <v>6</v>
      </c>
      <c r="B510" s="35" t="s">
        <v>714</v>
      </c>
      <c r="C510" s="34">
        <v>75</v>
      </c>
      <c r="D510" s="34">
        <v>7</v>
      </c>
      <c r="E510" s="34">
        <v>12</v>
      </c>
    </row>
    <row r="511" spans="1:5" hidden="1">
      <c r="A511" s="34">
        <v>6</v>
      </c>
      <c r="B511" s="35" t="s">
        <v>714</v>
      </c>
      <c r="C511" s="34">
        <v>38</v>
      </c>
      <c r="D511" s="34">
        <v>2</v>
      </c>
      <c r="E511" s="34">
        <v>0</v>
      </c>
    </row>
    <row r="512" spans="1:5" hidden="1">
      <c r="A512" s="34">
        <v>6</v>
      </c>
      <c r="B512" s="35" t="s">
        <v>714</v>
      </c>
      <c r="C512" s="34">
        <v>73</v>
      </c>
      <c r="D512" s="34">
        <v>6</v>
      </c>
      <c r="E512" s="34">
        <v>2</v>
      </c>
    </row>
    <row r="513" spans="1:5" hidden="1">
      <c r="A513" s="34">
        <v>6</v>
      </c>
      <c r="B513" s="35" t="s">
        <v>714</v>
      </c>
      <c r="C513" s="34">
        <v>26</v>
      </c>
      <c r="D513" s="34">
        <v>0</v>
      </c>
      <c r="E513" s="34">
        <v>0</v>
      </c>
    </row>
    <row r="514" spans="1:5" hidden="1">
      <c r="A514" s="34">
        <v>6</v>
      </c>
      <c r="B514" s="35" t="s">
        <v>714</v>
      </c>
      <c r="C514" s="34">
        <v>34</v>
      </c>
      <c r="D514" s="34">
        <v>2</v>
      </c>
      <c r="E514" s="34">
        <v>1</v>
      </c>
    </row>
    <row r="515" spans="1:5" hidden="1">
      <c r="A515" s="34">
        <v>6</v>
      </c>
      <c r="B515" s="35" t="s">
        <v>714</v>
      </c>
      <c r="C515" s="34">
        <v>33</v>
      </c>
      <c r="D515" s="34">
        <v>1</v>
      </c>
      <c r="E515" s="34">
        <v>0</v>
      </c>
    </row>
    <row r="516" spans="1:5" hidden="1">
      <c r="A516" s="34">
        <v>6</v>
      </c>
      <c r="B516" s="35" t="s">
        <v>714</v>
      </c>
      <c r="C516" s="34">
        <v>33</v>
      </c>
      <c r="D516" s="34">
        <v>5</v>
      </c>
      <c r="E516" s="34">
        <v>0</v>
      </c>
    </row>
    <row r="517" spans="1:5" hidden="1">
      <c r="A517" s="34">
        <v>6</v>
      </c>
      <c r="B517" s="35" t="s">
        <v>714</v>
      </c>
      <c r="C517" s="34">
        <v>33</v>
      </c>
      <c r="D517" s="34">
        <v>2</v>
      </c>
      <c r="E517" s="34">
        <v>0</v>
      </c>
    </row>
    <row r="518" spans="1:5" hidden="1">
      <c r="A518" s="34">
        <v>6</v>
      </c>
      <c r="B518" s="35" t="s">
        <v>714</v>
      </c>
      <c r="C518" s="34">
        <v>33</v>
      </c>
      <c r="D518" s="34">
        <v>1</v>
      </c>
      <c r="E518" s="34">
        <v>3</v>
      </c>
    </row>
    <row r="519" spans="1:5" hidden="1">
      <c r="A519" s="34">
        <v>6</v>
      </c>
      <c r="B519" s="35" t="s">
        <v>714</v>
      </c>
      <c r="C519" s="34">
        <v>19</v>
      </c>
      <c r="D519" s="34">
        <v>4</v>
      </c>
      <c r="E519" s="34">
        <v>2</v>
      </c>
    </row>
    <row r="520" spans="1:5" hidden="1">
      <c r="A520" s="34">
        <v>6</v>
      </c>
      <c r="B520" s="35" t="s">
        <v>714</v>
      </c>
      <c r="C520" s="34">
        <v>22</v>
      </c>
      <c r="D520" s="34">
        <v>0</v>
      </c>
      <c r="E520" s="34">
        <v>0</v>
      </c>
    </row>
    <row r="521" spans="1:5" hidden="1">
      <c r="A521" s="34">
        <v>6</v>
      </c>
      <c r="B521" s="35" t="s">
        <v>714</v>
      </c>
      <c r="C521" s="34">
        <v>37</v>
      </c>
      <c r="D521" s="34">
        <v>6</v>
      </c>
      <c r="E521" s="34">
        <v>3</v>
      </c>
    </row>
    <row r="522" spans="1:5" hidden="1">
      <c r="A522" s="34">
        <v>6</v>
      </c>
      <c r="B522" s="35" t="s">
        <v>714</v>
      </c>
      <c r="C522" s="34">
        <v>7</v>
      </c>
      <c r="D522" s="34">
        <v>1</v>
      </c>
      <c r="E522" s="34">
        <v>1</v>
      </c>
    </row>
    <row r="523" spans="1:5" hidden="1">
      <c r="A523" s="34">
        <v>6</v>
      </c>
      <c r="B523" s="35" t="s">
        <v>714</v>
      </c>
      <c r="C523" s="34">
        <v>19</v>
      </c>
      <c r="D523" s="34">
        <v>1</v>
      </c>
      <c r="E523" s="34">
        <v>0</v>
      </c>
    </row>
    <row r="524" spans="1:5" hidden="1">
      <c r="A524" s="34">
        <v>6</v>
      </c>
      <c r="B524" s="35" t="s">
        <v>714</v>
      </c>
      <c r="C524" s="34">
        <v>34</v>
      </c>
      <c r="D524" s="34">
        <v>4</v>
      </c>
      <c r="E524" s="34">
        <v>0</v>
      </c>
    </row>
    <row r="525" spans="1:5" hidden="1">
      <c r="A525" s="34">
        <v>6</v>
      </c>
      <c r="B525" s="35" t="s">
        <v>714</v>
      </c>
      <c r="C525" s="34">
        <v>24</v>
      </c>
      <c r="D525" s="34">
        <v>0</v>
      </c>
      <c r="E525" s="34">
        <v>1</v>
      </c>
    </row>
    <row r="526" spans="1:5" hidden="1">
      <c r="A526" s="34">
        <v>6</v>
      </c>
      <c r="B526" s="35" t="s">
        <v>714</v>
      </c>
      <c r="C526" s="34">
        <v>5</v>
      </c>
      <c r="D526" s="34">
        <v>2</v>
      </c>
      <c r="E526" s="34">
        <v>0</v>
      </c>
    </row>
    <row r="527" spans="1:5" hidden="1">
      <c r="A527" s="34">
        <v>6</v>
      </c>
      <c r="B527" s="35" t="s">
        <v>714</v>
      </c>
      <c r="C527" s="34">
        <v>33</v>
      </c>
      <c r="D527" s="34">
        <v>3</v>
      </c>
      <c r="E527" s="34">
        <v>1</v>
      </c>
    </row>
    <row r="528" spans="1:5" hidden="1">
      <c r="A528" s="34">
        <v>6</v>
      </c>
      <c r="B528" s="35" t="s">
        <v>714</v>
      </c>
      <c r="C528" s="34">
        <v>6</v>
      </c>
      <c r="D528" s="34">
        <v>0</v>
      </c>
      <c r="E528" s="34">
        <v>0</v>
      </c>
    </row>
    <row r="529" spans="1:5" hidden="1">
      <c r="A529" s="34">
        <v>6</v>
      </c>
      <c r="B529" s="35" t="s">
        <v>714</v>
      </c>
      <c r="C529" s="34">
        <v>30</v>
      </c>
      <c r="D529" s="34">
        <v>1</v>
      </c>
      <c r="E529" s="34">
        <v>0</v>
      </c>
    </row>
    <row r="530" spans="1:5" hidden="1">
      <c r="A530" s="34">
        <v>6</v>
      </c>
      <c r="B530" s="35" t="s">
        <v>714</v>
      </c>
      <c r="C530" s="34">
        <v>4</v>
      </c>
      <c r="D530" s="34">
        <v>0</v>
      </c>
      <c r="E530" s="34">
        <v>0</v>
      </c>
    </row>
    <row r="531" spans="1:5" hidden="1">
      <c r="A531" s="34">
        <v>6</v>
      </c>
      <c r="B531" s="35" t="s">
        <v>714</v>
      </c>
      <c r="C531" s="34">
        <v>2</v>
      </c>
      <c r="D531" s="34">
        <v>0</v>
      </c>
      <c r="E531" s="34">
        <v>0</v>
      </c>
    </row>
    <row r="532" spans="1:5" hidden="1">
      <c r="A532" s="34">
        <v>6</v>
      </c>
      <c r="B532" s="35" t="s">
        <v>714</v>
      </c>
      <c r="C532" s="34">
        <v>4</v>
      </c>
      <c r="D532" s="34">
        <v>0</v>
      </c>
      <c r="E532" s="34">
        <v>0</v>
      </c>
    </row>
    <row r="533" spans="1:5" hidden="1">
      <c r="A533" s="34">
        <v>6</v>
      </c>
      <c r="B533" s="35" t="s">
        <v>714</v>
      </c>
      <c r="C533" s="34">
        <v>1</v>
      </c>
      <c r="D533" s="34">
        <v>0</v>
      </c>
      <c r="E533" s="34">
        <v>0</v>
      </c>
    </row>
    <row r="534" spans="1:5" hidden="1">
      <c r="A534" s="34">
        <v>6</v>
      </c>
      <c r="B534" s="35" t="s">
        <v>714</v>
      </c>
      <c r="C534" s="34">
        <v>20</v>
      </c>
      <c r="D534" s="34">
        <v>3</v>
      </c>
      <c r="E534" s="34">
        <v>1</v>
      </c>
    </row>
    <row r="535" spans="1:5" hidden="1">
      <c r="A535" s="34">
        <v>6</v>
      </c>
      <c r="B535" s="35" t="s">
        <v>714</v>
      </c>
      <c r="C535" s="34">
        <v>39</v>
      </c>
      <c r="D535" s="34">
        <v>5</v>
      </c>
      <c r="E535" s="34">
        <v>6</v>
      </c>
    </row>
    <row r="536" spans="1:5" hidden="1">
      <c r="A536" s="34">
        <v>6</v>
      </c>
      <c r="B536" s="35" t="s">
        <v>714</v>
      </c>
      <c r="C536" s="34">
        <v>19</v>
      </c>
      <c r="D536" s="34">
        <v>1</v>
      </c>
      <c r="E536" s="34">
        <v>0</v>
      </c>
    </row>
    <row r="537" spans="1:5" hidden="1">
      <c r="A537" s="34">
        <v>6</v>
      </c>
      <c r="B537" s="35" t="s">
        <v>714</v>
      </c>
      <c r="C537" s="34">
        <v>12</v>
      </c>
      <c r="D537" s="34">
        <v>2</v>
      </c>
      <c r="E537" s="34">
        <v>1</v>
      </c>
    </row>
    <row r="538" spans="1:5" hidden="1">
      <c r="A538" s="34">
        <v>6</v>
      </c>
      <c r="B538" s="35" t="s">
        <v>714</v>
      </c>
      <c r="C538" s="34">
        <v>18</v>
      </c>
      <c r="D538" s="34">
        <v>4</v>
      </c>
      <c r="E538" s="34">
        <v>4</v>
      </c>
    </row>
    <row r="539" spans="1:5" hidden="1">
      <c r="A539" s="34">
        <v>6</v>
      </c>
      <c r="B539" s="35" t="s">
        <v>715</v>
      </c>
      <c r="C539" s="34">
        <v>36</v>
      </c>
      <c r="D539" s="34">
        <v>1</v>
      </c>
      <c r="E539" s="34">
        <v>0</v>
      </c>
    </row>
    <row r="540" spans="1:5" hidden="1">
      <c r="A540" s="34">
        <v>6</v>
      </c>
      <c r="B540" s="35" t="s">
        <v>715</v>
      </c>
      <c r="C540" s="34">
        <v>27</v>
      </c>
      <c r="D540" s="34">
        <v>0</v>
      </c>
      <c r="E540" s="34">
        <v>0</v>
      </c>
    </row>
    <row r="541" spans="1:5" hidden="1">
      <c r="A541" s="34">
        <v>6</v>
      </c>
      <c r="B541" s="35" t="s">
        <v>715</v>
      </c>
      <c r="C541" s="34">
        <v>36</v>
      </c>
      <c r="D541" s="34">
        <v>1</v>
      </c>
      <c r="E541" s="34">
        <v>0</v>
      </c>
    </row>
    <row r="542" spans="1:5" hidden="1">
      <c r="A542" s="34">
        <v>6</v>
      </c>
      <c r="B542" s="35" t="s">
        <v>715</v>
      </c>
      <c r="C542" s="34">
        <v>38</v>
      </c>
      <c r="D542" s="34">
        <v>2</v>
      </c>
      <c r="E542" s="34">
        <v>0</v>
      </c>
    </row>
    <row r="543" spans="1:5" hidden="1">
      <c r="A543" s="34">
        <v>6</v>
      </c>
      <c r="B543" s="35" t="s">
        <v>715</v>
      </c>
      <c r="C543" s="34">
        <v>22</v>
      </c>
      <c r="D543" s="34">
        <v>3</v>
      </c>
      <c r="E543" s="34">
        <v>3</v>
      </c>
    </row>
    <row r="544" spans="1:5" hidden="1">
      <c r="A544" s="34">
        <v>6</v>
      </c>
      <c r="B544" s="35" t="s">
        <v>715</v>
      </c>
      <c r="C544" s="34">
        <v>20</v>
      </c>
      <c r="D544" s="34">
        <v>1</v>
      </c>
      <c r="E544" s="34">
        <v>1</v>
      </c>
    </row>
    <row r="545" spans="1:5" hidden="1">
      <c r="A545" s="34">
        <v>6</v>
      </c>
      <c r="B545" s="35" t="s">
        <v>715</v>
      </c>
      <c r="C545" s="34">
        <v>21</v>
      </c>
      <c r="D545" s="34">
        <v>0</v>
      </c>
      <c r="E545" s="34">
        <v>1</v>
      </c>
    </row>
    <row r="546" spans="1:5" hidden="1">
      <c r="A546" s="34">
        <v>6</v>
      </c>
      <c r="B546" s="35" t="s">
        <v>715</v>
      </c>
      <c r="C546" s="34">
        <v>10</v>
      </c>
      <c r="D546" s="34">
        <v>0</v>
      </c>
      <c r="E546" s="34">
        <v>1</v>
      </c>
    </row>
    <row r="547" spans="1:5" hidden="1">
      <c r="A547" s="34">
        <v>6</v>
      </c>
      <c r="B547" s="35" t="s">
        <v>715</v>
      </c>
      <c r="C547" s="34">
        <v>12</v>
      </c>
      <c r="D547" s="34">
        <v>1</v>
      </c>
      <c r="E547" s="34">
        <v>0</v>
      </c>
    </row>
    <row r="548" spans="1:5" hidden="1">
      <c r="A548" s="34">
        <v>6</v>
      </c>
      <c r="B548" s="35" t="s">
        <v>715</v>
      </c>
      <c r="C548" s="34">
        <v>8</v>
      </c>
      <c r="D548" s="34">
        <v>0</v>
      </c>
      <c r="E548" s="34">
        <v>0</v>
      </c>
    </row>
    <row r="549" spans="1:5" hidden="1">
      <c r="A549" s="34">
        <v>6</v>
      </c>
      <c r="B549" s="35" t="s">
        <v>715</v>
      </c>
      <c r="C549" s="34">
        <v>4</v>
      </c>
      <c r="D549" s="34">
        <v>0</v>
      </c>
      <c r="E549" s="34">
        <v>0</v>
      </c>
    </row>
    <row r="550" spans="1:5" hidden="1">
      <c r="A550" s="34">
        <v>6</v>
      </c>
      <c r="B550" s="35" t="s">
        <v>715</v>
      </c>
      <c r="C550" s="34">
        <v>1</v>
      </c>
      <c r="D550" s="34">
        <v>0</v>
      </c>
      <c r="E550" s="34">
        <v>0</v>
      </c>
    </row>
    <row r="551" spans="1:5" hidden="1">
      <c r="A551" s="34">
        <v>6</v>
      </c>
      <c r="B551" s="35" t="s">
        <v>715</v>
      </c>
      <c r="C551" s="34">
        <v>3</v>
      </c>
      <c r="D551" s="34">
        <v>1</v>
      </c>
      <c r="E551" s="34">
        <v>0</v>
      </c>
    </row>
    <row r="552" spans="1:5" hidden="1">
      <c r="A552" s="34">
        <v>6</v>
      </c>
      <c r="B552" s="35" t="s">
        <v>715</v>
      </c>
      <c r="C552" s="34">
        <v>4</v>
      </c>
      <c r="D552" s="34">
        <v>0</v>
      </c>
      <c r="E552" s="34">
        <v>0</v>
      </c>
    </row>
    <row r="553" spans="1:5" hidden="1">
      <c r="A553" s="34">
        <v>6</v>
      </c>
      <c r="B553" s="35" t="s">
        <v>715</v>
      </c>
      <c r="C553" s="34">
        <v>2</v>
      </c>
      <c r="D553" s="34">
        <v>0</v>
      </c>
      <c r="E553" s="34">
        <v>0</v>
      </c>
    </row>
    <row r="554" spans="1:5" hidden="1">
      <c r="A554" s="34">
        <v>6</v>
      </c>
      <c r="B554" s="35" t="s">
        <v>715</v>
      </c>
      <c r="C554" s="34">
        <v>1</v>
      </c>
      <c r="D554" s="34">
        <v>0</v>
      </c>
      <c r="E554" s="34">
        <v>0</v>
      </c>
    </row>
    <row r="555" spans="1:5" hidden="1">
      <c r="A555" s="34">
        <v>6</v>
      </c>
      <c r="B555" s="35" t="s">
        <v>715</v>
      </c>
      <c r="C555" s="34">
        <v>2</v>
      </c>
      <c r="D555" s="34">
        <v>0</v>
      </c>
      <c r="E555" s="34">
        <v>0</v>
      </c>
    </row>
    <row r="556" spans="1:5" hidden="1">
      <c r="A556" s="34">
        <v>7</v>
      </c>
      <c r="B556" s="35" t="s">
        <v>655</v>
      </c>
      <c r="C556" s="34">
        <v>37</v>
      </c>
      <c r="D556" s="34">
        <v>1</v>
      </c>
      <c r="E556" s="34">
        <v>0</v>
      </c>
    </row>
    <row r="557" spans="1:5" hidden="1">
      <c r="A557" s="34">
        <v>7</v>
      </c>
      <c r="B557" s="35" t="s">
        <v>655</v>
      </c>
      <c r="C557" s="34">
        <v>18</v>
      </c>
      <c r="D557" s="34">
        <v>4</v>
      </c>
      <c r="E557" s="34">
        <v>1</v>
      </c>
    </row>
    <row r="558" spans="1:5" hidden="1">
      <c r="A558" s="34">
        <v>7</v>
      </c>
      <c r="B558" s="35" t="s">
        <v>655</v>
      </c>
      <c r="C558" s="34">
        <v>11</v>
      </c>
      <c r="D558" s="34">
        <v>0</v>
      </c>
      <c r="E558" s="34">
        <v>0</v>
      </c>
    </row>
    <row r="559" spans="1:5" hidden="1">
      <c r="A559" s="34">
        <v>7</v>
      </c>
      <c r="B559" s="35" t="s">
        <v>655</v>
      </c>
      <c r="C559" s="34">
        <v>14</v>
      </c>
      <c r="D559" s="34">
        <v>1</v>
      </c>
      <c r="E559" s="34">
        <v>0</v>
      </c>
    </row>
    <row r="560" spans="1:5" hidden="1">
      <c r="A560" s="40">
        <v>7</v>
      </c>
      <c r="B560" s="41" t="s">
        <v>716</v>
      </c>
      <c r="C560" s="40">
        <v>66</v>
      </c>
      <c r="D560" s="40">
        <v>2</v>
      </c>
      <c r="E560" s="40">
        <v>0</v>
      </c>
    </row>
    <row r="561" spans="1:5" hidden="1">
      <c r="A561" s="34">
        <v>7</v>
      </c>
      <c r="B561" s="35" t="s">
        <v>717</v>
      </c>
      <c r="C561" s="34">
        <v>25</v>
      </c>
      <c r="D561" s="34">
        <v>0</v>
      </c>
      <c r="E561" s="34">
        <v>0</v>
      </c>
    </row>
    <row r="562" spans="1:5" hidden="1">
      <c r="A562" s="34">
        <v>7</v>
      </c>
      <c r="B562" s="35" t="s">
        <v>718</v>
      </c>
      <c r="C562" s="34">
        <v>39</v>
      </c>
      <c r="D562" s="34">
        <v>0</v>
      </c>
      <c r="E562" s="34">
        <v>1</v>
      </c>
    </row>
    <row r="563" spans="1:5" hidden="1">
      <c r="A563" s="34">
        <v>7</v>
      </c>
      <c r="B563" s="35" t="s">
        <v>718</v>
      </c>
      <c r="C563" s="34">
        <v>25</v>
      </c>
      <c r="D563" s="34">
        <v>2</v>
      </c>
      <c r="E563" s="34">
        <v>1</v>
      </c>
    </row>
    <row r="564" spans="1:5" hidden="1">
      <c r="A564" s="34">
        <v>7</v>
      </c>
      <c r="B564" s="35" t="s">
        <v>719</v>
      </c>
      <c r="C564" s="34">
        <v>37</v>
      </c>
      <c r="D564" s="34">
        <v>5</v>
      </c>
      <c r="E564" s="34">
        <v>1</v>
      </c>
    </row>
    <row r="565" spans="1:5" hidden="1">
      <c r="A565" s="34">
        <v>7</v>
      </c>
      <c r="B565" s="35" t="s">
        <v>720</v>
      </c>
      <c r="C565" s="34">
        <v>71</v>
      </c>
      <c r="D565" s="34">
        <v>2</v>
      </c>
      <c r="E565" s="34">
        <v>0</v>
      </c>
    </row>
    <row r="566" spans="1:5" hidden="1">
      <c r="A566" s="34">
        <v>7</v>
      </c>
      <c r="B566" s="35" t="s">
        <v>721</v>
      </c>
      <c r="C566" s="34">
        <v>34</v>
      </c>
      <c r="D566" s="34">
        <v>1</v>
      </c>
      <c r="E566" s="34">
        <v>0</v>
      </c>
    </row>
    <row r="567" spans="1:5" hidden="1">
      <c r="A567" s="34">
        <v>7</v>
      </c>
      <c r="B567" s="35" t="s">
        <v>722</v>
      </c>
      <c r="C567" s="34">
        <v>36</v>
      </c>
      <c r="D567" s="34">
        <v>3</v>
      </c>
      <c r="E567" s="34">
        <v>1</v>
      </c>
    </row>
    <row r="568" spans="1:5" hidden="1">
      <c r="A568" s="34">
        <v>7</v>
      </c>
      <c r="B568" s="35" t="s">
        <v>722</v>
      </c>
      <c r="C568" s="34">
        <v>21</v>
      </c>
      <c r="D568" s="34">
        <v>0</v>
      </c>
      <c r="E568" s="34">
        <v>0</v>
      </c>
    </row>
    <row r="569" spans="1:5" hidden="1">
      <c r="A569" s="34">
        <v>7</v>
      </c>
      <c r="B569" s="35" t="s">
        <v>723</v>
      </c>
      <c r="C569" s="34">
        <v>54</v>
      </c>
      <c r="D569" s="34">
        <v>0</v>
      </c>
      <c r="E569" s="34">
        <v>0</v>
      </c>
    </row>
    <row r="570" spans="1:5" hidden="1">
      <c r="A570" s="34">
        <v>7</v>
      </c>
      <c r="B570" s="35" t="s">
        <v>724</v>
      </c>
      <c r="C570" s="34">
        <v>67</v>
      </c>
      <c r="D570" s="34">
        <v>3</v>
      </c>
      <c r="E570" s="34">
        <v>2</v>
      </c>
    </row>
    <row r="571" spans="1:5" hidden="1">
      <c r="A571" s="34">
        <v>7</v>
      </c>
      <c r="B571" s="35" t="s">
        <v>725</v>
      </c>
      <c r="C571" s="34">
        <v>15</v>
      </c>
      <c r="D571" s="34">
        <v>0</v>
      </c>
      <c r="E571" s="34">
        <v>0</v>
      </c>
    </row>
    <row r="572" spans="1:5" hidden="1">
      <c r="A572" s="34">
        <v>7</v>
      </c>
      <c r="B572" s="35" t="s">
        <v>725</v>
      </c>
      <c r="C572" s="34">
        <v>67</v>
      </c>
      <c r="D572" s="34">
        <v>6</v>
      </c>
      <c r="E572" s="34">
        <v>7</v>
      </c>
    </row>
    <row r="573" spans="1:5" hidden="1">
      <c r="A573" s="34">
        <v>7</v>
      </c>
      <c r="B573" s="35" t="s">
        <v>725</v>
      </c>
      <c r="C573" s="34">
        <v>66</v>
      </c>
      <c r="D573" s="34">
        <v>6</v>
      </c>
      <c r="E573" s="34">
        <v>2</v>
      </c>
    </row>
    <row r="574" spans="1:5" hidden="1">
      <c r="A574" s="34">
        <v>7</v>
      </c>
      <c r="B574" s="35" t="s">
        <v>725</v>
      </c>
      <c r="C574" s="34">
        <v>22</v>
      </c>
      <c r="D574" s="34">
        <v>0</v>
      </c>
      <c r="E574" s="34">
        <v>0</v>
      </c>
    </row>
    <row r="575" spans="1:5" hidden="1">
      <c r="A575" s="34">
        <v>7</v>
      </c>
      <c r="B575" s="35" t="s">
        <v>725</v>
      </c>
      <c r="C575" s="34">
        <v>19</v>
      </c>
      <c r="D575" s="34">
        <v>3</v>
      </c>
      <c r="E575" s="34">
        <v>2</v>
      </c>
    </row>
    <row r="576" spans="1:5" hidden="1">
      <c r="A576" s="34">
        <v>7</v>
      </c>
      <c r="B576" s="35" t="s">
        <v>725</v>
      </c>
      <c r="C576" s="34">
        <v>21</v>
      </c>
      <c r="D576" s="34">
        <v>1</v>
      </c>
      <c r="E576" s="34">
        <v>0</v>
      </c>
    </row>
    <row r="577" spans="1:5" hidden="1">
      <c r="A577" s="34">
        <v>7</v>
      </c>
      <c r="B577" s="35" t="s">
        <v>725</v>
      </c>
      <c r="C577" s="34">
        <v>16</v>
      </c>
      <c r="D577" s="34">
        <v>1</v>
      </c>
      <c r="E577" s="34">
        <v>1</v>
      </c>
    </row>
    <row r="578" spans="1:5" hidden="1">
      <c r="A578" s="34">
        <v>7</v>
      </c>
      <c r="B578" s="35" t="s">
        <v>725</v>
      </c>
      <c r="C578" s="34">
        <v>11</v>
      </c>
      <c r="D578" s="34">
        <v>0</v>
      </c>
      <c r="E578" s="34">
        <v>2</v>
      </c>
    </row>
    <row r="579" spans="1:5" hidden="1">
      <c r="A579" s="34">
        <v>7</v>
      </c>
      <c r="B579" s="35" t="s">
        <v>725</v>
      </c>
      <c r="C579" s="34">
        <v>3</v>
      </c>
      <c r="D579" s="34">
        <v>0</v>
      </c>
      <c r="E579" s="34">
        <v>0</v>
      </c>
    </row>
    <row r="580" spans="1:5" hidden="1">
      <c r="A580" s="34">
        <v>7</v>
      </c>
      <c r="B580" s="35" t="s">
        <v>725</v>
      </c>
      <c r="C580" s="34">
        <v>1</v>
      </c>
      <c r="D580" s="34">
        <v>1</v>
      </c>
      <c r="E580" s="34">
        <v>0</v>
      </c>
    </row>
    <row r="581" spans="1:5" hidden="1">
      <c r="A581" s="34">
        <v>7</v>
      </c>
      <c r="B581" s="35" t="s">
        <v>725</v>
      </c>
      <c r="C581" s="34">
        <v>8</v>
      </c>
      <c r="D581" s="34">
        <v>0</v>
      </c>
      <c r="E581" s="34">
        <v>1</v>
      </c>
    </row>
    <row r="582" spans="1:5" hidden="1">
      <c r="A582" s="34">
        <v>7</v>
      </c>
      <c r="B582" s="35" t="s">
        <v>726</v>
      </c>
      <c r="C582" s="34">
        <v>58</v>
      </c>
      <c r="D582" s="34">
        <v>0</v>
      </c>
      <c r="E582" s="34">
        <v>0</v>
      </c>
    </row>
    <row r="583" spans="1:5" hidden="1">
      <c r="A583" s="34">
        <v>7</v>
      </c>
      <c r="B583" s="35" t="s">
        <v>726</v>
      </c>
      <c r="C583" s="34">
        <v>33</v>
      </c>
      <c r="D583" s="34">
        <v>1</v>
      </c>
      <c r="E583" s="34">
        <v>0</v>
      </c>
    </row>
    <row r="584" spans="1:5" hidden="1">
      <c r="A584" s="34">
        <v>7</v>
      </c>
      <c r="B584" s="35" t="s">
        <v>726</v>
      </c>
      <c r="C584" s="34">
        <v>75</v>
      </c>
      <c r="D584" s="34">
        <v>3</v>
      </c>
      <c r="E584" s="34">
        <v>1</v>
      </c>
    </row>
    <row r="585" spans="1:5" hidden="1">
      <c r="A585" s="34">
        <v>7</v>
      </c>
      <c r="B585" s="35" t="s">
        <v>726</v>
      </c>
      <c r="C585" s="34">
        <v>51</v>
      </c>
      <c r="D585" s="34">
        <v>1</v>
      </c>
      <c r="E585" s="34">
        <v>1</v>
      </c>
    </row>
    <row r="586" spans="1:5" hidden="1">
      <c r="A586" s="34">
        <v>7</v>
      </c>
      <c r="B586" s="35" t="s">
        <v>726</v>
      </c>
      <c r="C586" s="34">
        <v>9</v>
      </c>
      <c r="D586" s="34">
        <v>0</v>
      </c>
      <c r="E586" s="34">
        <v>0</v>
      </c>
    </row>
    <row r="587" spans="1:5" hidden="1">
      <c r="A587" s="34">
        <v>7</v>
      </c>
      <c r="B587" s="35" t="s">
        <v>726</v>
      </c>
      <c r="C587" s="34">
        <v>16</v>
      </c>
      <c r="D587" s="34">
        <v>0</v>
      </c>
      <c r="E587" s="34">
        <v>1</v>
      </c>
    </row>
    <row r="588" spans="1:5" hidden="1">
      <c r="A588" s="34">
        <v>7</v>
      </c>
      <c r="B588" s="35" t="s">
        <v>726</v>
      </c>
      <c r="C588" s="34">
        <v>5</v>
      </c>
      <c r="D588" s="34">
        <v>0</v>
      </c>
      <c r="E588" s="34">
        <v>0</v>
      </c>
    </row>
    <row r="589" spans="1:5" hidden="1">
      <c r="A589" s="34">
        <v>7</v>
      </c>
      <c r="B589" s="35" t="s">
        <v>726</v>
      </c>
      <c r="C589" s="34">
        <v>9</v>
      </c>
      <c r="D589" s="34">
        <v>1</v>
      </c>
      <c r="E589" s="34">
        <v>0</v>
      </c>
    </row>
    <row r="590" spans="1:5" hidden="1">
      <c r="A590" s="34">
        <v>7</v>
      </c>
      <c r="B590" s="35" t="s">
        <v>726</v>
      </c>
      <c r="C590" s="34">
        <v>37</v>
      </c>
      <c r="D590" s="34">
        <v>0</v>
      </c>
      <c r="E590" s="34">
        <v>0</v>
      </c>
    </row>
    <row r="591" spans="1:5" hidden="1">
      <c r="A591" s="34">
        <v>7</v>
      </c>
      <c r="B591" s="35" t="s">
        <v>726</v>
      </c>
      <c r="C591" s="34">
        <v>8</v>
      </c>
      <c r="D591" s="34">
        <v>0</v>
      </c>
      <c r="E591" s="34">
        <v>1</v>
      </c>
    </row>
    <row r="592" spans="1:5" hidden="1">
      <c r="A592" s="34">
        <v>7</v>
      </c>
      <c r="B592" s="35" t="s">
        <v>726</v>
      </c>
      <c r="C592" s="34">
        <v>6</v>
      </c>
      <c r="D592" s="34">
        <v>1</v>
      </c>
      <c r="E592" s="34">
        <v>0</v>
      </c>
    </row>
    <row r="593" spans="1:5" hidden="1">
      <c r="A593" s="34">
        <v>7</v>
      </c>
      <c r="B593" s="35" t="s">
        <v>726</v>
      </c>
      <c r="C593" s="34">
        <v>8</v>
      </c>
      <c r="D593" s="34">
        <v>0</v>
      </c>
      <c r="E593" s="34">
        <v>0</v>
      </c>
    </row>
    <row r="594" spans="1:5" hidden="1">
      <c r="A594" s="34">
        <v>7</v>
      </c>
      <c r="B594" s="35" t="s">
        <v>726</v>
      </c>
      <c r="C594" s="34">
        <v>3</v>
      </c>
      <c r="D594" s="34">
        <v>0</v>
      </c>
      <c r="E594" s="34">
        <v>0</v>
      </c>
    </row>
    <row r="595" spans="1:5" hidden="1">
      <c r="A595" s="34">
        <v>7</v>
      </c>
      <c r="B595" s="35" t="s">
        <v>726</v>
      </c>
      <c r="C595" s="34">
        <v>1</v>
      </c>
      <c r="D595" s="34">
        <v>0</v>
      </c>
      <c r="E595" s="34">
        <v>0</v>
      </c>
    </row>
    <row r="596" spans="1:5" hidden="1">
      <c r="A596" s="34">
        <v>7</v>
      </c>
      <c r="B596" s="35" t="s">
        <v>727</v>
      </c>
      <c r="C596" s="34">
        <v>37</v>
      </c>
      <c r="D596" s="34">
        <v>2</v>
      </c>
      <c r="E596" s="34">
        <v>0</v>
      </c>
    </row>
    <row r="597" spans="1:5" hidden="1">
      <c r="A597" s="34">
        <v>7</v>
      </c>
      <c r="B597" s="35" t="s">
        <v>727</v>
      </c>
      <c r="C597" s="34">
        <v>5</v>
      </c>
      <c r="D597" s="34">
        <v>0</v>
      </c>
      <c r="E597" s="34">
        <v>0</v>
      </c>
    </row>
    <row r="598" spans="1:5" hidden="1">
      <c r="A598" s="34">
        <v>7</v>
      </c>
      <c r="B598" s="35" t="s">
        <v>728</v>
      </c>
      <c r="C598" s="34">
        <v>32</v>
      </c>
      <c r="D598" s="34">
        <v>1</v>
      </c>
      <c r="E598" s="34">
        <v>0</v>
      </c>
    </row>
    <row r="599" spans="1:5" hidden="1">
      <c r="A599" s="34">
        <v>7</v>
      </c>
      <c r="B599" s="35" t="s">
        <v>728</v>
      </c>
      <c r="C599" s="34">
        <v>3</v>
      </c>
      <c r="D599" s="34">
        <v>0</v>
      </c>
      <c r="E599" s="34">
        <v>0</v>
      </c>
    </row>
    <row r="600" spans="1:5" hidden="1">
      <c r="A600" s="34">
        <v>7</v>
      </c>
      <c r="B600" s="35" t="s">
        <v>729</v>
      </c>
      <c r="C600" s="34">
        <v>70</v>
      </c>
      <c r="D600" s="34">
        <v>0</v>
      </c>
      <c r="E600" s="34">
        <v>0</v>
      </c>
    </row>
    <row r="601" spans="1:5" hidden="1">
      <c r="A601" s="34">
        <v>7</v>
      </c>
      <c r="B601" s="35" t="s">
        <v>729</v>
      </c>
      <c r="C601" s="34">
        <v>15</v>
      </c>
      <c r="D601" s="34">
        <v>0</v>
      </c>
      <c r="E601" s="34">
        <v>0</v>
      </c>
    </row>
    <row r="602" spans="1:5" hidden="1">
      <c r="A602" s="34">
        <v>7</v>
      </c>
      <c r="B602" s="35" t="s">
        <v>730</v>
      </c>
      <c r="C602" s="34">
        <v>79</v>
      </c>
      <c r="D602" s="34">
        <v>1</v>
      </c>
      <c r="E602" s="34">
        <v>4</v>
      </c>
    </row>
    <row r="603" spans="1:5" hidden="1">
      <c r="A603" s="34">
        <v>7</v>
      </c>
      <c r="B603" s="35" t="s">
        <v>731</v>
      </c>
      <c r="C603" s="34">
        <v>67</v>
      </c>
      <c r="D603" s="34">
        <v>13</v>
      </c>
      <c r="E603" s="34">
        <v>14</v>
      </c>
    </row>
    <row r="604" spans="1:5" hidden="1">
      <c r="A604" s="34">
        <v>7</v>
      </c>
      <c r="B604" s="35" t="s">
        <v>731</v>
      </c>
      <c r="C604" s="34">
        <v>14</v>
      </c>
      <c r="D604" s="34">
        <v>0</v>
      </c>
      <c r="E604" s="34">
        <v>0</v>
      </c>
    </row>
    <row r="605" spans="1:5" hidden="1">
      <c r="A605" s="34">
        <v>7</v>
      </c>
      <c r="B605" s="35" t="s">
        <v>731</v>
      </c>
      <c r="C605" s="34">
        <v>68</v>
      </c>
      <c r="D605" s="34">
        <v>3</v>
      </c>
      <c r="E605" s="34">
        <v>2</v>
      </c>
    </row>
    <row r="606" spans="1:5" hidden="1">
      <c r="A606" s="34">
        <v>7</v>
      </c>
      <c r="B606" s="35" t="s">
        <v>731</v>
      </c>
      <c r="C606" s="34">
        <v>22</v>
      </c>
      <c r="D606" s="34">
        <v>1</v>
      </c>
      <c r="E606" s="34">
        <v>0</v>
      </c>
    </row>
    <row r="607" spans="1:5" hidden="1">
      <c r="A607" s="34">
        <v>7</v>
      </c>
      <c r="B607" s="35" t="s">
        <v>731</v>
      </c>
      <c r="C607" s="34">
        <v>71</v>
      </c>
      <c r="D607" s="34">
        <v>0</v>
      </c>
      <c r="E607" s="34">
        <v>3</v>
      </c>
    </row>
    <row r="608" spans="1:5" hidden="1">
      <c r="A608" s="34">
        <v>7</v>
      </c>
      <c r="B608" s="35" t="s">
        <v>731</v>
      </c>
      <c r="C608" s="34">
        <v>33</v>
      </c>
      <c r="D608" s="34">
        <v>0</v>
      </c>
      <c r="E608" s="34">
        <v>1</v>
      </c>
    </row>
    <row r="609" spans="1:5" hidden="1">
      <c r="A609" s="34">
        <v>7</v>
      </c>
      <c r="B609" s="35" t="s">
        <v>731</v>
      </c>
      <c r="C609" s="34">
        <v>35</v>
      </c>
      <c r="D609" s="34">
        <v>1</v>
      </c>
      <c r="E609" s="34">
        <v>0</v>
      </c>
    </row>
    <row r="610" spans="1:5" hidden="1">
      <c r="A610" s="34">
        <v>7</v>
      </c>
      <c r="B610" s="35" t="s">
        <v>731</v>
      </c>
      <c r="C610" s="34">
        <v>20</v>
      </c>
      <c r="D610" s="34">
        <v>3</v>
      </c>
      <c r="E610" s="34">
        <v>0</v>
      </c>
    </row>
    <row r="611" spans="1:5" hidden="1">
      <c r="A611" s="34">
        <v>7</v>
      </c>
      <c r="B611" s="35" t="s">
        <v>731</v>
      </c>
      <c r="C611" s="34">
        <v>28</v>
      </c>
      <c r="D611" s="34">
        <v>1</v>
      </c>
      <c r="E611" s="34">
        <v>0</v>
      </c>
    </row>
    <row r="612" spans="1:5" hidden="1">
      <c r="A612" s="34">
        <v>7</v>
      </c>
      <c r="B612" s="35" t="s">
        <v>731</v>
      </c>
      <c r="C612" s="34">
        <v>4</v>
      </c>
      <c r="D612" s="34">
        <v>1</v>
      </c>
      <c r="E612" s="34">
        <v>0</v>
      </c>
    </row>
    <row r="613" spans="1:5" hidden="1">
      <c r="A613" s="34">
        <v>7</v>
      </c>
      <c r="B613" s="35" t="s">
        <v>731</v>
      </c>
      <c r="C613" s="34">
        <v>29</v>
      </c>
      <c r="D613" s="34">
        <v>1</v>
      </c>
      <c r="E613" s="34">
        <v>0</v>
      </c>
    </row>
    <row r="614" spans="1:5" hidden="1">
      <c r="A614" s="34">
        <v>7</v>
      </c>
      <c r="B614" s="35" t="s">
        <v>731</v>
      </c>
      <c r="C614" s="34">
        <v>6</v>
      </c>
      <c r="D614" s="34">
        <v>0</v>
      </c>
      <c r="E614" s="34">
        <v>0</v>
      </c>
    </row>
    <row r="615" spans="1:5" hidden="1">
      <c r="A615" s="34">
        <v>7</v>
      </c>
      <c r="B615" s="35" t="s">
        <v>731</v>
      </c>
      <c r="C615" s="34">
        <v>5</v>
      </c>
      <c r="D615" s="34">
        <v>2</v>
      </c>
      <c r="E615" s="34">
        <v>0</v>
      </c>
    </row>
    <row r="616" spans="1:5" hidden="1">
      <c r="A616" s="34">
        <v>7</v>
      </c>
      <c r="B616" s="35" t="s">
        <v>731</v>
      </c>
      <c r="C616" s="34">
        <v>7</v>
      </c>
      <c r="D616" s="34">
        <v>0</v>
      </c>
      <c r="E616" s="34">
        <v>0</v>
      </c>
    </row>
    <row r="617" spans="1:5" hidden="1">
      <c r="A617" s="34">
        <v>7</v>
      </c>
      <c r="B617" s="35" t="s">
        <v>731</v>
      </c>
      <c r="C617" s="34">
        <v>7</v>
      </c>
      <c r="D617" s="34">
        <v>0</v>
      </c>
      <c r="E617" s="34">
        <v>0</v>
      </c>
    </row>
    <row r="618" spans="1:5" hidden="1">
      <c r="A618" s="34">
        <v>7</v>
      </c>
      <c r="B618" s="35" t="s">
        <v>731</v>
      </c>
      <c r="C618" s="34">
        <v>2</v>
      </c>
      <c r="D618" s="34">
        <v>1</v>
      </c>
      <c r="E618" s="34">
        <v>0</v>
      </c>
    </row>
    <row r="619" spans="1:5" hidden="1">
      <c r="A619" s="34">
        <v>7</v>
      </c>
      <c r="B619" s="35" t="s">
        <v>731</v>
      </c>
      <c r="C619" s="34">
        <v>3</v>
      </c>
      <c r="D619" s="34">
        <v>0</v>
      </c>
      <c r="E619" s="34">
        <v>0</v>
      </c>
    </row>
    <row r="620" spans="1:5" hidden="1">
      <c r="A620" s="34">
        <v>7</v>
      </c>
      <c r="B620" s="35" t="s">
        <v>731</v>
      </c>
      <c r="C620" s="34">
        <v>2</v>
      </c>
      <c r="D620" s="34">
        <v>0</v>
      </c>
      <c r="E620" s="34">
        <v>0</v>
      </c>
    </row>
    <row r="621" spans="1:5" hidden="1">
      <c r="A621" s="34">
        <v>7</v>
      </c>
      <c r="B621" s="35" t="s">
        <v>731</v>
      </c>
      <c r="C621" s="34">
        <v>2</v>
      </c>
      <c r="D621" s="34">
        <v>0</v>
      </c>
      <c r="E621" s="34">
        <v>0</v>
      </c>
    </row>
    <row r="622" spans="1:5" hidden="1">
      <c r="A622" s="34">
        <v>7</v>
      </c>
      <c r="B622" s="35" t="s">
        <v>731</v>
      </c>
      <c r="C622" s="34">
        <v>2</v>
      </c>
      <c r="D622" s="34">
        <v>0</v>
      </c>
      <c r="E622" s="34">
        <v>0</v>
      </c>
    </row>
    <row r="623" spans="1:5" hidden="1">
      <c r="A623" s="34">
        <v>7</v>
      </c>
      <c r="B623" s="35" t="s">
        <v>731</v>
      </c>
      <c r="C623" s="34">
        <v>2</v>
      </c>
      <c r="D623" s="34">
        <v>0</v>
      </c>
      <c r="E623" s="34">
        <v>0</v>
      </c>
    </row>
    <row r="624" spans="1:5" hidden="1">
      <c r="A624" s="34">
        <v>7</v>
      </c>
      <c r="B624" s="35" t="s">
        <v>731</v>
      </c>
      <c r="C624" s="34">
        <v>3</v>
      </c>
      <c r="D624" s="34">
        <v>0</v>
      </c>
      <c r="E624" s="34">
        <v>0</v>
      </c>
    </row>
    <row r="625" spans="1:5" hidden="1">
      <c r="A625" s="34">
        <v>7</v>
      </c>
      <c r="B625" s="35" t="s">
        <v>731</v>
      </c>
      <c r="C625" s="34">
        <v>5</v>
      </c>
      <c r="D625" s="34">
        <v>0</v>
      </c>
      <c r="E625" s="34">
        <v>0</v>
      </c>
    </row>
    <row r="626" spans="1:5" hidden="1">
      <c r="A626" s="34">
        <v>7</v>
      </c>
      <c r="B626" s="35" t="s">
        <v>732</v>
      </c>
      <c r="C626" s="34">
        <v>53</v>
      </c>
      <c r="D626" s="34">
        <v>0</v>
      </c>
      <c r="E626" s="34">
        <v>0</v>
      </c>
    </row>
    <row r="627" spans="1:5" hidden="1">
      <c r="A627" s="34">
        <v>7</v>
      </c>
      <c r="B627" s="35" t="s">
        <v>733</v>
      </c>
      <c r="C627" s="34">
        <v>71</v>
      </c>
      <c r="D627" s="34">
        <v>8</v>
      </c>
      <c r="E627" s="34">
        <v>5</v>
      </c>
    </row>
    <row r="628" spans="1:5" hidden="1">
      <c r="A628" s="34">
        <v>7</v>
      </c>
      <c r="B628" s="35" t="s">
        <v>733</v>
      </c>
      <c r="C628" s="34">
        <v>35</v>
      </c>
      <c r="D628" s="34">
        <v>0</v>
      </c>
      <c r="E628" s="34">
        <v>0</v>
      </c>
    </row>
    <row r="629" spans="1:5" hidden="1">
      <c r="A629" s="34">
        <v>7</v>
      </c>
      <c r="B629" s="35" t="s">
        <v>733</v>
      </c>
      <c r="C629" s="34">
        <v>61</v>
      </c>
      <c r="D629" s="34">
        <v>0</v>
      </c>
      <c r="E629" s="34">
        <v>0</v>
      </c>
    </row>
    <row r="630" spans="1:5" hidden="1">
      <c r="A630" s="34">
        <v>7</v>
      </c>
      <c r="B630" s="35" t="s">
        <v>733</v>
      </c>
      <c r="C630" s="34">
        <v>19</v>
      </c>
      <c r="D630" s="34">
        <v>0</v>
      </c>
      <c r="E630" s="34">
        <v>0</v>
      </c>
    </row>
    <row r="631" spans="1:5" hidden="1">
      <c r="A631" s="34">
        <v>7</v>
      </c>
      <c r="B631" s="35" t="s">
        <v>733</v>
      </c>
      <c r="C631" s="34">
        <v>30</v>
      </c>
      <c r="D631" s="34">
        <v>1</v>
      </c>
      <c r="E631" s="34">
        <v>0</v>
      </c>
    </row>
    <row r="632" spans="1:5" hidden="1">
      <c r="A632" s="34">
        <v>7</v>
      </c>
      <c r="B632" s="35" t="s">
        <v>733</v>
      </c>
      <c r="C632" s="34">
        <v>57</v>
      </c>
      <c r="D632" s="34">
        <v>4</v>
      </c>
      <c r="E632" s="34">
        <v>1</v>
      </c>
    </row>
    <row r="633" spans="1:5" hidden="1">
      <c r="A633" s="34">
        <v>7</v>
      </c>
      <c r="B633" s="35" t="s">
        <v>733</v>
      </c>
      <c r="C633" s="34">
        <v>38</v>
      </c>
      <c r="D633" s="34">
        <v>6</v>
      </c>
      <c r="E633" s="34">
        <v>2</v>
      </c>
    </row>
    <row r="634" spans="1:5" hidden="1">
      <c r="A634" s="34">
        <v>7</v>
      </c>
      <c r="B634" s="35" t="s">
        <v>734</v>
      </c>
      <c r="C634" s="34">
        <v>11</v>
      </c>
      <c r="D634" s="34">
        <v>0</v>
      </c>
      <c r="E634" s="34">
        <v>0</v>
      </c>
    </row>
    <row r="635" spans="1:5" hidden="1">
      <c r="A635" s="34">
        <v>7</v>
      </c>
      <c r="B635" s="35" t="s">
        <v>734</v>
      </c>
      <c r="C635" s="34">
        <v>30</v>
      </c>
      <c r="D635" s="34">
        <v>0</v>
      </c>
      <c r="E635" s="34">
        <v>0</v>
      </c>
    </row>
    <row r="636" spans="1:5" hidden="1">
      <c r="A636" s="34">
        <v>7</v>
      </c>
      <c r="B636" s="35" t="s">
        <v>734</v>
      </c>
      <c r="C636" s="34">
        <v>65</v>
      </c>
      <c r="D636" s="34">
        <v>3</v>
      </c>
      <c r="E636" s="34">
        <v>2</v>
      </c>
    </row>
    <row r="637" spans="1:5" hidden="1">
      <c r="A637" s="34">
        <v>7</v>
      </c>
      <c r="B637" s="35" t="s">
        <v>734</v>
      </c>
      <c r="C637" s="34">
        <v>8</v>
      </c>
      <c r="D637" s="34">
        <v>0</v>
      </c>
      <c r="E637" s="34">
        <v>0</v>
      </c>
    </row>
    <row r="638" spans="1:5" hidden="1">
      <c r="A638" s="34">
        <v>7</v>
      </c>
      <c r="B638" s="35" t="s">
        <v>734</v>
      </c>
      <c r="C638" s="34">
        <v>10</v>
      </c>
      <c r="D638" s="34">
        <v>0</v>
      </c>
      <c r="E638" s="34">
        <v>0</v>
      </c>
    </row>
    <row r="639" spans="1:5" hidden="1">
      <c r="A639" s="34">
        <v>7</v>
      </c>
      <c r="B639" s="35" t="s">
        <v>734</v>
      </c>
      <c r="C639" s="34">
        <v>13</v>
      </c>
      <c r="D639" s="34">
        <v>1</v>
      </c>
      <c r="E639" s="34">
        <v>0</v>
      </c>
    </row>
    <row r="640" spans="1:5" hidden="1">
      <c r="A640" s="34">
        <v>7</v>
      </c>
      <c r="B640" s="35" t="s">
        <v>734</v>
      </c>
      <c r="C640" s="34">
        <v>4</v>
      </c>
      <c r="D640" s="34">
        <v>0</v>
      </c>
      <c r="E640" s="34">
        <v>0</v>
      </c>
    </row>
    <row r="641" spans="1:5" hidden="1">
      <c r="A641" s="34">
        <v>7</v>
      </c>
      <c r="B641" s="35" t="s">
        <v>734</v>
      </c>
      <c r="C641" s="34">
        <v>4</v>
      </c>
      <c r="D641" s="34">
        <v>0</v>
      </c>
      <c r="E641" s="34">
        <v>0</v>
      </c>
    </row>
    <row r="642" spans="1:5" hidden="1">
      <c r="A642" s="269"/>
      <c r="B642" s="269"/>
      <c r="C642" s="270"/>
      <c r="D642" s="271" t="s">
        <v>624</v>
      </c>
      <c r="E642" s="271" t="s">
        <v>625</v>
      </c>
    </row>
  </sheetData>
  <sortState xmlns:xlrd2="http://schemas.microsoft.com/office/spreadsheetml/2017/richdata2" ref="A2:E642">
    <sortCondition ref="A3:A642"/>
  </sortState>
  <mergeCells count="1">
    <mergeCell ref="I2:N2"/>
  </mergeCells>
  <hyperlinks>
    <hyperlink ref="I14" r:id="rId1" display="http://planea.sep.gob.mx/ba/base_de_datos_2019/" xr:uid="{4901CEFA-FB83-459C-82F0-7755D5CEC189}"/>
  </hyperlinks>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0302D-E5CD-45B9-ABA8-D92F5F32C6BD}">
  <dimension ref="A1:M107"/>
  <sheetViews>
    <sheetView workbookViewId="0"/>
  </sheetViews>
  <sheetFormatPr defaultColWidth="11.42578125" defaultRowHeight="15.75"/>
  <cols>
    <col min="1" max="1" width="12.28515625" style="48" customWidth="1"/>
    <col min="2" max="2" width="11.42578125" style="48"/>
    <col min="3" max="3" width="12.140625" style="48" customWidth="1"/>
    <col min="4" max="4" width="14.7109375" style="48" customWidth="1"/>
    <col min="5" max="7" width="21" style="48" customWidth="1"/>
    <col min="8" max="16384" width="11.42578125" style="48"/>
  </cols>
  <sheetData>
    <row r="1" spans="1:13">
      <c r="A1" s="48" t="s">
        <v>621</v>
      </c>
      <c r="B1" s="48" t="s">
        <v>1013</v>
      </c>
      <c r="C1" s="48" t="s">
        <v>1029</v>
      </c>
      <c r="D1" s="48" t="s">
        <v>1035</v>
      </c>
      <c r="E1" s="48" t="s">
        <v>1036</v>
      </c>
    </row>
    <row r="2" spans="1:13">
      <c r="A2" s="180" t="s">
        <v>752</v>
      </c>
      <c r="B2" s="145">
        <v>1</v>
      </c>
      <c r="C2" s="181">
        <v>8389</v>
      </c>
      <c r="D2" s="48">
        <v>23</v>
      </c>
      <c r="E2" s="48">
        <f t="shared" ref="E2:E33" si="0">(D2/C2)*100</f>
        <v>0.27416855405888663</v>
      </c>
      <c r="G2" s="48" t="s">
        <v>620</v>
      </c>
      <c r="H2" s="48" t="s">
        <v>1035</v>
      </c>
      <c r="I2" s="48" t="s">
        <v>1029</v>
      </c>
      <c r="J2" s="48" t="s">
        <v>6</v>
      </c>
    </row>
    <row r="3" spans="1:13">
      <c r="A3" s="180" t="s">
        <v>765</v>
      </c>
      <c r="B3" s="145">
        <v>1</v>
      </c>
      <c r="C3" s="181">
        <v>4863</v>
      </c>
      <c r="D3" s="48">
        <v>31</v>
      </c>
      <c r="E3" s="48">
        <f t="shared" si="0"/>
        <v>0.63746658441291382</v>
      </c>
      <c r="G3" s="48" t="s">
        <v>855</v>
      </c>
      <c r="H3" s="48">
        <f>SUM(D2:D11)</f>
        <v>530</v>
      </c>
      <c r="I3" s="48">
        <f>SUM(C2:C11)</f>
        <v>122017</v>
      </c>
      <c r="J3" s="148">
        <f>(H3/I3)*100000</f>
        <v>434.36570313972641</v>
      </c>
      <c r="K3" s="48">
        <v>426.63027841941295</v>
      </c>
    </row>
    <row r="4" spans="1:13">
      <c r="A4" s="180" t="s">
        <v>775</v>
      </c>
      <c r="B4" s="145">
        <v>1</v>
      </c>
      <c r="C4" s="181">
        <v>21255</v>
      </c>
      <c r="D4" s="48">
        <v>135</v>
      </c>
      <c r="E4" s="48">
        <f t="shared" si="0"/>
        <v>0.63514467184191958</v>
      </c>
      <c r="G4" s="48" t="s">
        <v>857</v>
      </c>
      <c r="H4" s="48">
        <f>SUM(D12:D31)</f>
        <v>12386</v>
      </c>
      <c r="I4" s="48">
        <f>SUM(C12:C31)</f>
        <v>1411121</v>
      </c>
      <c r="J4" s="148">
        <f t="shared" ref="J4:J10" si="1">(H4/I4)*100000</f>
        <v>877.74188039154694</v>
      </c>
      <c r="K4" s="48">
        <v>884.84540109002171</v>
      </c>
      <c r="L4" s="48" t="s">
        <v>1037</v>
      </c>
      <c r="M4" s="283" t="s">
        <v>111</v>
      </c>
    </row>
    <row r="5" spans="1:13">
      <c r="A5" s="180" t="s">
        <v>780</v>
      </c>
      <c r="B5" s="145">
        <v>1</v>
      </c>
      <c r="C5" s="181">
        <v>35137</v>
      </c>
      <c r="D5" s="48">
        <v>120</v>
      </c>
      <c r="E5" s="48">
        <f t="shared" si="0"/>
        <v>0.34152033468992798</v>
      </c>
      <c r="G5" s="48" t="s">
        <v>859</v>
      </c>
      <c r="H5" s="48">
        <f>SUM(D32:D45)</f>
        <v>506</v>
      </c>
      <c r="I5" s="48">
        <f>SUM(C32:C45)</f>
        <v>77295</v>
      </c>
      <c r="J5" s="148">
        <f t="shared" si="1"/>
        <v>654.63484054596029</v>
      </c>
      <c r="K5" s="48">
        <v>652.40889437924648</v>
      </c>
      <c r="M5" s="283"/>
    </row>
    <row r="6" spans="1:13">
      <c r="A6" s="180" t="s">
        <v>786</v>
      </c>
      <c r="B6" s="145">
        <v>1</v>
      </c>
      <c r="C6" s="181">
        <v>7530</v>
      </c>
      <c r="D6" s="48">
        <v>25</v>
      </c>
      <c r="E6" s="48">
        <f t="shared" si="0"/>
        <v>0.33200531208499334</v>
      </c>
      <c r="G6" s="48" t="s">
        <v>861</v>
      </c>
      <c r="H6" s="48">
        <f>SUM(D46:D61)</f>
        <v>626</v>
      </c>
      <c r="I6" s="48">
        <f>SUM(C46:C61)</f>
        <v>98620</v>
      </c>
      <c r="J6" s="148">
        <f t="shared" si="1"/>
        <v>634.75968363415132</v>
      </c>
      <c r="K6" s="48">
        <v>634.75968363415132</v>
      </c>
    </row>
    <row r="7" spans="1:13">
      <c r="A7" s="180" t="s">
        <v>787</v>
      </c>
      <c r="B7" s="145">
        <v>1</v>
      </c>
      <c r="C7" s="181">
        <v>2677</v>
      </c>
      <c r="D7" s="48">
        <v>11</v>
      </c>
      <c r="E7" s="48">
        <f t="shared" si="0"/>
        <v>0.41090773253642138</v>
      </c>
      <c r="G7" s="48" t="s">
        <v>863</v>
      </c>
      <c r="H7" s="48">
        <f>SUM(D62:D70)</f>
        <v>879</v>
      </c>
      <c r="I7" s="48">
        <f>SUM(C62:C70)</f>
        <v>132124</v>
      </c>
      <c r="J7" s="148">
        <f t="shared" si="1"/>
        <v>665.28412703218191</v>
      </c>
      <c r="K7" s="48">
        <v>666.6312344826016</v>
      </c>
    </row>
    <row r="8" spans="1:13">
      <c r="A8" s="180" t="s">
        <v>790</v>
      </c>
      <c r="B8" s="145">
        <v>1</v>
      </c>
      <c r="C8" s="181">
        <v>23991</v>
      </c>
      <c r="D8" s="48">
        <v>133</v>
      </c>
      <c r="E8" s="48">
        <f t="shared" si="0"/>
        <v>0.5543745571255887</v>
      </c>
      <c r="G8" s="48" t="s">
        <v>865</v>
      </c>
      <c r="H8" s="48">
        <f>SUM(D71:D87)</f>
        <v>1377</v>
      </c>
      <c r="I8" s="48">
        <f>SUM(C71:C87)</f>
        <v>225845</v>
      </c>
      <c r="J8" s="148">
        <f t="shared" si="1"/>
        <v>609.71019947309003</v>
      </c>
      <c r="K8" s="48">
        <v>611.24416591302599</v>
      </c>
    </row>
    <row r="9" spans="1:13">
      <c r="A9" s="180" t="s">
        <v>797</v>
      </c>
      <c r="B9" s="145">
        <v>1</v>
      </c>
      <c r="C9" s="181">
        <v>7080</v>
      </c>
      <c r="D9" s="48">
        <v>34</v>
      </c>
      <c r="E9" s="48">
        <f t="shared" si="0"/>
        <v>0.48022598870056499</v>
      </c>
      <c r="G9" s="48" t="s">
        <v>867</v>
      </c>
      <c r="H9" s="48">
        <f>SUM(D88:D107)</f>
        <v>1297</v>
      </c>
      <c r="I9" s="48">
        <f>SUM(C88:C107)</f>
        <v>253876</v>
      </c>
      <c r="J9" s="148">
        <f t="shared" si="1"/>
        <v>510.87932691550208</v>
      </c>
      <c r="K9" s="48">
        <v>500.0362607875843</v>
      </c>
    </row>
    <row r="10" spans="1:13">
      <c r="A10" s="180" t="s">
        <v>805</v>
      </c>
      <c r="B10" s="145">
        <v>1</v>
      </c>
      <c r="C10" s="181">
        <v>5631</v>
      </c>
      <c r="D10" s="48">
        <v>2</v>
      </c>
      <c r="E10" s="48">
        <f t="shared" si="0"/>
        <v>3.5517670040845321E-2</v>
      </c>
      <c r="H10" s="48">
        <f>SUM(H3:H9)</f>
        <v>17601</v>
      </c>
      <c r="I10" s="48">
        <f>SUM(I3:I9)</f>
        <v>2320898</v>
      </c>
      <c r="J10" s="148">
        <f t="shared" si="1"/>
        <v>758.37025151471539</v>
      </c>
    </row>
    <row r="11" spans="1:13">
      <c r="A11" s="180" t="s">
        <v>829</v>
      </c>
      <c r="B11" s="145">
        <v>1</v>
      </c>
      <c r="C11" s="181">
        <v>5464</v>
      </c>
      <c r="D11" s="48">
        <v>16</v>
      </c>
      <c r="E11" s="48">
        <f t="shared" si="0"/>
        <v>0.29282576866764276</v>
      </c>
    </row>
    <row r="12" spans="1:13">
      <c r="A12" s="180" t="s">
        <v>739</v>
      </c>
      <c r="B12" s="145">
        <v>2</v>
      </c>
      <c r="C12" s="181">
        <v>6550</v>
      </c>
      <c r="D12" s="48">
        <v>34</v>
      </c>
      <c r="E12" s="48">
        <f t="shared" si="0"/>
        <v>0.51908396946564883</v>
      </c>
    </row>
    <row r="13" spans="1:13">
      <c r="A13" s="180" t="s">
        <v>743</v>
      </c>
      <c r="B13" s="145">
        <v>2</v>
      </c>
      <c r="C13" s="181">
        <v>16772</v>
      </c>
      <c r="D13" s="48">
        <v>104</v>
      </c>
      <c r="E13" s="48">
        <f t="shared" si="0"/>
        <v>0.62008108752683044</v>
      </c>
    </row>
    <row r="14" spans="1:13">
      <c r="A14" s="180" t="s">
        <v>745</v>
      </c>
      <c r="B14" s="145">
        <v>2</v>
      </c>
      <c r="C14" s="181">
        <v>6195</v>
      </c>
      <c r="D14" s="48">
        <v>25</v>
      </c>
      <c r="E14" s="48">
        <f t="shared" si="0"/>
        <v>0.40355125100887806</v>
      </c>
    </row>
    <row r="15" spans="1:13" ht="31.5">
      <c r="A15" s="180" t="s">
        <v>762</v>
      </c>
      <c r="B15" s="145">
        <v>2</v>
      </c>
      <c r="C15" s="181">
        <v>4497</v>
      </c>
      <c r="D15" s="48">
        <v>20</v>
      </c>
      <c r="E15" s="48">
        <f t="shared" si="0"/>
        <v>0.44474093840338008</v>
      </c>
    </row>
    <row r="16" spans="1:13">
      <c r="A16" s="180" t="s">
        <v>755</v>
      </c>
      <c r="B16" s="145">
        <v>2</v>
      </c>
      <c r="C16" s="181">
        <v>16671</v>
      </c>
      <c r="D16" s="48">
        <v>40</v>
      </c>
      <c r="E16" s="48">
        <f t="shared" si="0"/>
        <v>0.23993761621978285</v>
      </c>
    </row>
    <row r="17" spans="1:5">
      <c r="A17" s="180" t="s">
        <v>757</v>
      </c>
      <c r="B17" s="145">
        <v>2</v>
      </c>
      <c r="C17" s="181">
        <v>5560</v>
      </c>
      <c r="D17" s="48">
        <v>30</v>
      </c>
      <c r="E17" s="48">
        <f t="shared" si="0"/>
        <v>0.53956834532374098</v>
      </c>
    </row>
    <row r="18" spans="1:5">
      <c r="A18" s="180" t="s">
        <v>778</v>
      </c>
      <c r="B18" s="145">
        <v>2</v>
      </c>
      <c r="C18" s="181">
        <v>8090</v>
      </c>
      <c r="D18" s="48">
        <v>33</v>
      </c>
      <c r="E18" s="48">
        <f t="shared" si="0"/>
        <v>0.40791100123609392</v>
      </c>
    </row>
    <row r="19" spans="1:5">
      <c r="A19" s="180" t="s">
        <v>781</v>
      </c>
      <c r="B19" s="145">
        <v>2</v>
      </c>
      <c r="C19" s="181">
        <v>4186</v>
      </c>
      <c r="D19" s="48">
        <v>15</v>
      </c>
      <c r="E19" s="48">
        <f t="shared" si="0"/>
        <v>0.35833731485905401</v>
      </c>
    </row>
    <row r="20" spans="1:5">
      <c r="A20" s="180" t="s">
        <v>783</v>
      </c>
      <c r="B20" s="145">
        <v>2</v>
      </c>
      <c r="C20" s="181">
        <v>141939</v>
      </c>
      <c r="D20" s="48">
        <v>113</v>
      </c>
      <c r="E20" s="48">
        <f t="shared" si="0"/>
        <v>7.9611664165592261E-2</v>
      </c>
    </row>
    <row r="21" spans="1:5">
      <c r="A21" s="180" t="s">
        <v>792</v>
      </c>
      <c r="B21" s="145">
        <v>2</v>
      </c>
      <c r="C21" s="181">
        <v>995129</v>
      </c>
      <c r="D21" s="48">
        <v>11112</v>
      </c>
      <c r="E21" s="48">
        <f t="shared" si="0"/>
        <v>1.116639149296222</v>
      </c>
    </row>
    <row r="22" spans="1:5">
      <c r="A22" s="180" t="s">
        <v>793</v>
      </c>
      <c r="B22" s="145">
        <v>2</v>
      </c>
      <c r="C22" s="181">
        <v>3430</v>
      </c>
      <c r="D22" s="48">
        <v>24</v>
      </c>
      <c r="E22" s="48">
        <f t="shared" si="0"/>
        <v>0.69970845481049559</v>
      </c>
    </row>
    <row r="23" spans="1:5">
      <c r="A23" s="180" t="s">
        <v>801</v>
      </c>
      <c r="B23" s="145">
        <v>2</v>
      </c>
      <c r="C23" s="181">
        <v>66008</v>
      </c>
      <c r="D23" s="48">
        <v>264</v>
      </c>
      <c r="E23" s="48">
        <f t="shared" si="0"/>
        <v>0.39995152102775422</v>
      </c>
    </row>
    <row r="24" spans="1:5">
      <c r="A24" s="180" t="s">
        <v>809</v>
      </c>
      <c r="B24" s="145">
        <v>2</v>
      </c>
      <c r="C24" s="181">
        <v>10053</v>
      </c>
      <c r="D24" s="48">
        <v>33</v>
      </c>
      <c r="E24" s="48">
        <f t="shared" si="0"/>
        <v>0.3282602208296031</v>
      </c>
    </row>
    <row r="25" spans="1:5">
      <c r="A25" s="180" t="s">
        <v>818</v>
      </c>
      <c r="B25" s="145">
        <v>2</v>
      </c>
      <c r="C25" s="181">
        <v>17939</v>
      </c>
      <c r="D25" s="48">
        <v>62</v>
      </c>
      <c r="E25" s="48">
        <f t="shared" si="0"/>
        <v>0.34561569764200906</v>
      </c>
    </row>
    <row r="26" spans="1:5">
      <c r="A26" s="180" t="s">
        <v>832</v>
      </c>
      <c r="B26" s="145">
        <v>2</v>
      </c>
      <c r="C26" s="181">
        <v>7503</v>
      </c>
      <c r="D26" s="48">
        <v>22</v>
      </c>
      <c r="E26" s="48">
        <f t="shared" si="0"/>
        <v>0.29321604691456749</v>
      </c>
    </row>
    <row r="27" spans="1:5">
      <c r="A27" s="180" t="s">
        <v>835</v>
      </c>
      <c r="B27" s="145">
        <v>2</v>
      </c>
      <c r="C27" s="181">
        <v>18420</v>
      </c>
      <c r="D27" s="48">
        <v>105</v>
      </c>
      <c r="E27" s="48">
        <f t="shared" si="0"/>
        <v>0.57003257328990231</v>
      </c>
    </row>
    <row r="28" spans="1:5">
      <c r="A28" s="180" t="s">
        <v>837</v>
      </c>
      <c r="B28" s="145">
        <v>2</v>
      </c>
      <c r="C28" s="181">
        <v>5690</v>
      </c>
      <c r="D28" s="48">
        <v>16</v>
      </c>
      <c r="E28" s="48">
        <f t="shared" si="0"/>
        <v>0.28119507908611602</v>
      </c>
    </row>
    <row r="29" spans="1:5">
      <c r="A29" s="180" t="s">
        <v>842</v>
      </c>
      <c r="B29" s="145">
        <v>2</v>
      </c>
      <c r="C29" s="181">
        <v>4049</v>
      </c>
      <c r="D29" s="48">
        <v>14</v>
      </c>
      <c r="E29" s="48">
        <f t="shared" si="0"/>
        <v>0.34576438626821437</v>
      </c>
    </row>
    <row r="30" spans="1:5">
      <c r="A30" s="180" t="s">
        <v>843</v>
      </c>
      <c r="B30" s="145">
        <v>2</v>
      </c>
      <c r="C30" s="181">
        <v>69147</v>
      </c>
      <c r="D30" s="48">
        <v>308</v>
      </c>
      <c r="E30" s="48">
        <f t="shared" si="0"/>
        <v>0.44542785659536926</v>
      </c>
    </row>
    <row r="31" spans="1:5">
      <c r="A31" s="180" t="s">
        <v>847</v>
      </c>
      <c r="B31" s="145">
        <v>2</v>
      </c>
      <c r="C31" s="181">
        <v>3293</v>
      </c>
      <c r="D31" s="48">
        <v>12</v>
      </c>
      <c r="E31" s="48">
        <f t="shared" si="0"/>
        <v>0.36440935317339812</v>
      </c>
    </row>
    <row r="32" spans="1:5">
      <c r="A32" s="180" t="s">
        <v>776</v>
      </c>
      <c r="B32" s="145">
        <v>3</v>
      </c>
      <c r="C32" s="181">
        <v>6514</v>
      </c>
      <c r="D32" s="48">
        <v>33</v>
      </c>
      <c r="E32" s="48">
        <f t="shared" si="0"/>
        <v>0.5066011667178385</v>
      </c>
    </row>
    <row r="33" spans="1:5">
      <c r="A33" s="180" t="s">
        <v>777</v>
      </c>
      <c r="B33" s="145">
        <v>3</v>
      </c>
      <c r="C33" s="181">
        <v>6384</v>
      </c>
      <c r="D33" s="48">
        <v>59</v>
      </c>
      <c r="E33" s="48">
        <f t="shared" si="0"/>
        <v>0.92418546365914778</v>
      </c>
    </row>
    <row r="34" spans="1:5">
      <c r="A34" s="180" t="s">
        <v>779</v>
      </c>
      <c r="B34" s="145">
        <v>3</v>
      </c>
      <c r="C34" s="181">
        <v>5250</v>
      </c>
      <c r="D34" s="48">
        <v>27</v>
      </c>
      <c r="E34" s="48">
        <f t="shared" ref="E34:E65" si="2">(D34/C34)*100</f>
        <v>0.51428571428571423</v>
      </c>
    </row>
    <row r="35" spans="1:5">
      <c r="A35" s="180" t="s">
        <v>782</v>
      </c>
      <c r="B35" s="145">
        <v>3</v>
      </c>
      <c r="C35" s="181">
        <v>28555</v>
      </c>
      <c r="D35" s="48">
        <v>242</v>
      </c>
      <c r="E35" s="48">
        <f t="shared" si="2"/>
        <v>0.84748730520049032</v>
      </c>
    </row>
    <row r="36" spans="1:5">
      <c r="A36" s="180" t="s">
        <v>784</v>
      </c>
      <c r="B36" s="145">
        <v>3</v>
      </c>
      <c r="C36" s="181">
        <v>5553</v>
      </c>
      <c r="D36" s="48">
        <v>33</v>
      </c>
      <c r="E36" s="48">
        <f t="shared" si="2"/>
        <v>0.59427336574824419</v>
      </c>
    </row>
    <row r="37" spans="1:5">
      <c r="A37" s="180" t="s">
        <v>806</v>
      </c>
      <c r="B37" s="145">
        <v>3</v>
      </c>
      <c r="C37" s="181">
        <v>1701</v>
      </c>
      <c r="D37" s="48">
        <v>7</v>
      </c>
      <c r="E37" s="48">
        <f t="shared" si="2"/>
        <v>0.41152263374485598</v>
      </c>
    </row>
    <row r="38" spans="1:5">
      <c r="A38" s="180" t="s">
        <v>813</v>
      </c>
      <c r="B38" s="145">
        <v>3</v>
      </c>
      <c r="C38" s="181">
        <v>1949</v>
      </c>
      <c r="D38" s="48">
        <v>14</v>
      </c>
      <c r="E38" s="48">
        <f t="shared" si="2"/>
        <v>0.71831708568496666</v>
      </c>
    </row>
    <row r="39" spans="1:5">
      <c r="A39" s="180" t="s">
        <v>816</v>
      </c>
      <c r="B39" s="145">
        <v>3</v>
      </c>
      <c r="C39" s="181">
        <v>3774</v>
      </c>
      <c r="D39" s="48">
        <v>0</v>
      </c>
      <c r="E39" s="48">
        <f t="shared" si="2"/>
        <v>0</v>
      </c>
    </row>
    <row r="40" spans="1:5" ht="31.5">
      <c r="A40" s="180" t="s">
        <v>819</v>
      </c>
      <c r="B40" s="145">
        <v>3</v>
      </c>
      <c r="C40" s="181">
        <v>2683</v>
      </c>
      <c r="D40" s="48">
        <v>11</v>
      </c>
      <c r="E40" s="48">
        <f t="shared" si="2"/>
        <v>0.40998881848676855</v>
      </c>
    </row>
    <row r="41" spans="1:5">
      <c r="A41" s="180" t="s">
        <v>820</v>
      </c>
      <c r="B41" s="145">
        <v>3</v>
      </c>
      <c r="C41" s="181">
        <v>3747</v>
      </c>
      <c r="D41" s="48">
        <v>23</v>
      </c>
      <c r="E41" s="48">
        <f t="shared" si="2"/>
        <v>0.61382439284761148</v>
      </c>
    </row>
    <row r="42" spans="1:5">
      <c r="A42" s="180" t="s">
        <v>828</v>
      </c>
      <c r="B42" s="145">
        <v>3</v>
      </c>
      <c r="C42" s="181">
        <v>2133</v>
      </c>
      <c r="D42" s="48">
        <v>14</v>
      </c>
      <c r="E42" s="48">
        <f t="shared" si="2"/>
        <v>0.65635255508673229</v>
      </c>
    </row>
    <row r="43" spans="1:5">
      <c r="A43" s="180" t="s">
        <v>830</v>
      </c>
      <c r="B43" s="145">
        <v>3</v>
      </c>
      <c r="C43" s="181">
        <v>1917</v>
      </c>
      <c r="D43" s="48">
        <v>17</v>
      </c>
      <c r="E43" s="48">
        <f t="shared" si="2"/>
        <v>0.88680229525299958</v>
      </c>
    </row>
    <row r="44" spans="1:5">
      <c r="A44" s="180" t="s">
        <v>839</v>
      </c>
      <c r="B44" s="145">
        <v>3</v>
      </c>
      <c r="C44" s="181">
        <v>3684</v>
      </c>
      <c r="D44" s="48">
        <v>0</v>
      </c>
      <c r="E44" s="48">
        <f t="shared" si="2"/>
        <v>0</v>
      </c>
    </row>
    <row r="45" spans="1:5">
      <c r="A45" s="180" t="s">
        <v>845</v>
      </c>
      <c r="B45" s="145">
        <v>3</v>
      </c>
      <c r="C45" s="181">
        <v>3451</v>
      </c>
      <c r="D45" s="48">
        <v>26</v>
      </c>
      <c r="E45" s="48">
        <f t="shared" si="2"/>
        <v>0.7534048101999421</v>
      </c>
    </row>
    <row r="46" spans="1:5">
      <c r="A46" s="180" t="s">
        <v>746</v>
      </c>
      <c r="B46" s="145">
        <v>4</v>
      </c>
      <c r="C46" s="181">
        <v>2167</v>
      </c>
      <c r="D46" s="48">
        <v>17</v>
      </c>
      <c r="E46" s="48">
        <f t="shared" si="2"/>
        <v>0.78449469312413478</v>
      </c>
    </row>
    <row r="47" spans="1:5">
      <c r="A47" s="180" t="s">
        <v>748</v>
      </c>
      <c r="B47" s="145">
        <v>4</v>
      </c>
      <c r="C47" s="181">
        <v>7490</v>
      </c>
      <c r="D47" s="48">
        <v>32</v>
      </c>
      <c r="E47" s="48">
        <f t="shared" si="2"/>
        <v>0.42723631508678239</v>
      </c>
    </row>
    <row r="48" spans="1:5">
      <c r="A48" s="180" t="s">
        <v>750</v>
      </c>
      <c r="B48" s="145">
        <v>4</v>
      </c>
      <c r="C48" s="181">
        <v>4466</v>
      </c>
      <c r="D48" s="48">
        <v>6</v>
      </c>
      <c r="E48" s="48">
        <f t="shared" si="2"/>
        <v>0.13434841021047916</v>
      </c>
    </row>
    <row r="49" spans="1:5">
      <c r="A49" s="180" t="s">
        <v>768</v>
      </c>
      <c r="B49" s="145">
        <v>4</v>
      </c>
      <c r="C49" s="181">
        <v>3622</v>
      </c>
      <c r="D49" s="48">
        <v>18</v>
      </c>
      <c r="E49" s="48">
        <f t="shared" si="2"/>
        <v>0.49696300386526782</v>
      </c>
    </row>
    <row r="50" spans="1:5">
      <c r="A50" s="180" t="s">
        <v>769</v>
      </c>
      <c r="B50" s="145">
        <v>4</v>
      </c>
      <c r="C50" s="181">
        <v>8345</v>
      </c>
      <c r="D50" s="48">
        <v>42</v>
      </c>
      <c r="E50" s="48">
        <f t="shared" si="2"/>
        <v>0.50329538645895755</v>
      </c>
    </row>
    <row r="51" spans="1:5" ht="31.5">
      <c r="A51" s="180" t="s">
        <v>770</v>
      </c>
      <c r="B51" s="145">
        <v>4</v>
      </c>
      <c r="C51" s="181">
        <v>2936</v>
      </c>
      <c r="D51" s="48">
        <v>9</v>
      </c>
      <c r="E51" s="48">
        <f t="shared" si="2"/>
        <v>0.30653950953678477</v>
      </c>
    </row>
    <row r="52" spans="1:5" ht="31.5">
      <c r="A52" s="180" t="s">
        <v>771</v>
      </c>
      <c r="B52" s="145">
        <v>4</v>
      </c>
      <c r="C52" s="181">
        <v>6240</v>
      </c>
      <c r="D52" s="48">
        <v>37</v>
      </c>
      <c r="E52" s="48">
        <f t="shared" si="2"/>
        <v>0.59294871794871795</v>
      </c>
    </row>
    <row r="53" spans="1:5">
      <c r="A53" s="180" t="s">
        <v>773</v>
      </c>
      <c r="B53" s="145">
        <v>4</v>
      </c>
      <c r="C53" s="181">
        <v>2818</v>
      </c>
      <c r="D53" s="48">
        <v>17</v>
      </c>
      <c r="E53" s="48">
        <f t="shared" si="2"/>
        <v>0.60326472675656495</v>
      </c>
    </row>
    <row r="54" spans="1:5">
      <c r="A54" s="180" t="s">
        <v>794</v>
      </c>
      <c r="B54" s="145">
        <v>4</v>
      </c>
      <c r="C54" s="181">
        <v>37804</v>
      </c>
      <c r="D54" s="48">
        <v>331</v>
      </c>
      <c r="E54" s="48">
        <f t="shared" si="2"/>
        <v>0.87556872288646703</v>
      </c>
    </row>
    <row r="55" spans="1:5">
      <c r="A55" s="180" t="s">
        <v>796</v>
      </c>
      <c r="B55" s="145">
        <v>4</v>
      </c>
      <c r="C55" s="181">
        <v>2990</v>
      </c>
      <c r="D55" s="48">
        <v>8</v>
      </c>
      <c r="E55" s="48">
        <f t="shared" si="2"/>
        <v>0.26755852842809363</v>
      </c>
    </row>
    <row r="56" spans="1:5">
      <c r="A56" s="180" t="s">
        <v>810</v>
      </c>
      <c r="B56" s="145">
        <v>4</v>
      </c>
      <c r="C56" s="181">
        <v>3206</v>
      </c>
      <c r="D56" s="48">
        <v>17</v>
      </c>
      <c r="E56" s="48">
        <f t="shared" si="2"/>
        <v>0.53025577043044292</v>
      </c>
    </row>
    <row r="57" spans="1:5">
      <c r="A57" s="180" t="s">
        <v>814</v>
      </c>
      <c r="B57" s="145">
        <v>4</v>
      </c>
      <c r="C57" s="181">
        <v>1857</v>
      </c>
      <c r="D57" s="48">
        <v>12</v>
      </c>
      <c r="E57" s="48">
        <f t="shared" si="2"/>
        <v>0.64620355411954766</v>
      </c>
    </row>
    <row r="58" spans="1:5" ht="31.5">
      <c r="A58" s="180" t="s">
        <v>824</v>
      </c>
      <c r="B58" s="145">
        <v>4</v>
      </c>
      <c r="C58" s="181">
        <v>3512</v>
      </c>
      <c r="D58" s="48">
        <v>17</v>
      </c>
      <c r="E58" s="48">
        <f t="shared" si="2"/>
        <v>0.48405466970387245</v>
      </c>
    </row>
    <row r="59" spans="1:5" ht="31.5">
      <c r="A59" s="180" t="s">
        <v>825</v>
      </c>
      <c r="B59" s="145">
        <v>4</v>
      </c>
      <c r="C59" s="181">
        <v>1915</v>
      </c>
      <c r="D59" s="48">
        <v>8</v>
      </c>
      <c r="E59" s="48">
        <f t="shared" si="2"/>
        <v>0.4177545691906005</v>
      </c>
    </row>
    <row r="60" spans="1:5">
      <c r="A60" s="180" t="s">
        <v>826</v>
      </c>
      <c r="B60" s="145">
        <v>4</v>
      </c>
      <c r="C60" s="181">
        <v>7037</v>
      </c>
      <c r="D60" s="48">
        <v>41</v>
      </c>
      <c r="E60" s="48">
        <f t="shared" si="2"/>
        <v>0.58263464544550236</v>
      </c>
    </row>
    <row r="61" spans="1:5">
      <c r="A61" s="180" t="s">
        <v>848</v>
      </c>
      <c r="B61" s="145">
        <v>4</v>
      </c>
      <c r="C61" s="181">
        <v>2215</v>
      </c>
      <c r="D61" s="48">
        <v>14</v>
      </c>
      <c r="E61" s="48">
        <f t="shared" si="2"/>
        <v>0.6320541760722348</v>
      </c>
    </row>
    <row r="62" spans="1:5">
      <c r="A62" s="180" t="s">
        <v>747</v>
      </c>
      <c r="B62" s="145">
        <v>5</v>
      </c>
      <c r="C62" s="181">
        <v>9159</v>
      </c>
      <c r="D62" s="48">
        <v>55</v>
      </c>
      <c r="E62" s="48">
        <f t="shared" si="2"/>
        <v>0.60050223823561522</v>
      </c>
    </row>
    <row r="63" spans="1:5">
      <c r="A63" s="180" t="s">
        <v>749</v>
      </c>
      <c r="B63" s="145">
        <v>5</v>
      </c>
      <c r="C63" s="181">
        <v>3949</v>
      </c>
      <c r="D63" s="48">
        <v>24</v>
      </c>
      <c r="E63" s="48">
        <f t="shared" si="2"/>
        <v>0.60774879716383901</v>
      </c>
    </row>
    <row r="64" spans="1:5">
      <c r="A64" s="180" t="s">
        <v>753</v>
      </c>
      <c r="B64" s="145">
        <v>5</v>
      </c>
      <c r="C64" s="181">
        <v>3736</v>
      </c>
      <c r="D64" s="48">
        <v>23</v>
      </c>
      <c r="E64" s="48">
        <f t="shared" si="2"/>
        <v>0.61563169164882225</v>
      </c>
    </row>
    <row r="65" spans="1:5">
      <c r="A65" s="180" t="s">
        <v>774</v>
      </c>
      <c r="B65" s="145">
        <v>5</v>
      </c>
      <c r="C65" s="181">
        <v>16779</v>
      </c>
      <c r="D65" s="48">
        <v>80</v>
      </c>
      <c r="E65" s="48">
        <f t="shared" si="2"/>
        <v>0.47678645926455693</v>
      </c>
    </row>
    <row r="66" spans="1:5">
      <c r="A66" s="180" t="s">
        <v>799</v>
      </c>
      <c r="B66" s="145">
        <v>5</v>
      </c>
      <c r="C66" s="181">
        <v>7766</v>
      </c>
      <c r="D66" s="48">
        <v>42</v>
      </c>
      <c r="E66" s="48">
        <f t="shared" ref="E66:E97" si="3">(D66/C66)*100</f>
        <v>0.54081895441668815</v>
      </c>
    </row>
    <row r="67" spans="1:5" ht="31.5">
      <c r="A67" s="180" t="s">
        <v>803</v>
      </c>
      <c r="B67" s="145">
        <v>5</v>
      </c>
      <c r="C67" s="181">
        <v>3974</v>
      </c>
      <c r="D67" s="48">
        <v>11</v>
      </c>
      <c r="E67" s="48">
        <f t="shared" si="3"/>
        <v>0.27679919476597886</v>
      </c>
    </row>
    <row r="68" spans="1:5">
      <c r="A68" s="180" t="s">
        <v>807</v>
      </c>
      <c r="B68" s="145">
        <v>5</v>
      </c>
      <c r="C68" s="181">
        <v>2118</v>
      </c>
      <c r="D68" s="48">
        <v>8</v>
      </c>
      <c r="E68" s="48">
        <f t="shared" si="3"/>
        <v>0.37771482530689332</v>
      </c>
    </row>
    <row r="69" spans="1:5">
      <c r="A69" s="180" t="s">
        <v>812</v>
      </c>
      <c r="B69" s="145">
        <v>5</v>
      </c>
      <c r="C69" s="181">
        <v>3971</v>
      </c>
      <c r="D69" s="48">
        <v>32</v>
      </c>
      <c r="E69" s="48">
        <f t="shared" si="3"/>
        <v>0.8058423570888944</v>
      </c>
    </row>
    <row r="70" spans="1:5">
      <c r="A70" s="180" t="s">
        <v>838</v>
      </c>
      <c r="B70" s="145">
        <v>5</v>
      </c>
      <c r="C70" s="181">
        <v>80672</v>
      </c>
      <c r="D70" s="48">
        <v>604</v>
      </c>
      <c r="E70" s="48">
        <f t="shared" si="3"/>
        <v>0.74871082903609676</v>
      </c>
    </row>
    <row r="71" spans="1:5" ht="31.5">
      <c r="A71" s="180" t="s">
        <v>751</v>
      </c>
      <c r="B71" s="145">
        <v>6</v>
      </c>
      <c r="C71" s="181">
        <v>2755</v>
      </c>
      <c r="D71" s="48">
        <v>3</v>
      </c>
      <c r="E71" s="48">
        <f t="shared" si="3"/>
        <v>0.10889292196007261</v>
      </c>
    </row>
    <row r="72" spans="1:5">
      <c r="A72" s="180" t="s">
        <v>759</v>
      </c>
      <c r="B72" s="145">
        <v>6</v>
      </c>
      <c r="C72" s="181">
        <v>4686</v>
      </c>
      <c r="D72" s="48">
        <v>23</v>
      </c>
      <c r="E72" s="48">
        <f t="shared" si="3"/>
        <v>0.49082373026034998</v>
      </c>
    </row>
    <row r="73" spans="1:5">
      <c r="A73" s="180" t="s">
        <v>761</v>
      </c>
      <c r="B73" s="145">
        <v>6</v>
      </c>
      <c r="C73" s="181">
        <v>38934</v>
      </c>
      <c r="D73" s="48">
        <v>152</v>
      </c>
      <c r="E73" s="48">
        <f t="shared" si="3"/>
        <v>0.39040427389941951</v>
      </c>
    </row>
    <row r="74" spans="1:5">
      <c r="A74" s="180" t="s">
        <v>763</v>
      </c>
      <c r="B74" s="145">
        <v>6</v>
      </c>
      <c r="C74" s="181">
        <v>9406</v>
      </c>
      <c r="D74" s="48">
        <v>67</v>
      </c>
      <c r="E74" s="48">
        <f t="shared" si="3"/>
        <v>0.71231129066553267</v>
      </c>
    </row>
    <row r="75" spans="1:5" ht="31.5">
      <c r="A75" s="180" t="s">
        <v>764</v>
      </c>
      <c r="B75" s="145">
        <v>6</v>
      </c>
      <c r="C75" s="181">
        <v>4363</v>
      </c>
      <c r="D75" s="48">
        <v>9</v>
      </c>
      <c r="E75" s="48">
        <f t="shared" si="3"/>
        <v>0.20628008251203303</v>
      </c>
    </row>
    <row r="76" spans="1:5">
      <c r="A76" s="180" t="s">
        <v>756</v>
      </c>
      <c r="B76" s="145">
        <v>6</v>
      </c>
      <c r="C76" s="181">
        <v>1714</v>
      </c>
      <c r="D76" s="48">
        <v>12</v>
      </c>
      <c r="E76" s="48">
        <f t="shared" si="3"/>
        <v>0.7001166861143524</v>
      </c>
    </row>
    <row r="77" spans="1:5">
      <c r="A77" s="180" t="s">
        <v>772</v>
      </c>
      <c r="B77" s="145">
        <v>6</v>
      </c>
      <c r="C77" s="181">
        <v>4015</v>
      </c>
      <c r="D77" s="48">
        <v>15</v>
      </c>
      <c r="E77" s="48">
        <f t="shared" si="3"/>
        <v>0.37359900373599003</v>
      </c>
    </row>
    <row r="78" spans="1:5">
      <c r="A78" s="180" t="s">
        <v>785</v>
      </c>
      <c r="B78" s="145">
        <v>6</v>
      </c>
      <c r="C78" s="181">
        <v>3405</v>
      </c>
      <c r="D78" s="48">
        <v>16</v>
      </c>
      <c r="E78" s="48">
        <f t="shared" si="3"/>
        <v>0.4698972099853157</v>
      </c>
    </row>
    <row r="79" spans="1:5" ht="31.5">
      <c r="A79" s="180" t="s">
        <v>802</v>
      </c>
      <c r="B79" s="145">
        <v>6</v>
      </c>
      <c r="C79" s="181">
        <v>976</v>
      </c>
      <c r="D79" s="48">
        <v>12</v>
      </c>
      <c r="E79" s="48">
        <f t="shared" si="3"/>
        <v>1.2295081967213115</v>
      </c>
    </row>
    <row r="80" spans="1:5">
      <c r="A80" s="180" t="s">
        <v>811</v>
      </c>
      <c r="B80" s="145">
        <v>6</v>
      </c>
      <c r="C80" s="181">
        <v>8967</v>
      </c>
      <c r="D80" s="48">
        <v>43</v>
      </c>
      <c r="E80" s="48">
        <f t="shared" si="3"/>
        <v>0.47953607672577231</v>
      </c>
    </row>
    <row r="81" spans="1:5">
      <c r="A81" s="180" t="s">
        <v>823</v>
      </c>
      <c r="B81" s="145">
        <v>6</v>
      </c>
      <c r="C81" s="181">
        <v>3355</v>
      </c>
      <c r="D81" s="48">
        <v>17</v>
      </c>
      <c r="E81" s="48">
        <f t="shared" si="3"/>
        <v>0.50670640834575265</v>
      </c>
    </row>
    <row r="82" spans="1:5">
      <c r="A82" s="180" t="s">
        <v>827</v>
      </c>
      <c r="B82" s="145">
        <v>6</v>
      </c>
      <c r="C82" s="181">
        <v>16680</v>
      </c>
      <c r="D82" s="48">
        <v>102</v>
      </c>
      <c r="E82" s="48">
        <f t="shared" si="3"/>
        <v>0.61151079136690645</v>
      </c>
    </row>
    <row r="83" spans="1:5">
      <c r="A83" s="180" t="s">
        <v>833</v>
      </c>
      <c r="B83" s="145">
        <v>6</v>
      </c>
      <c r="C83" s="181">
        <v>12700</v>
      </c>
      <c r="D83" s="48">
        <v>21</v>
      </c>
      <c r="E83" s="48">
        <f t="shared" si="3"/>
        <v>0.1653543307086614</v>
      </c>
    </row>
    <row r="84" spans="1:5" ht="31.5">
      <c r="A84" s="180" t="s">
        <v>834</v>
      </c>
      <c r="B84" s="145">
        <v>6</v>
      </c>
      <c r="C84" s="181">
        <v>7888</v>
      </c>
      <c r="D84" s="48">
        <v>8</v>
      </c>
      <c r="E84" s="48">
        <f t="shared" si="3"/>
        <v>0.10141987829614604</v>
      </c>
    </row>
    <row r="85" spans="1:5">
      <c r="A85" s="180" t="s">
        <v>841</v>
      </c>
      <c r="B85" s="145">
        <v>6</v>
      </c>
      <c r="C85" s="181">
        <v>4191</v>
      </c>
      <c r="D85" s="48">
        <v>21</v>
      </c>
      <c r="E85" s="48">
        <f t="shared" si="3"/>
        <v>0.50107372942018613</v>
      </c>
    </row>
    <row r="86" spans="1:5">
      <c r="A86" s="180" t="s">
        <v>844</v>
      </c>
      <c r="B86" s="145">
        <v>6</v>
      </c>
      <c r="C86" s="181">
        <v>85460</v>
      </c>
      <c r="D86" s="48">
        <v>810</v>
      </c>
      <c r="E86" s="48">
        <f t="shared" si="3"/>
        <v>0.94781184179733213</v>
      </c>
    </row>
    <row r="87" spans="1:5">
      <c r="A87" s="180" t="s">
        <v>846</v>
      </c>
      <c r="B87" s="145">
        <v>6</v>
      </c>
      <c r="C87" s="181">
        <v>16350</v>
      </c>
      <c r="D87" s="48">
        <v>46</v>
      </c>
      <c r="E87" s="48">
        <f t="shared" si="3"/>
        <v>0.28134556574923547</v>
      </c>
    </row>
    <row r="88" spans="1:5">
      <c r="A88" s="180" t="s">
        <v>744</v>
      </c>
      <c r="B88" s="145">
        <v>7</v>
      </c>
      <c r="C88" s="181">
        <v>12285</v>
      </c>
      <c r="D88" s="48">
        <v>50</v>
      </c>
      <c r="E88" s="48">
        <f t="shared" si="3"/>
        <v>0.40700040700040696</v>
      </c>
    </row>
    <row r="89" spans="1:5">
      <c r="A89" s="180" t="s">
        <v>758</v>
      </c>
      <c r="B89" s="145">
        <v>7</v>
      </c>
      <c r="C89" s="181">
        <v>3104</v>
      </c>
      <c r="D89" s="48">
        <v>13</v>
      </c>
      <c r="E89" s="48">
        <f t="shared" si="3"/>
        <v>0.41881443298969073</v>
      </c>
    </row>
    <row r="90" spans="1:5">
      <c r="A90" s="180" t="s">
        <v>760</v>
      </c>
      <c r="B90" s="145">
        <v>7</v>
      </c>
      <c r="C90" s="181">
        <v>3385</v>
      </c>
      <c r="D90" s="48">
        <v>22</v>
      </c>
      <c r="E90" s="48">
        <f t="shared" si="3"/>
        <v>0.64992614475627764</v>
      </c>
    </row>
    <row r="91" spans="1:5">
      <c r="A91" s="180" t="s">
        <v>766</v>
      </c>
      <c r="B91" s="145">
        <v>7</v>
      </c>
      <c r="C91" s="181">
        <v>3244</v>
      </c>
      <c r="D91" s="48">
        <v>20</v>
      </c>
      <c r="E91" s="48">
        <f t="shared" si="3"/>
        <v>0.61652281134401976</v>
      </c>
    </row>
    <row r="92" spans="1:5">
      <c r="A92" s="180" t="s">
        <v>767</v>
      </c>
      <c r="B92" s="145">
        <v>7</v>
      </c>
      <c r="C92" s="181">
        <v>6003</v>
      </c>
      <c r="D92" s="48">
        <v>22</v>
      </c>
      <c r="E92" s="48">
        <f t="shared" si="3"/>
        <v>0.36648342495418956</v>
      </c>
    </row>
    <row r="93" spans="1:5">
      <c r="A93" s="180" t="s">
        <v>788</v>
      </c>
      <c r="B93" s="145">
        <v>7</v>
      </c>
      <c r="C93" s="181">
        <v>3296</v>
      </c>
      <c r="D93" s="48">
        <v>28</v>
      </c>
      <c r="E93" s="48">
        <f t="shared" si="3"/>
        <v>0.84951456310679607</v>
      </c>
    </row>
    <row r="94" spans="1:5">
      <c r="A94" s="180" t="s">
        <v>789</v>
      </c>
      <c r="B94" s="145">
        <v>7</v>
      </c>
      <c r="C94" s="181">
        <v>5968</v>
      </c>
      <c r="D94" s="48">
        <v>28</v>
      </c>
      <c r="E94" s="48">
        <f t="shared" si="3"/>
        <v>0.46916890080428952</v>
      </c>
    </row>
    <row r="95" spans="1:5">
      <c r="A95" s="180" t="s">
        <v>791</v>
      </c>
      <c r="B95" s="145">
        <v>7</v>
      </c>
      <c r="C95" s="181">
        <v>3965</v>
      </c>
      <c r="D95" s="48">
        <v>11</v>
      </c>
      <c r="E95" s="48">
        <f t="shared" si="3"/>
        <v>0.27742749054224464</v>
      </c>
    </row>
    <row r="96" spans="1:5">
      <c r="A96" s="180" t="s">
        <v>795</v>
      </c>
      <c r="B96" s="145">
        <v>7</v>
      </c>
      <c r="C96" s="181">
        <v>13494</v>
      </c>
      <c r="D96" s="48">
        <v>70</v>
      </c>
      <c r="E96" s="48">
        <f t="shared" si="3"/>
        <v>0.51874907366236844</v>
      </c>
    </row>
    <row r="97" spans="1:5">
      <c r="A97" s="180" t="s">
        <v>798</v>
      </c>
      <c r="B97" s="145">
        <v>7</v>
      </c>
      <c r="C97" s="181">
        <v>33854</v>
      </c>
      <c r="D97" s="48">
        <v>236</v>
      </c>
      <c r="E97" s="48">
        <f t="shared" si="3"/>
        <v>0.69711112423938082</v>
      </c>
    </row>
    <row r="98" spans="1:5">
      <c r="A98" s="180" t="s">
        <v>800</v>
      </c>
      <c r="B98" s="145">
        <v>7</v>
      </c>
      <c r="C98" s="181">
        <v>25954</v>
      </c>
      <c r="D98" s="48">
        <v>136</v>
      </c>
      <c r="E98" s="48">
        <f t="shared" ref="E98:E107" si="4">(D98/C98)*100</f>
        <v>0.52400400708946593</v>
      </c>
    </row>
    <row r="99" spans="1:5">
      <c r="A99" s="180" t="s">
        <v>804</v>
      </c>
      <c r="B99" s="145">
        <v>7</v>
      </c>
      <c r="C99" s="181">
        <v>4962</v>
      </c>
      <c r="D99" s="48">
        <v>23</v>
      </c>
      <c r="E99" s="48">
        <f t="shared" si="4"/>
        <v>0.46352277307537282</v>
      </c>
    </row>
    <row r="100" spans="1:5">
      <c r="A100" s="180" t="s">
        <v>808</v>
      </c>
      <c r="B100" s="145">
        <v>7</v>
      </c>
      <c r="C100" s="181">
        <v>4220</v>
      </c>
      <c r="D100" s="48">
        <v>25</v>
      </c>
      <c r="E100" s="48">
        <f t="shared" si="4"/>
        <v>0.59241706161137442</v>
      </c>
    </row>
    <row r="101" spans="1:5">
      <c r="A101" s="180" t="s">
        <v>815</v>
      </c>
      <c r="B101" s="145">
        <v>7</v>
      </c>
      <c r="C101" s="181">
        <v>5854</v>
      </c>
      <c r="D101" s="48">
        <v>23</v>
      </c>
      <c r="E101" s="48">
        <f t="shared" si="4"/>
        <v>0.39289374786470788</v>
      </c>
    </row>
    <row r="102" spans="1:5">
      <c r="A102" s="180" t="s">
        <v>817</v>
      </c>
      <c r="B102" s="145">
        <v>7</v>
      </c>
      <c r="C102" s="181">
        <v>6921</v>
      </c>
      <c r="D102" s="48">
        <v>17</v>
      </c>
      <c r="E102" s="48">
        <f t="shared" si="4"/>
        <v>0.24562924432885422</v>
      </c>
    </row>
    <row r="103" spans="1:5">
      <c r="A103" s="180" t="s">
        <v>821</v>
      </c>
      <c r="B103" s="145">
        <v>7</v>
      </c>
      <c r="C103" s="181">
        <v>45062</v>
      </c>
      <c r="D103" s="48">
        <v>264</v>
      </c>
      <c r="E103" s="48">
        <f t="shared" si="4"/>
        <v>0.58585948249079045</v>
      </c>
    </row>
    <row r="104" spans="1:5">
      <c r="A104" s="180" t="s">
        <v>822</v>
      </c>
      <c r="B104" s="145">
        <v>7</v>
      </c>
      <c r="C104" s="181">
        <v>11020</v>
      </c>
      <c r="D104" s="48">
        <v>27</v>
      </c>
      <c r="E104" s="48">
        <f t="shared" si="4"/>
        <v>0.24500907441016334</v>
      </c>
    </row>
    <row r="105" spans="1:5">
      <c r="A105" s="180" t="s">
        <v>831</v>
      </c>
      <c r="B105" s="145">
        <v>7</v>
      </c>
      <c r="C105" s="181">
        <v>40495</v>
      </c>
      <c r="D105" s="48">
        <v>193</v>
      </c>
      <c r="E105" s="48">
        <f t="shared" si="4"/>
        <v>0.47660204963575747</v>
      </c>
    </row>
    <row r="106" spans="1:5">
      <c r="A106" s="180" t="s">
        <v>836</v>
      </c>
      <c r="B106" s="145">
        <v>7</v>
      </c>
      <c r="C106" s="182">
        <v>5444</v>
      </c>
      <c r="D106" s="48">
        <v>27</v>
      </c>
      <c r="E106" s="48">
        <f t="shared" si="4"/>
        <v>0.49595885378398241</v>
      </c>
    </row>
    <row r="107" spans="1:5">
      <c r="A107" s="183" t="s">
        <v>840</v>
      </c>
      <c r="B107" s="145">
        <v>7</v>
      </c>
      <c r="C107" s="236">
        <v>15346</v>
      </c>
      <c r="D107" s="48">
        <v>62</v>
      </c>
      <c r="E107" s="48">
        <f t="shared" si="4"/>
        <v>0.40401407532907596</v>
      </c>
    </row>
  </sheetData>
  <mergeCells count="1">
    <mergeCell ref="M4:M5"/>
  </mergeCells>
  <phoneticPr fontId="4"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40404-D5F3-F942-BC40-C96CF23DAAE7}">
  <sheetPr>
    <tabColor rgb="FFFFFF00"/>
  </sheetPr>
  <dimension ref="A1:C8"/>
  <sheetViews>
    <sheetView workbookViewId="0"/>
  </sheetViews>
  <sheetFormatPr defaultColWidth="11.42578125" defaultRowHeight="15"/>
  <cols>
    <col min="1" max="1" width="10.140625" bestFit="1" customWidth="1"/>
    <col min="2" max="2" width="40.7109375" bestFit="1" customWidth="1"/>
    <col min="3" max="3" width="6.140625" bestFit="1" customWidth="1"/>
  </cols>
  <sheetData>
    <row r="1" spans="1:3" ht="18.75">
      <c r="A1" s="43" t="s">
        <v>620</v>
      </c>
      <c r="B1" s="44" t="s">
        <v>10</v>
      </c>
      <c r="C1" s="25" t="s">
        <v>11</v>
      </c>
    </row>
    <row r="2" spans="1:3" ht="18.75">
      <c r="A2" s="26" t="s">
        <v>599</v>
      </c>
      <c r="B2" s="45">
        <v>4.4291878988437272</v>
      </c>
      <c r="C2" s="26"/>
    </row>
    <row r="3" spans="1:3" ht="18.75">
      <c r="A3" s="26" t="s">
        <v>600</v>
      </c>
      <c r="B3" s="45">
        <v>7.6549309457919694</v>
      </c>
      <c r="C3" s="26"/>
    </row>
    <row r="4" spans="1:3" ht="18.75">
      <c r="A4" s="26" t="s">
        <v>601</v>
      </c>
      <c r="B4" s="45">
        <v>6.7724431627101067</v>
      </c>
      <c r="C4" s="26"/>
    </row>
    <row r="5" spans="1:3" ht="18.75">
      <c r="A5" s="26" t="s">
        <v>602</v>
      </c>
      <c r="B5" s="45">
        <v>6.935059941943039</v>
      </c>
      <c r="C5" s="26"/>
    </row>
    <row r="6" spans="1:3" ht="18.75">
      <c r="A6" s="26" t="s">
        <v>603</v>
      </c>
      <c r="B6" s="45">
        <v>4.4446640273367075</v>
      </c>
      <c r="C6" s="26"/>
    </row>
    <row r="7" spans="1:3" ht="18.75">
      <c r="A7" s="26" t="s">
        <v>604</v>
      </c>
      <c r="B7" s="45">
        <v>4.385515280357442</v>
      </c>
      <c r="C7" s="26"/>
    </row>
    <row r="8" spans="1:3" ht="18.75">
      <c r="A8" s="26" t="s">
        <v>605</v>
      </c>
      <c r="B8" s="45">
        <v>5.202258400813502</v>
      </c>
      <c r="C8" s="2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87EF7-EC72-634B-85F1-63553253616F}">
  <dimension ref="A1:K110"/>
  <sheetViews>
    <sheetView workbookViewId="0"/>
  </sheetViews>
  <sheetFormatPr defaultColWidth="10.85546875" defaultRowHeight="15.75"/>
  <cols>
    <col min="1" max="1" width="10.85546875" style="48"/>
    <col min="2" max="2" width="11.140625" style="48" bestFit="1" customWidth="1"/>
    <col min="3" max="3" width="24.85546875" style="55" customWidth="1"/>
    <col min="4" max="4" width="17.85546875" style="48" customWidth="1"/>
    <col min="5" max="5" width="10.85546875" style="48"/>
    <col min="6" max="6" width="18.7109375" style="48" bestFit="1" customWidth="1"/>
    <col min="7" max="7" width="12.42578125" style="48" bestFit="1" customWidth="1"/>
    <col min="8" max="8" width="15.42578125" style="48" customWidth="1"/>
    <col min="9" max="9" width="14.28515625" style="48" customWidth="1"/>
    <col min="10" max="16384" width="10.85546875" style="48"/>
  </cols>
  <sheetData>
    <row r="1" spans="1:11" ht="18.75">
      <c r="A1" s="46" t="s">
        <v>735</v>
      </c>
      <c r="B1" s="46" t="s">
        <v>737</v>
      </c>
      <c r="C1" s="47" t="s">
        <v>736</v>
      </c>
      <c r="D1" s="46" t="s">
        <v>738</v>
      </c>
      <c r="G1" s="49" t="s">
        <v>2</v>
      </c>
      <c r="H1" s="49" t="s">
        <v>4</v>
      </c>
      <c r="I1" s="48" t="s">
        <v>12</v>
      </c>
    </row>
    <row r="2" spans="1:11" ht="18.75">
      <c r="A2" s="46" t="s">
        <v>752</v>
      </c>
      <c r="B2" s="46">
        <v>1</v>
      </c>
      <c r="C2" s="47">
        <v>6326659</v>
      </c>
      <c r="D2" s="50">
        <v>32009508</v>
      </c>
      <c r="G2" s="49" t="s">
        <v>740</v>
      </c>
      <c r="H2" s="49" t="s">
        <v>741</v>
      </c>
      <c r="I2" s="49" t="s">
        <v>742</v>
      </c>
    </row>
    <row r="3" spans="1:11" ht="18.75">
      <c r="A3" s="46" t="s">
        <v>765</v>
      </c>
      <c r="B3" s="46">
        <v>1</v>
      </c>
      <c r="C3" s="47">
        <v>7059786</v>
      </c>
      <c r="D3" s="50">
        <v>22061919</v>
      </c>
      <c r="F3" s="48" t="s">
        <v>599</v>
      </c>
      <c r="G3" s="51">
        <f>SUM(C2:C11)</f>
        <v>82532449</v>
      </c>
      <c r="H3" s="51">
        <f>SUM(D2:D11)</f>
        <v>413217271</v>
      </c>
      <c r="I3" s="52">
        <f>(G3/H3)</f>
        <v>0.19973136360024021</v>
      </c>
      <c r="J3" s="237">
        <v>0.19973136360024021</v>
      </c>
    </row>
    <row r="4" spans="1:11" ht="18.75">
      <c r="A4" s="46" t="s">
        <v>775</v>
      </c>
      <c r="B4" s="46">
        <v>1</v>
      </c>
      <c r="C4" s="47">
        <v>9522253</v>
      </c>
      <c r="D4" s="50">
        <v>40614620</v>
      </c>
      <c r="F4" s="48" t="s">
        <v>600</v>
      </c>
      <c r="G4" s="51">
        <f>SUM(C12:C31)</f>
        <v>417053168</v>
      </c>
      <c r="H4" s="51">
        <f>SUM(D12:D31)</f>
        <v>5132743388</v>
      </c>
      <c r="I4" s="52">
        <f t="shared" ref="I4:I9" si="0">(G4/H4)</f>
        <v>8.1253461642957159E-2</v>
      </c>
      <c r="J4" s="237">
        <v>8.1253461642957159E-2</v>
      </c>
    </row>
    <row r="5" spans="1:11" ht="18.75">
      <c r="A5" s="46" t="s">
        <v>780</v>
      </c>
      <c r="B5" s="46">
        <v>1</v>
      </c>
      <c r="C5" s="47">
        <v>12420925</v>
      </c>
      <c r="D5" s="50">
        <v>115369937</v>
      </c>
      <c r="F5" s="48" t="s">
        <v>601</v>
      </c>
      <c r="G5" s="51">
        <f>SUM(C32:C45)</f>
        <v>87329583</v>
      </c>
      <c r="H5" s="51">
        <f>SUM(D32:D45)</f>
        <v>371555632</v>
      </c>
      <c r="I5" s="52">
        <f t="shared" si="0"/>
        <v>0.23503770493243392</v>
      </c>
      <c r="J5" s="237">
        <v>0.23503770493243392</v>
      </c>
    </row>
    <row r="6" spans="1:11" ht="18.75">
      <c r="A6" s="46" t="s">
        <v>786</v>
      </c>
      <c r="B6" s="46">
        <v>1</v>
      </c>
      <c r="C6" s="47">
        <v>4591032</v>
      </c>
      <c r="D6" s="50">
        <v>33711347</v>
      </c>
      <c r="F6" s="48" t="s">
        <v>602</v>
      </c>
      <c r="G6" s="51">
        <f>SUM(C46:C61)</f>
        <v>79070167</v>
      </c>
      <c r="H6" s="51">
        <f>SUM(D46:D61)</f>
        <v>449563501</v>
      </c>
      <c r="I6" s="52">
        <f t="shared" si="0"/>
        <v>0.17588208745620565</v>
      </c>
      <c r="J6" s="237">
        <v>0.17588208745620565</v>
      </c>
    </row>
    <row r="7" spans="1:11" ht="18.75">
      <c r="A7" s="46" t="s">
        <v>787</v>
      </c>
      <c r="B7" s="46">
        <v>1</v>
      </c>
      <c r="C7" s="47">
        <v>2813092</v>
      </c>
      <c r="D7" s="50">
        <v>16983478</v>
      </c>
      <c r="F7" s="48" t="s">
        <v>603</v>
      </c>
      <c r="G7" s="51">
        <f>SUM(C62:C70)</f>
        <v>141620401</v>
      </c>
      <c r="H7" s="51">
        <f>SUM(D62:D70)</f>
        <v>539560815</v>
      </c>
      <c r="I7" s="52">
        <f t="shared" si="0"/>
        <v>0.26247347298561702</v>
      </c>
      <c r="J7" s="237">
        <v>0.26247347298561702</v>
      </c>
    </row>
    <row r="8" spans="1:11" ht="18.75">
      <c r="A8" s="46" t="s">
        <v>790</v>
      </c>
      <c r="B8" s="46">
        <v>1</v>
      </c>
      <c r="C8" s="47">
        <v>20372067</v>
      </c>
      <c r="D8" s="50">
        <v>71533899</v>
      </c>
      <c r="F8" s="48" t="s">
        <v>604</v>
      </c>
      <c r="G8" s="51">
        <f>SUM(C71:C86)</f>
        <v>322843874</v>
      </c>
      <c r="H8" s="51">
        <f>SUM(D71:D86)</f>
        <v>916487404</v>
      </c>
      <c r="I8" s="52">
        <f t="shared" si="0"/>
        <v>0.35226220523157348</v>
      </c>
      <c r="J8" s="237">
        <v>0.35226220523157348</v>
      </c>
    </row>
    <row r="9" spans="1:11" ht="18.75">
      <c r="A9" s="46" t="s">
        <v>797</v>
      </c>
      <c r="B9" s="46">
        <v>1</v>
      </c>
      <c r="C9" s="47">
        <v>9932475</v>
      </c>
      <c r="D9" s="50">
        <v>31431398</v>
      </c>
      <c r="F9" s="48" t="s">
        <v>605</v>
      </c>
      <c r="G9" s="51">
        <f>SUM(C87:C107)</f>
        <v>207161130</v>
      </c>
      <c r="H9" s="51">
        <f>SUM(D87:D107)</f>
        <v>1025927780</v>
      </c>
      <c r="I9" s="52">
        <f t="shared" si="0"/>
        <v>0.20192564626722556</v>
      </c>
      <c r="J9" s="237">
        <v>0.20192564626722556</v>
      </c>
    </row>
    <row r="10" spans="1:11" ht="18.75">
      <c r="A10" s="46" t="s">
        <v>805</v>
      </c>
      <c r="B10" s="46">
        <v>1</v>
      </c>
      <c r="C10" s="47">
        <v>4406138</v>
      </c>
      <c r="D10" s="50">
        <v>24355122</v>
      </c>
    </row>
    <row r="11" spans="1:11" ht="18.75">
      <c r="A11" s="46" t="s">
        <v>829</v>
      </c>
      <c r="B11" s="46">
        <v>1</v>
      </c>
      <c r="C11" s="47">
        <v>5088022</v>
      </c>
      <c r="D11" s="50">
        <v>25146043</v>
      </c>
    </row>
    <row r="12" spans="1:11" ht="18.75">
      <c r="A12" s="46" t="s">
        <v>739</v>
      </c>
      <c r="B12" s="46">
        <v>2</v>
      </c>
      <c r="C12" s="47">
        <v>4331888</v>
      </c>
      <c r="D12" s="50">
        <v>28738456</v>
      </c>
    </row>
    <row r="13" spans="1:11" ht="18.75">
      <c r="A13" s="46" t="s">
        <v>743</v>
      </c>
      <c r="B13" s="46">
        <v>2</v>
      </c>
      <c r="C13" s="47">
        <v>4202566</v>
      </c>
      <c r="D13" s="50">
        <v>51677539</v>
      </c>
      <c r="J13" s="48" t="s">
        <v>2</v>
      </c>
      <c r="K13" s="53" t="s">
        <v>754</v>
      </c>
    </row>
    <row r="14" spans="1:11" ht="18.75">
      <c r="A14" s="46" t="s">
        <v>745</v>
      </c>
      <c r="B14" s="46">
        <v>2</v>
      </c>
      <c r="C14" s="47">
        <v>5577469</v>
      </c>
      <c r="D14" s="50">
        <v>27170569</v>
      </c>
      <c r="J14" s="48" t="s">
        <v>4</v>
      </c>
      <c r="K14" s="53" t="s">
        <v>754</v>
      </c>
    </row>
    <row r="15" spans="1:11" ht="18.75">
      <c r="A15" s="46" t="s">
        <v>762</v>
      </c>
      <c r="B15" s="46">
        <v>2</v>
      </c>
      <c r="C15" s="47">
        <v>3541571</v>
      </c>
      <c r="D15" s="50">
        <v>25094397</v>
      </c>
    </row>
    <row r="16" spans="1:11" ht="18.75">
      <c r="A16" s="46" t="s">
        <v>755</v>
      </c>
      <c r="B16" s="46">
        <v>2</v>
      </c>
      <c r="C16" s="47">
        <v>6722472</v>
      </c>
      <c r="D16" s="50">
        <v>67504558</v>
      </c>
    </row>
    <row r="17" spans="1:6" ht="18.75">
      <c r="A17" s="46" t="s">
        <v>757</v>
      </c>
      <c r="B17" s="46">
        <v>2</v>
      </c>
      <c r="C17" s="47">
        <v>4034902</v>
      </c>
      <c r="D17" s="50">
        <v>24456570</v>
      </c>
    </row>
    <row r="18" spans="1:6" ht="18.75">
      <c r="A18" s="46" t="s">
        <v>778</v>
      </c>
      <c r="B18" s="46">
        <v>2</v>
      </c>
      <c r="C18" s="47">
        <v>11887191</v>
      </c>
      <c r="D18" s="50">
        <v>38788031</v>
      </c>
    </row>
    <row r="19" spans="1:6" ht="18.75">
      <c r="A19" s="46" t="s">
        <v>781</v>
      </c>
      <c r="B19" s="46">
        <v>2</v>
      </c>
      <c r="C19" s="47">
        <v>2734688</v>
      </c>
      <c r="D19" s="50">
        <v>19554357</v>
      </c>
    </row>
    <row r="20" spans="1:6" ht="18.75">
      <c r="A20" s="46" t="s">
        <v>783</v>
      </c>
      <c r="B20" s="46">
        <v>2</v>
      </c>
      <c r="C20" s="47">
        <v>46385600</v>
      </c>
      <c r="D20" s="50">
        <v>278987025</v>
      </c>
    </row>
    <row r="21" spans="1:6" ht="18.75">
      <c r="A21" s="46" t="s">
        <v>792</v>
      </c>
      <c r="B21" s="46">
        <v>2</v>
      </c>
      <c r="C21" s="47">
        <v>241197220</v>
      </c>
      <c r="D21" s="50">
        <v>3835422945</v>
      </c>
    </row>
    <row r="22" spans="1:6" ht="18.75">
      <c r="A22" s="46" t="s">
        <v>793</v>
      </c>
      <c r="B22" s="46">
        <v>2</v>
      </c>
      <c r="C22" s="47">
        <v>1244564</v>
      </c>
      <c r="D22" s="50">
        <v>17854423</v>
      </c>
    </row>
    <row r="23" spans="1:6" ht="18.75">
      <c r="A23" s="46" t="s">
        <v>801</v>
      </c>
      <c r="B23" s="46">
        <v>2</v>
      </c>
      <c r="C23" s="47">
        <v>28197042</v>
      </c>
      <c r="D23" s="50">
        <v>304225349</v>
      </c>
      <c r="F23" s="54"/>
    </row>
    <row r="24" spans="1:6" ht="18.75">
      <c r="A24" s="46" t="s">
        <v>809</v>
      </c>
      <c r="B24" s="46">
        <v>2</v>
      </c>
      <c r="C24" s="47">
        <v>6522550</v>
      </c>
      <c r="D24" s="50">
        <v>37476419</v>
      </c>
      <c r="F24" s="54"/>
    </row>
    <row r="25" spans="1:6" ht="18.75">
      <c r="A25" s="46" t="s">
        <v>818</v>
      </c>
      <c r="B25" s="46">
        <v>2</v>
      </c>
      <c r="C25" s="47">
        <v>10433407</v>
      </c>
      <c r="D25" s="50">
        <v>58705950</v>
      </c>
      <c r="F25" s="54"/>
    </row>
    <row r="26" spans="1:6" ht="18.75">
      <c r="A26" s="46" t="s">
        <v>832</v>
      </c>
      <c r="B26" s="46">
        <v>2</v>
      </c>
      <c r="C26" s="47">
        <v>7312560</v>
      </c>
      <c r="D26" s="50">
        <v>30214301</v>
      </c>
    </row>
    <row r="27" spans="1:6" ht="18.75">
      <c r="A27" s="46" t="s">
        <v>835</v>
      </c>
      <c r="B27" s="46">
        <v>2</v>
      </c>
      <c r="C27" s="47">
        <v>5159307</v>
      </c>
      <c r="D27" s="50">
        <v>48815477</v>
      </c>
    </row>
    <row r="28" spans="1:6" ht="18.75">
      <c r="A28" s="46" t="s">
        <v>837</v>
      </c>
      <c r="B28" s="46">
        <v>2</v>
      </c>
      <c r="C28" s="47">
        <v>1669050</v>
      </c>
      <c r="D28" s="50">
        <v>23764951</v>
      </c>
    </row>
    <row r="29" spans="1:6" ht="18.75">
      <c r="A29" s="46" t="s">
        <v>842</v>
      </c>
      <c r="B29" s="46">
        <v>2</v>
      </c>
      <c r="C29" s="47">
        <v>2512552</v>
      </c>
      <c r="D29" s="50">
        <v>27002287</v>
      </c>
    </row>
    <row r="30" spans="1:6" ht="18.75">
      <c r="A30" s="46" t="s">
        <v>843</v>
      </c>
      <c r="B30" s="46">
        <v>2</v>
      </c>
      <c r="C30" s="47">
        <v>20517733</v>
      </c>
      <c r="D30" s="50">
        <v>168613455</v>
      </c>
    </row>
    <row r="31" spans="1:6" ht="18.75">
      <c r="A31" s="46" t="s">
        <v>847</v>
      </c>
      <c r="B31" s="46">
        <v>2</v>
      </c>
      <c r="C31" s="47">
        <v>2868836</v>
      </c>
      <c r="D31" s="50">
        <v>18676329</v>
      </c>
    </row>
    <row r="32" spans="1:6" ht="18.75">
      <c r="A32" s="46" t="s">
        <v>776</v>
      </c>
      <c r="B32" s="46">
        <v>3</v>
      </c>
      <c r="C32" s="47">
        <v>7172902</v>
      </c>
      <c r="D32" s="50">
        <v>28038571</v>
      </c>
    </row>
    <row r="33" spans="1:4" ht="18.75">
      <c r="A33" s="46" t="s">
        <v>777</v>
      </c>
      <c r="B33" s="46">
        <v>3</v>
      </c>
      <c r="C33" s="47">
        <v>6179229</v>
      </c>
      <c r="D33" s="50">
        <v>28643956</v>
      </c>
    </row>
    <row r="34" spans="1:4" ht="18.75">
      <c r="A34" s="46" t="s">
        <v>779</v>
      </c>
      <c r="B34" s="46">
        <v>3</v>
      </c>
      <c r="C34" s="47">
        <v>6234050</v>
      </c>
      <c r="D34" s="50">
        <v>25704885</v>
      </c>
    </row>
    <row r="35" spans="1:4" ht="18.75">
      <c r="A35" s="46" t="s">
        <v>782</v>
      </c>
      <c r="B35" s="46">
        <v>3</v>
      </c>
      <c r="C35" s="47">
        <v>14515296</v>
      </c>
      <c r="D35" s="50">
        <v>86130281</v>
      </c>
    </row>
    <row r="36" spans="1:4" ht="18.75">
      <c r="A36" s="46" t="s">
        <v>784</v>
      </c>
      <c r="B36" s="46">
        <v>3</v>
      </c>
      <c r="C36" s="47">
        <v>9741171</v>
      </c>
      <c r="D36" s="50">
        <v>30140948</v>
      </c>
    </row>
    <row r="37" spans="1:4" ht="18.75">
      <c r="A37" s="46" t="s">
        <v>806</v>
      </c>
      <c r="B37" s="46">
        <v>3</v>
      </c>
      <c r="C37" s="47">
        <v>2398545</v>
      </c>
      <c r="D37" s="50">
        <v>14228930</v>
      </c>
    </row>
    <row r="38" spans="1:4" ht="18.75">
      <c r="A38" s="46" t="s">
        <v>813</v>
      </c>
      <c r="B38" s="46">
        <v>3</v>
      </c>
      <c r="C38" s="47">
        <v>3912381</v>
      </c>
      <c r="D38" s="50">
        <v>16760016</v>
      </c>
    </row>
    <row r="39" spans="1:4" ht="18.75">
      <c r="A39" s="46" t="s">
        <v>816</v>
      </c>
      <c r="B39" s="46">
        <v>3</v>
      </c>
      <c r="C39" s="47">
        <v>1272948</v>
      </c>
      <c r="D39" s="50">
        <v>18929696</v>
      </c>
    </row>
    <row r="40" spans="1:4" ht="18.75">
      <c r="A40" s="46" t="s">
        <v>819</v>
      </c>
      <c r="B40" s="46">
        <v>3</v>
      </c>
      <c r="C40" s="47">
        <v>6965436</v>
      </c>
      <c r="D40" s="50">
        <v>19342393</v>
      </c>
    </row>
    <row r="41" spans="1:4" ht="18.75">
      <c r="A41" s="46" t="s">
        <v>820</v>
      </c>
      <c r="B41" s="46">
        <v>3</v>
      </c>
      <c r="C41" s="47">
        <v>3374951</v>
      </c>
      <c r="D41" s="50">
        <v>20967974</v>
      </c>
    </row>
    <row r="42" spans="1:4" ht="18.75">
      <c r="A42" s="46" t="s">
        <v>828</v>
      </c>
      <c r="B42" s="46">
        <v>3</v>
      </c>
      <c r="C42" s="47">
        <v>3026890</v>
      </c>
      <c r="D42" s="50">
        <v>15726809</v>
      </c>
    </row>
    <row r="43" spans="1:4" ht="18.75">
      <c r="A43" s="46" t="s">
        <v>830</v>
      </c>
      <c r="B43" s="46">
        <v>3</v>
      </c>
      <c r="C43" s="47">
        <v>2413674</v>
      </c>
      <c r="D43" s="50">
        <v>15171236</v>
      </c>
    </row>
    <row r="44" spans="1:4" ht="18.75">
      <c r="A44" s="46" t="s">
        <v>839</v>
      </c>
      <c r="B44" s="46">
        <v>3</v>
      </c>
      <c r="C44" s="47">
        <v>10514878</v>
      </c>
      <c r="D44" s="50">
        <v>26453451</v>
      </c>
    </row>
    <row r="45" spans="1:4" ht="18.75">
      <c r="A45" s="46" t="s">
        <v>845</v>
      </c>
      <c r="B45" s="46">
        <v>3</v>
      </c>
      <c r="C45" s="47">
        <v>9607232</v>
      </c>
      <c r="D45" s="50">
        <v>25316486</v>
      </c>
    </row>
    <row r="46" spans="1:4" ht="18.75">
      <c r="A46" s="46" t="s">
        <v>746</v>
      </c>
      <c r="B46" s="46">
        <v>4</v>
      </c>
      <c r="C46" s="47">
        <v>2994245</v>
      </c>
      <c r="D46" s="50">
        <v>16026543</v>
      </c>
    </row>
    <row r="47" spans="1:4" ht="18.75">
      <c r="A47" s="46" t="s">
        <v>748</v>
      </c>
      <c r="B47" s="46">
        <v>4</v>
      </c>
      <c r="C47" s="47">
        <v>5652254</v>
      </c>
      <c r="D47" s="50">
        <v>26762527</v>
      </c>
    </row>
    <row r="48" spans="1:4" ht="18.75">
      <c r="A48" s="46" t="s">
        <v>750</v>
      </c>
      <c r="B48" s="46">
        <v>4</v>
      </c>
      <c r="C48" s="47">
        <v>6680775</v>
      </c>
      <c r="D48" s="50">
        <v>23354561</v>
      </c>
    </row>
    <row r="49" spans="1:4" ht="18.75">
      <c r="A49" s="46" t="s">
        <v>768</v>
      </c>
      <c r="B49" s="46">
        <v>4</v>
      </c>
      <c r="C49" s="47">
        <v>5476716</v>
      </c>
      <c r="D49" s="50">
        <v>23979842</v>
      </c>
    </row>
    <row r="50" spans="1:4" ht="18.75">
      <c r="A50" s="46" t="s">
        <v>769</v>
      </c>
      <c r="B50" s="46">
        <v>4</v>
      </c>
      <c r="C50" s="47">
        <v>5888056</v>
      </c>
      <c r="D50" s="50">
        <v>32078056</v>
      </c>
    </row>
    <row r="51" spans="1:4" ht="18.75">
      <c r="A51" s="46" t="s">
        <v>770</v>
      </c>
      <c r="B51" s="46">
        <v>4</v>
      </c>
      <c r="C51" s="47">
        <v>1753634</v>
      </c>
      <c r="D51" s="50">
        <v>16642118</v>
      </c>
    </row>
    <row r="52" spans="1:4" ht="18.75">
      <c r="A52" s="46" t="s">
        <v>771</v>
      </c>
      <c r="B52" s="46">
        <v>4</v>
      </c>
      <c r="C52" s="47">
        <v>6663302</v>
      </c>
      <c r="D52" s="50">
        <v>26328243</v>
      </c>
    </row>
    <row r="53" spans="1:4" ht="18.75">
      <c r="A53" s="46" t="s">
        <v>773</v>
      </c>
      <c r="B53" s="46">
        <v>4</v>
      </c>
      <c r="C53" s="47">
        <v>5132959</v>
      </c>
      <c r="D53" s="50">
        <v>19826996</v>
      </c>
    </row>
    <row r="54" spans="1:4" ht="18.75">
      <c r="A54" s="46" t="s">
        <v>794</v>
      </c>
      <c r="B54" s="46">
        <v>4</v>
      </c>
      <c r="C54" s="47">
        <v>8482193</v>
      </c>
      <c r="D54" s="50">
        <v>106500094</v>
      </c>
    </row>
    <row r="55" spans="1:4" ht="18.75">
      <c r="A55" s="46" t="s">
        <v>796</v>
      </c>
      <c r="B55" s="46">
        <v>4</v>
      </c>
      <c r="C55" s="47">
        <v>2681928</v>
      </c>
      <c r="D55" s="50">
        <v>17309261</v>
      </c>
    </row>
    <row r="56" spans="1:4" ht="18.75">
      <c r="A56" s="46" t="s">
        <v>810</v>
      </c>
      <c r="B56" s="46">
        <v>4</v>
      </c>
      <c r="C56" s="47">
        <v>3370819</v>
      </c>
      <c r="D56" s="50">
        <v>20523342</v>
      </c>
    </row>
    <row r="57" spans="1:4" ht="18.75">
      <c r="A57" s="46" t="s">
        <v>814</v>
      </c>
      <c r="B57" s="46">
        <v>4</v>
      </c>
      <c r="C57" s="47">
        <v>2462591</v>
      </c>
      <c r="D57" s="50">
        <v>14459123</v>
      </c>
    </row>
    <row r="58" spans="1:4" ht="18.75">
      <c r="A58" s="46" t="s">
        <v>824</v>
      </c>
      <c r="B58" s="46">
        <v>4</v>
      </c>
      <c r="C58" s="47">
        <v>4573165</v>
      </c>
      <c r="D58" s="50">
        <v>21096916</v>
      </c>
    </row>
    <row r="59" spans="1:4" ht="18.75">
      <c r="A59" s="46" t="s">
        <v>825</v>
      </c>
      <c r="B59" s="46">
        <v>4</v>
      </c>
      <c r="C59" s="47">
        <v>7876343</v>
      </c>
      <c r="D59" s="50">
        <v>32273112</v>
      </c>
    </row>
    <row r="60" spans="1:4" ht="18.75">
      <c r="A60" s="46" t="s">
        <v>826</v>
      </c>
      <c r="B60" s="46">
        <v>4</v>
      </c>
      <c r="C60" s="47">
        <v>7162779</v>
      </c>
      <c r="D60" s="50">
        <v>35725193</v>
      </c>
    </row>
    <row r="61" spans="1:4" ht="18.75">
      <c r="A61" s="46" t="s">
        <v>848</v>
      </c>
      <c r="B61" s="46">
        <v>4</v>
      </c>
      <c r="C61" s="47">
        <v>2218408</v>
      </c>
      <c r="D61" s="50">
        <v>16677574</v>
      </c>
    </row>
    <row r="62" spans="1:4" ht="18.75">
      <c r="A62" s="46" t="s">
        <v>747</v>
      </c>
      <c r="B62" s="46">
        <v>5</v>
      </c>
      <c r="C62" s="47">
        <v>10614140</v>
      </c>
      <c r="D62" s="50">
        <v>36801965</v>
      </c>
    </row>
    <row r="63" spans="1:4" ht="18.75">
      <c r="A63" s="46" t="s">
        <v>749</v>
      </c>
      <c r="B63" s="46">
        <v>5</v>
      </c>
      <c r="C63" s="47">
        <v>6944430</v>
      </c>
      <c r="D63" s="50">
        <v>26435738</v>
      </c>
    </row>
    <row r="64" spans="1:4" ht="18.75">
      <c r="A64" s="46" t="s">
        <v>753</v>
      </c>
      <c r="B64" s="46">
        <v>5</v>
      </c>
      <c r="C64" s="47">
        <v>7112027</v>
      </c>
      <c r="D64" s="50">
        <v>24908490</v>
      </c>
    </row>
    <row r="65" spans="1:4" ht="18.75">
      <c r="A65" s="46" t="s">
        <v>774</v>
      </c>
      <c r="B65" s="46">
        <v>5</v>
      </c>
      <c r="C65" s="47">
        <v>33350214</v>
      </c>
      <c r="D65" s="50">
        <v>73913087</v>
      </c>
    </row>
    <row r="66" spans="1:4" ht="18.75">
      <c r="A66" s="46" t="s">
        <v>799</v>
      </c>
      <c r="B66" s="46">
        <v>5</v>
      </c>
      <c r="C66" s="47">
        <v>7190283</v>
      </c>
      <c r="D66" s="50">
        <v>33242644</v>
      </c>
    </row>
    <row r="67" spans="1:4" ht="18.75">
      <c r="A67" s="46" t="s">
        <v>803</v>
      </c>
      <c r="B67" s="46">
        <v>5</v>
      </c>
      <c r="C67" s="47">
        <v>2656921</v>
      </c>
      <c r="D67" s="50">
        <v>20857816</v>
      </c>
    </row>
    <row r="68" spans="1:4" ht="18.75">
      <c r="A68" s="46" t="s">
        <v>807</v>
      </c>
      <c r="B68" s="46">
        <v>5</v>
      </c>
      <c r="C68" s="47">
        <v>2281704</v>
      </c>
      <c r="D68" s="50">
        <v>19219262</v>
      </c>
    </row>
    <row r="69" spans="1:4" ht="18.75">
      <c r="A69" s="46" t="s">
        <v>812</v>
      </c>
      <c r="B69" s="46">
        <v>5</v>
      </c>
      <c r="C69" s="47">
        <v>6219396</v>
      </c>
      <c r="D69" s="50">
        <v>23283909</v>
      </c>
    </row>
    <row r="70" spans="1:4" ht="18.75">
      <c r="A70" s="46" t="s">
        <v>838</v>
      </c>
      <c r="B70" s="46">
        <v>5</v>
      </c>
      <c r="C70" s="47">
        <v>65251286</v>
      </c>
      <c r="D70" s="50">
        <v>280897904</v>
      </c>
    </row>
    <row r="71" spans="1:4" ht="18.75">
      <c r="A71" s="46" t="s">
        <v>751</v>
      </c>
      <c r="B71" s="46">
        <v>6</v>
      </c>
      <c r="C71" s="47">
        <v>7878124</v>
      </c>
      <c r="D71" s="50">
        <v>21801034</v>
      </c>
    </row>
    <row r="72" spans="1:4" ht="18.75">
      <c r="A72" s="46" t="s">
        <v>759</v>
      </c>
      <c r="B72" s="46">
        <v>6</v>
      </c>
      <c r="C72" s="47">
        <v>22488682</v>
      </c>
      <c r="D72" s="50">
        <v>35201877</v>
      </c>
    </row>
    <row r="73" spans="1:4" ht="18.75">
      <c r="A73" s="46" t="s">
        <v>761</v>
      </c>
      <c r="B73" s="46">
        <v>6</v>
      </c>
      <c r="C73" s="47">
        <v>63276571</v>
      </c>
      <c r="D73" s="50">
        <v>166383304</v>
      </c>
    </row>
    <row r="74" spans="1:4" ht="18.75">
      <c r="A74" s="46" t="s">
        <v>764</v>
      </c>
      <c r="B74" s="46">
        <v>6</v>
      </c>
      <c r="C74" s="47">
        <v>22412752</v>
      </c>
      <c r="D74" s="50">
        <v>38539540</v>
      </c>
    </row>
    <row r="75" spans="1:4" ht="18.75">
      <c r="A75" s="46" t="s">
        <v>756</v>
      </c>
      <c r="B75" s="46">
        <v>6</v>
      </c>
      <c r="C75" s="47">
        <v>4907551</v>
      </c>
      <c r="D75" s="50">
        <v>15273283</v>
      </c>
    </row>
    <row r="76" spans="1:4" ht="18.75">
      <c r="A76" s="46" t="s">
        <v>772</v>
      </c>
      <c r="B76" s="46">
        <v>6</v>
      </c>
      <c r="C76" s="47">
        <v>10110316</v>
      </c>
      <c r="D76" s="50">
        <v>25661197</v>
      </c>
    </row>
    <row r="77" spans="1:4" ht="18.75">
      <c r="A77" s="46" t="s">
        <v>785</v>
      </c>
      <c r="B77" s="46">
        <v>6</v>
      </c>
      <c r="C77" s="47">
        <v>7754164</v>
      </c>
      <c r="D77" s="50">
        <v>22222753</v>
      </c>
    </row>
    <row r="78" spans="1:4" ht="18.75">
      <c r="A78" s="46" t="s">
        <v>802</v>
      </c>
      <c r="B78" s="46">
        <v>6</v>
      </c>
      <c r="C78" s="47">
        <v>4070131</v>
      </c>
      <c r="D78" s="50">
        <v>14803769</v>
      </c>
    </row>
    <row r="79" spans="1:4" ht="18.75">
      <c r="A79" s="46" t="s">
        <v>811</v>
      </c>
      <c r="B79" s="46">
        <v>6</v>
      </c>
      <c r="C79" s="47">
        <v>18585358</v>
      </c>
      <c r="D79" s="50">
        <v>46502200</v>
      </c>
    </row>
    <row r="80" spans="1:4" ht="18.75">
      <c r="A80" s="46" t="s">
        <v>823</v>
      </c>
      <c r="B80" s="46">
        <v>6</v>
      </c>
      <c r="C80" s="47">
        <v>8978500</v>
      </c>
      <c r="D80" s="50">
        <v>24525712</v>
      </c>
    </row>
    <row r="81" spans="1:4" ht="18.75">
      <c r="A81" s="46" t="s">
        <v>827</v>
      </c>
      <c r="B81" s="46">
        <v>6</v>
      </c>
      <c r="C81" s="47">
        <v>0</v>
      </c>
      <c r="D81" s="50"/>
    </row>
    <row r="82" spans="1:4" ht="18.75">
      <c r="A82" s="46" t="s">
        <v>833</v>
      </c>
      <c r="B82" s="46">
        <v>6</v>
      </c>
      <c r="C82" s="47">
        <v>20430190</v>
      </c>
      <c r="D82" s="50">
        <v>51019841</v>
      </c>
    </row>
    <row r="83" spans="1:4" ht="18.75">
      <c r="A83" s="46" t="s">
        <v>834</v>
      </c>
      <c r="B83" s="46">
        <v>6</v>
      </c>
      <c r="C83" s="47">
        <v>24634835</v>
      </c>
      <c r="D83" s="50">
        <v>47481302</v>
      </c>
    </row>
    <row r="84" spans="1:4" ht="18.75">
      <c r="A84" s="46" t="s">
        <v>841</v>
      </c>
      <c r="B84" s="46">
        <v>6</v>
      </c>
      <c r="C84" s="47">
        <v>11094950</v>
      </c>
      <c r="D84" s="50">
        <v>29497996</v>
      </c>
    </row>
    <row r="85" spans="1:4" ht="18.75">
      <c r="A85" s="46" t="s">
        <v>844</v>
      </c>
      <c r="B85" s="46">
        <v>6</v>
      </c>
      <c r="C85" s="47">
        <v>61804518</v>
      </c>
      <c r="D85" s="50">
        <v>296294932</v>
      </c>
    </row>
    <row r="86" spans="1:4" ht="18.75">
      <c r="A86" s="46" t="s">
        <v>846</v>
      </c>
      <c r="B86" s="46">
        <v>6</v>
      </c>
      <c r="C86" s="47">
        <v>34417232</v>
      </c>
      <c r="D86" s="50">
        <v>81278664</v>
      </c>
    </row>
    <row r="87" spans="1:4" ht="18.75">
      <c r="A87" s="46" t="s">
        <v>744</v>
      </c>
      <c r="B87" s="46">
        <v>7</v>
      </c>
      <c r="C87" s="47">
        <v>7006087</v>
      </c>
      <c r="D87" s="50">
        <v>42390096</v>
      </c>
    </row>
    <row r="88" spans="1:4" ht="18.75">
      <c r="A88" s="46" t="s">
        <v>758</v>
      </c>
      <c r="B88" s="46">
        <v>7</v>
      </c>
      <c r="C88" s="47">
        <v>6776617</v>
      </c>
      <c r="D88" s="50">
        <v>22924786</v>
      </c>
    </row>
    <row r="89" spans="1:4" ht="18.75">
      <c r="A89" s="46" t="s">
        <v>760</v>
      </c>
      <c r="B89" s="46">
        <v>7</v>
      </c>
      <c r="C89" s="47">
        <v>3162210</v>
      </c>
      <c r="D89" s="50">
        <v>19777127</v>
      </c>
    </row>
    <row r="90" spans="1:4" ht="18.75">
      <c r="A90" s="46" t="s">
        <v>763</v>
      </c>
      <c r="B90" s="46">
        <v>7</v>
      </c>
      <c r="C90" s="47">
        <v>0</v>
      </c>
      <c r="D90" s="50"/>
    </row>
    <row r="91" spans="1:4" ht="18.75">
      <c r="A91" s="46" t="s">
        <v>766</v>
      </c>
      <c r="B91" s="46">
        <v>7</v>
      </c>
      <c r="C91" s="47">
        <v>4723636</v>
      </c>
      <c r="D91" s="50">
        <v>22867255</v>
      </c>
    </row>
    <row r="92" spans="1:4" ht="18.75">
      <c r="A92" s="46" t="s">
        <v>767</v>
      </c>
      <c r="B92" s="46">
        <v>7</v>
      </c>
      <c r="C92" s="47">
        <v>6853812</v>
      </c>
      <c r="D92" s="50">
        <v>28297391</v>
      </c>
    </row>
    <row r="93" spans="1:4" ht="18.75">
      <c r="A93" s="46" t="s">
        <v>788</v>
      </c>
      <c r="B93" s="46">
        <v>7</v>
      </c>
      <c r="C93" s="47">
        <v>5685859</v>
      </c>
      <c r="D93" s="50">
        <v>20557477</v>
      </c>
    </row>
    <row r="94" spans="1:4" ht="18.75">
      <c r="A94" s="46" t="s">
        <v>789</v>
      </c>
      <c r="B94" s="46">
        <v>7</v>
      </c>
      <c r="C94" s="47">
        <v>9021017</v>
      </c>
      <c r="D94" s="50">
        <v>29094949</v>
      </c>
    </row>
    <row r="95" spans="1:4" ht="18.75">
      <c r="A95" s="46" t="s">
        <v>791</v>
      </c>
      <c r="B95" s="46">
        <v>7</v>
      </c>
      <c r="C95" s="47">
        <v>5978660</v>
      </c>
      <c r="D95" s="50">
        <v>26199385</v>
      </c>
    </row>
    <row r="96" spans="1:4" ht="18.75">
      <c r="A96" s="46" t="s">
        <v>795</v>
      </c>
      <c r="B96" s="46">
        <v>7</v>
      </c>
      <c r="C96" s="47">
        <v>13603688</v>
      </c>
      <c r="D96" s="50">
        <v>47980835</v>
      </c>
    </row>
    <row r="97" spans="1:4" ht="18.75">
      <c r="A97" s="46" t="s">
        <v>798</v>
      </c>
      <c r="B97" s="46">
        <v>7</v>
      </c>
      <c r="C97" s="47">
        <v>27413127</v>
      </c>
      <c r="D97" s="50">
        <v>119118538</v>
      </c>
    </row>
    <row r="98" spans="1:4" ht="18.75">
      <c r="A98" s="46" t="s">
        <v>800</v>
      </c>
      <c r="B98" s="46">
        <v>7</v>
      </c>
      <c r="C98" s="47">
        <v>36540</v>
      </c>
      <c r="D98" s="50">
        <v>101646258</v>
      </c>
    </row>
    <row r="99" spans="1:4" ht="18.75">
      <c r="A99" s="46" t="s">
        <v>804</v>
      </c>
      <c r="B99" s="46">
        <v>7</v>
      </c>
      <c r="C99" s="47">
        <v>3350457</v>
      </c>
      <c r="D99" s="50">
        <v>24041887</v>
      </c>
    </row>
    <row r="100" spans="1:4" ht="18.75">
      <c r="A100" s="46" t="s">
        <v>808</v>
      </c>
      <c r="B100" s="46">
        <v>7</v>
      </c>
      <c r="C100" s="47">
        <v>6783596</v>
      </c>
      <c r="D100" s="50">
        <v>24777486</v>
      </c>
    </row>
    <row r="101" spans="1:4" ht="18.75">
      <c r="A101" s="46" t="s">
        <v>815</v>
      </c>
      <c r="B101" s="46">
        <v>7</v>
      </c>
      <c r="C101" s="47">
        <v>19025871</v>
      </c>
      <c r="D101" s="50">
        <v>38525371</v>
      </c>
    </row>
    <row r="102" spans="1:4" ht="18.75">
      <c r="A102" s="46" t="s">
        <v>817</v>
      </c>
      <c r="B102" s="46">
        <v>7</v>
      </c>
      <c r="C102" s="47">
        <v>9450894</v>
      </c>
      <c r="D102" s="50">
        <v>36678067</v>
      </c>
    </row>
    <row r="103" spans="1:4" ht="18.75">
      <c r="A103" s="46" t="s">
        <v>821</v>
      </c>
      <c r="B103" s="46">
        <v>7</v>
      </c>
      <c r="C103" s="47">
        <v>22392996</v>
      </c>
      <c r="D103" s="50">
        <v>166840762</v>
      </c>
    </row>
    <row r="104" spans="1:4" ht="18.75">
      <c r="A104" s="46" t="s">
        <v>822</v>
      </c>
      <c r="B104" s="46">
        <v>7</v>
      </c>
      <c r="C104" s="47">
        <v>9011211</v>
      </c>
      <c r="D104" s="50">
        <v>37932181</v>
      </c>
    </row>
    <row r="105" spans="1:4" ht="18.75">
      <c r="A105" s="46" t="s">
        <v>831</v>
      </c>
      <c r="B105" s="46">
        <v>7</v>
      </c>
      <c r="C105" s="47">
        <v>13468766</v>
      </c>
      <c r="D105" s="50">
        <v>116809511</v>
      </c>
    </row>
    <row r="106" spans="1:4" ht="18.75">
      <c r="A106" s="46" t="s">
        <v>836</v>
      </c>
      <c r="B106" s="46">
        <v>7</v>
      </c>
      <c r="C106" s="47">
        <v>14125783</v>
      </c>
      <c r="D106" s="50">
        <v>32858551</v>
      </c>
    </row>
    <row r="107" spans="1:4" ht="18.75">
      <c r="A107" s="46" t="s">
        <v>840</v>
      </c>
      <c r="B107" s="46">
        <v>7</v>
      </c>
      <c r="C107" s="47">
        <v>19290303</v>
      </c>
      <c r="D107" s="50">
        <v>66609867</v>
      </c>
    </row>
    <row r="110" spans="1:4">
      <c r="A110" s="48" t="s">
        <v>849</v>
      </c>
    </row>
  </sheetData>
  <autoFilter ref="A1:D107" xr:uid="{DF999204-8842-413F-A8FA-65107075B9CB}"/>
  <hyperlinks>
    <hyperlink ref="K13" r:id="rId1" xr:uid="{80BFE1E1-C8F7-2649-A5A5-4152C69A5525}"/>
    <hyperlink ref="K14" r:id="rId2" xr:uid="{23058EE7-5C6B-E049-A006-97122321064F}"/>
  </hyperlinks>
  <pageMargins left="0.7" right="0.7" top="0.75" bottom="0.75" header="0.3" footer="0.3"/>
  <pageSetup orientation="portrait" horizontalDpi="0" verticalDpi="0"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9A32A-31CB-491B-B8D9-77AA7ADB38F4}">
  <sheetPr>
    <tabColor rgb="FFA5A5A5"/>
  </sheetPr>
  <dimension ref="A1:AE10"/>
  <sheetViews>
    <sheetView workbookViewId="0"/>
  </sheetViews>
  <sheetFormatPr defaultColWidth="11.42578125" defaultRowHeight="15"/>
  <cols>
    <col min="2" max="2" width="22" customWidth="1"/>
    <col min="4" max="4" width="11.5703125" bestFit="1" customWidth="1"/>
    <col min="5" max="5" width="13.5703125" customWidth="1"/>
    <col min="6" max="11" width="11.5703125" bestFit="1" customWidth="1"/>
    <col min="12" max="12" width="15" bestFit="1" customWidth="1"/>
    <col min="13" max="13" width="11.5703125" bestFit="1" customWidth="1"/>
    <col min="14" max="14" width="16" customWidth="1"/>
    <col min="15" max="20" width="11.5703125" bestFit="1" customWidth="1"/>
    <col min="21" max="21" width="13.85546875" customWidth="1"/>
    <col min="22" max="27" width="11.5703125" bestFit="1" customWidth="1"/>
  </cols>
  <sheetData>
    <row r="1" spans="1:31" ht="18">
      <c r="A1" s="207" t="s">
        <v>620</v>
      </c>
      <c r="B1" s="208" t="s">
        <v>1048</v>
      </c>
      <c r="C1" s="208"/>
      <c r="D1" s="284" t="s">
        <v>1049</v>
      </c>
      <c r="E1" s="285"/>
      <c r="F1" s="285"/>
      <c r="G1" s="285"/>
      <c r="H1" s="285"/>
      <c r="I1" s="285"/>
      <c r="J1" s="285"/>
      <c r="K1" s="284"/>
      <c r="L1" s="285"/>
      <c r="M1" s="286" t="s">
        <v>1050</v>
      </c>
      <c r="N1" s="287"/>
      <c r="O1" s="287"/>
      <c r="P1" s="287"/>
      <c r="Q1" s="287"/>
      <c r="R1" s="287"/>
      <c r="S1" s="287"/>
      <c r="T1" s="288" t="s">
        <v>1051</v>
      </c>
      <c r="U1" s="289"/>
      <c r="V1" s="289"/>
      <c r="W1" s="289"/>
      <c r="X1" s="289"/>
      <c r="Y1" s="289"/>
      <c r="Z1" s="289"/>
      <c r="AA1" s="289"/>
    </row>
    <row r="2" spans="1:31" ht="72">
      <c r="A2" s="209"/>
      <c r="B2" s="210"/>
      <c r="C2" s="210" t="s">
        <v>1052</v>
      </c>
      <c r="D2" s="211" t="s">
        <v>1053</v>
      </c>
      <c r="E2" s="211" t="s">
        <v>1054</v>
      </c>
      <c r="F2" s="211" t="s">
        <v>1055</v>
      </c>
      <c r="G2" s="211" t="s">
        <v>1056</v>
      </c>
      <c r="H2" s="211" t="s">
        <v>1057</v>
      </c>
      <c r="I2" s="211" t="s">
        <v>1058</v>
      </c>
      <c r="J2" s="211" t="s">
        <v>1059</v>
      </c>
      <c r="K2" s="211" t="s">
        <v>1060</v>
      </c>
      <c r="L2" s="211" t="s">
        <v>1061</v>
      </c>
      <c r="M2" s="212" t="s">
        <v>1053</v>
      </c>
      <c r="N2" s="212" t="s">
        <v>1054</v>
      </c>
      <c r="O2" s="212" t="s">
        <v>1055</v>
      </c>
      <c r="P2" s="212" t="s">
        <v>1056</v>
      </c>
      <c r="Q2" s="212" t="s">
        <v>1057</v>
      </c>
      <c r="R2" s="212" t="s">
        <v>1058</v>
      </c>
      <c r="S2" s="212" t="s">
        <v>1059</v>
      </c>
      <c r="T2" s="213" t="s">
        <v>1053</v>
      </c>
      <c r="U2" s="213" t="s">
        <v>1054</v>
      </c>
      <c r="V2" s="213" t="s">
        <v>1055</v>
      </c>
      <c r="W2" s="213" t="s">
        <v>1056</v>
      </c>
      <c r="X2" s="213" t="s">
        <v>1057</v>
      </c>
      <c r="Y2" s="213" t="s">
        <v>1058</v>
      </c>
      <c r="Z2" s="213" t="s">
        <v>1059</v>
      </c>
      <c r="AA2" s="213" t="s">
        <v>1062</v>
      </c>
      <c r="AB2" s="214" t="s">
        <v>1007</v>
      </c>
      <c r="AC2" s="214" t="s">
        <v>1063</v>
      </c>
      <c r="AD2" s="214" t="s">
        <v>1064</v>
      </c>
      <c r="AE2" s="214" t="s">
        <v>1065</v>
      </c>
    </row>
    <row r="3" spans="1:31" ht="18">
      <c r="A3" s="215" t="s">
        <v>855</v>
      </c>
      <c r="B3" s="216" t="s">
        <v>1066</v>
      </c>
      <c r="C3" s="217">
        <v>2.1116846550915058</v>
      </c>
      <c r="D3" s="216">
        <v>0</v>
      </c>
      <c r="E3" s="216">
        <v>12</v>
      </c>
      <c r="F3" s="216">
        <v>0</v>
      </c>
      <c r="G3" s="216">
        <v>3</v>
      </c>
      <c r="H3" s="216">
        <v>0</v>
      </c>
      <c r="I3" s="216">
        <v>0</v>
      </c>
      <c r="J3" s="216">
        <v>0</v>
      </c>
      <c r="K3" s="216">
        <v>15</v>
      </c>
      <c r="L3" s="216">
        <v>122017</v>
      </c>
      <c r="M3" s="217">
        <v>0</v>
      </c>
      <c r="N3" s="217">
        <v>9.8346951654277692</v>
      </c>
      <c r="O3" s="217">
        <v>0</v>
      </c>
      <c r="P3" s="217">
        <v>2.4586737913569423</v>
      </c>
      <c r="Q3" s="217">
        <v>0</v>
      </c>
      <c r="R3" s="217">
        <v>0</v>
      </c>
      <c r="S3" s="217">
        <v>0</v>
      </c>
      <c r="T3" s="217">
        <v>0</v>
      </c>
      <c r="U3" s="217">
        <v>9.5986624814575023</v>
      </c>
      <c r="V3" s="217">
        <v>0</v>
      </c>
      <c r="W3" s="217">
        <v>4.7083603104485441</v>
      </c>
      <c r="X3" s="217">
        <v>0</v>
      </c>
      <c r="Y3" s="217">
        <v>0</v>
      </c>
      <c r="Z3" s="217">
        <v>0</v>
      </c>
      <c r="AA3" s="218">
        <v>2.0438603988437207</v>
      </c>
      <c r="AB3" s="219">
        <v>2.11</v>
      </c>
      <c r="AC3" s="220">
        <v>3.31</v>
      </c>
      <c r="AD3" s="220">
        <v>2.8</v>
      </c>
      <c r="AE3" s="220">
        <v>3.51</v>
      </c>
    </row>
    <row r="4" spans="1:31" ht="18">
      <c r="A4" s="215" t="s">
        <v>857</v>
      </c>
      <c r="B4" s="216" t="s">
        <v>1067</v>
      </c>
      <c r="C4" s="217">
        <v>26.652973126391039</v>
      </c>
      <c r="D4" s="221">
        <v>12</v>
      </c>
      <c r="E4" s="221">
        <v>86</v>
      </c>
      <c r="F4" s="221">
        <v>1</v>
      </c>
      <c r="G4" s="221">
        <v>35</v>
      </c>
      <c r="H4" s="221">
        <v>20</v>
      </c>
      <c r="I4" s="221">
        <v>18</v>
      </c>
      <c r="J4" s="221">
        <v>29</v>
      </c>
      <c r="K4" s="221">
        <v>201</v>
      </c>
      <c r="L4" s="221">
        <v>1411121</v>
      </c>
      <c r="M4" s="217">
        <v>0.85038774137724549</v>
      </c>
      <c r="N4" s="217">
        <v>6.0944454798702585</v>
      </c>
      <c r="O4" s="217">
        <v>7.0865645114770448E-2</v>
      </c>
      <c r="P4" s="217">
        <v>2.4802975790169657</v>
      </c>
      <c r="Q4" s="217">
        <v>1.417312902295409</v>
      </c>
      <c r="R4" s="217">
        <v>1.2755816120658683</v>
      </c>
      <c r="S4" s="217">
        <v>2.055103708328343</v>
      </c>
      <c r="T4" s="217">
        <v>70.520458557416418</v>
      </c>
      <c r="U4" s="217">
        <v>5.9481787883533723</v>
      </c>
      <c r="V4" s="217">
        <v>70.520458557416404</v>
      </c>
      <c r="W4" s="217">
        <v>4.7497698638174892</v>
      </c>
      <c r="X4" s="217">
        <v>2.9905302238433129</v>
      </c>
      <c r="Y4" s="217">
        <v>4.765572902678084</v>
      </c>
      <c r="Z4" s="217">
        <v>18.822694864579294</v>
      </c>
      <c r="AA4" s="218">
        <v>25.473951965443479</v>
      </c>
      <c r="AB4" s="219">
        <v>26.65</v>
      </c>
      <c r="AC4" s="220">
        <v>26.85</v>
      </c>
      <c r="AD4" s="220">
        <v>26.85</v>
      </c>
      <c r="AE4" s="220">
        <v>27.05</v>
      </c>
    </row>
    <row r="5" spans="1:31" ht="18">
      <c r="A5" s="215" t="s">
        <v>859</v>
      </c>
      <c r="B5" s="216" t="s">
        <v>1068</v>
      </c>
      <c r="C5" s="217">
        <v>3.1301797204669985</v>
      </c>
      <c r="D5" s="216">
        <v>0</v>
      </c>
      <c r="E5" s="216">
        <v>14</v>
      </c>
      <c r="F5" s="216">
        <v>0</v>
      </c>
      <c r="G5" s="216">
        <v>1</v>
      </c>
      <c r="H5" s="216">
        <v>1</v>
      </c>
      <c r="I5" s="216">
        <v>0</v>
      </c>
      <c r="J5" s="216">
        <v>0</v>
      </c>
      <c r="K5" s="216">
        <v>16</v>
      </c>
      <c r="L5" s="216">
        <v>77295</v>
      </c>
      <c r="M5" s="217">
        <v>0</v>
      </c>
      <c r="N5" s="217">
        <v>18.112426418267674</v>
      </c>
      <c r="O5" s="217">
        <v>0</v>
      </c>
      <c r="P5" s="217">
        <v>1.2937447441619767</v>
      </c>
      <c r="Q5" s="217">
        <v>1.2937447441619767</v>
      </c>
      <c r="R5" s="217">
        <v>0</v>
      </c>
      <c r="S5" s="217">
        <v>0</v>
      </c>
      <c r="T5" s="217">
        <v>0</v>
      </c>
      <c r="U5" s="217">
        <v>17.677728184229249</v>
      </c>
      <c r="V5" s="217">
        <v>0</v>
      </c>
      <c r="W5" s="217">
        <v>2.4775211850701853</v>
      </c>
      <c r="X5" s="217">
        <v>2.7298014101817709</v>
      </c>
      <c r="Y5" s="217">
        <v>0</v>
      </c>
      <c r="Z5" s="217">
        <v>0</v>
      </c>
      <c r="AA5" s="217">
        <v>3.2692929684973149</v>
      </c>
      <c r="AB5" s="219">
        <v>3.13</v>
      </c>
      <c r="AC5" s="220">
        <v>4.33</v>
      </c>
      <c r="AD5" s="220">
        <v>2.8</v>
      </c>
      <c r="AE5" s="220">
        <v>4.53</v>
      </c>
    </row>
    <row r="6" spans="1:31" ht="18">
      <c r="A6" s="215" t="s">
        <v>861</v>
      </c>
      <c r="B6" s="216" t="s">
        <v>1069</v>
      </c>
      <c r="C6" s="217">
        <v>4.9431467594625698</v>
      </c>
      <c r="D6" s="216">
        <v>0</v>
      </c>
      <c r="E6" s="216">
        <v>17</v>
      </c>
      <c r="F6" s="216">
        <v>0</v>
      </c>
      <c r="G6" s="216">
        <v>9</v>
      </c>
      <c r="H6" s="216">
        <v>1</v>
      </c>
      <c r="I6" s="216">
        <v>0</v>
      </c>
      <c r="J6" s="216">
        <v>0</v>
      </c>
      <c r="K6" s="216">
        <v>27</v>
      </c>
      <c r="L6" s="216">
        <v>98620</v>
      </c>
      <c r="M6" s="217">
        <v>0</v>
      </c>
      <c r="N6" s="217">
        <v>17.237882782397079</v>
      </c>
      <c r="O6" s="217">
        <v>0</v>
      </c>
      <c r="P6" s="217">
        <v>9.1259379436219827</v>
      </c>
      <c r="Q6" s="217">
        <v>1.0139931048468871</v>
      </c>
      <c r="R6" s="217">
        <v>0</v>
      </c>
      <c r="S6" s="217">
        <v>0</v>
      </c>
      <c r="T6" s="217">
        <v>0</v>
      </c>
      <c r="U6" s="217">
        <v>16.824173595619548</v>
      </c>
      <c r="V6" s="217">
        <v>0</v>
      </c>
      <c r="W6" s="217">
        <v>17.476171162036096</v>
      </c>
      <c r="X6" s="217">
        <v>2.1395254512269317</v>
      </c>
      <c r="Y6" s="217">
        <v>0</v>
      </c>
      <c r="Z6" s="217">
        <v>0</v>
      </c>
      <c r="AA6" s="217">
        <v>5.205695744126082</v>
      </c>
      <c r="AB6" s="219">
        <v>4.9400000000000004</v>
      </c>
      <c r="AC6" s="220">
        <v>6.14</v>
      </c>
      <c r="AD6" s="220">
        <v>2.8</v>
      </c>
      <c r="AE6" s="220">
        <v>6.34</v>
      </c>
    </row>
    <row r="7" spans="1:31" ht="18">
      <c r="A7" s="215" t="s">
        <v>863</v>
      </c>
      <c r="B7" s="216" t="s">
        <v>1070</v>
      </c>
      <c r="C7" s="217">
        <v>4.5566538895533366</v>
      </c>
      <c r="D7" s="216">
        <v>0</v>
      </c>
      <c r="E7" s="216">
        <v>14</v>
      </c>
      <c r="F7" s="216">
        <v>0</v>
      </c>
      <c r="G7" s="216">
        <v>8</v>
      </c>
      <c r="H7" s="216">
        <v>0</v>
      </c>
      <c r="I7" s="216">
        <v>1</v>
      </c>
      <c r="J7" s="216">
        <v>1</v>
      </c>
      <c r="K7" s="216">
        <v>24</v>
      </c>
      <c r="L7" s="216">
        <v>132124</v>
      </c>
      <c r="M7" s="217">
        <v>0</v>
      </c>
      <c r="N7" s="217">
        <v>10.59610668765705</v>
      </c>
      <c r="O7" s="217">
        <v>0</v>
      </c>
      <c r="P7" s="217">
        <v>6.0549181072325995</v>
      </c>
      <c r="Q7" s="217">
        <v>0</v>
      </c>
      <c r="R7" s="217">
        <v>0.75686476340407494</v>
      </c>
      <c r="S7" s="217">
        <v>0.75686476340407494</v>
      </c>
      <c r="T7" s="217">
        <v>0</v>
      </c>
      <c r="U7" s="217">
        <v>10.341800127153281</v>
      </c>
      <c r="V7" s="217">
        <v>0</v>
      </c>
      <c r="W7" s="217">
        <v>11.595168175350427</v>
      </c>
      <c r="X7" s="217">
        <v>0</v>
      </c>
      <c r="Y7" s="217">
        <v>2.8276467560776237</v>
      </c>
      <c r="Z7" s="217">
        <v>6.9321243680179219</v>
      </c>
      <c r="AA7" s="218">
        <v>4.5281056323713216</v>
      </c>
      <c r="AB7" s="219">
        <v>4.5599999999999996</v>
      </c>
      <c r="AC7" s="220">
        <v>5.76</v>
      </c>
      <c r="AD7" s="220">
        <v>2.8</v>
      </c>
      <c r="AE7" s="220">
        <v>5.96</v>
      </c>
    </row>
    <row r="8" spans="1:31" ht="18">
      <c r="A8" s="215" t="s">
        <v>865</v>
      </c>
      <c r="B8" s="216" t="s">
        <v>1071</v>
      </c>
      <c r="C8" s="217">
        <v>8.0998917609118806</v>
      </c>
      <c r="D8" s="216">
        <v>1</v>
      </c>
      <c r="E8" s="216">
        <v>23</v>
      </c>
      <c r="F8" s="216">
        <v>0</v>
      </c>
      <c r="G8" s="216">
        <v>2</v>
      </c>
      <c r="H8" s="216">
        <v>5</v>
      </c>
      <c r="I8" s="216">
        <v>1</v>
      </c>
      <c r="J8" s="216">
        <v>0</v>
      </c>
      <c r="K8" s="216">
        <v>32</v>
      </c>
      <c r="L8" s="216">
        <v>225845</v>
      </c>
      <c r="M8" s="217">
        <v>0.44278155372047201</v>
      </c>
      <c r="N8" s="217">
        <v>10.183975735570856</v>
      </c>
      <c r="O8" s="217">
        <v>0</v>
      </c>
      <c r="P8" s="217">
        <v>0.88556310744094402</v>
      </c>
      <c r="Q8" s="217">
        <v>2.2139077686023603</v>
      </c>
      <c r="R8" s="217">
        <v>0.44278155372047201</v>
      </c>
      <c r="S8" s="217">
        <v>0</v>
      </c>
      <c r="T8" s="217">
        <v>36.718730397691637</v>
      </c>
      <c r="U8" s="217">
        <v>9.9395603179171559</v>
      </c>
      <c r="V8" s="217">
        <v>0</v>
      </c>
      <c r="W8" s="217">
        <v>1.6958533507494076</v>
      </c>
      <c r="X8" s="217">
        <v>4.6713453917509797</v>
      </c>
      <c r="Y8" s="217">
        <v>1.6542318846996835</v>
      </c>
      <c r="Z8" s="217">
        <v>0</v>
      </c>
      <c r="AA8" s="218">
        <v>7.8113887632584094</v>
      </c>
      <c r="AB8" s="219">
        <v>8.1</v>
      </c>
      <c r="AC8" s="220">
        <v>9.3000000000000007</v>
      </c>
      <c r="AD8" s="220">
        <v>10.9</v>
      </c>
      <c r="AE8" s="220">
        <v>9.5</v>
      </c>
    </row>
    <row r="9" spans="1:31" ht="18">
      <c r="A9" s="215" t="s">
        <v>867</v>
      </c>
      <c r="B9" s="216" t="s">
        <v>1072</v>
      </c>
      <c r="C9" s="217">
        <v>2.1175759251329809</v>
      </c>
      <c r="D9" s="216">
        <v>0</v>
      </c>
      <c r="E9" s="216">
        <v>23</v>
      </c>
      <c r="F9" s="216">
        <v>0</v>
      </c>
      <c r="G9" s="216">
        <v>3</v>
      </c>
      <c r="H9" s="216">
        <v>4</v>
      </c>
      <c r="I9" s="216">
        <v>0</v>
      </c>
      <c r="J9" s="216">
        <v>0</v>
      </c>
      <c r="K9" s="216">
        <v>30</v>
      </c>
      <c r="L9" s="216">
        <v>253876</v>
      </c>
      <c r="M9" s="217">
        <v>0</v>
      </c>
      <c r="N9" s="217">
        <v>9.0595408782240145</v>
      </c>
      <c r="O9" s="217">
        <v>0</v>
      </c>
      <c r="P9" s="217">
        <v>1.1816792449857412</v>
      </c>
      <c r="Q9" s="217">
        <v>1.5755723266476547</v>
      </c>
      <c r="R9" s="217">
        <v>0</v>
      </c>
      <c r="S9" s="217">
        <v>0</v>
      </c>
      <c r="T9" s="217">
        <v>0</v>
      </c>
      <c r="U9" s="217">
        <v>8.8421118971466388</v>
      </c>
      <c r="V9" s="217">
        <v>0</v>
      </c>
      <c r="W9" s="217">
        <v>2.2629157541476945</v>
      </c>
      <c r="X9" s="217">
        <v>3.3244576092265512</v>
      </c>
      <c r="Y9" s="217">
        <v>0</v>
      </c>
      <c r="Z9" s="217">
        <v>0</v>
      </c>
      <c r="AA9" s="218">
        <v>2.0613550372172691</v>
      </c>
      <c r="AB9" s="219">
        <v>2.12</v>
      </c>
      <c r="AC9" s="220">
        <v>3.32</v>
      </c>
      <c r="AD9" s="220">
        <v>2.8</v>
      </c>
      <c r="AE9" s="220">
        <v>3.52</v>
      </c>
    </row>
    <row r="10" spans="1:31" ht="18">
      <c r="Z10" s="217" t="s">
        <v>1073</v>
      </c>
      <c r="AA10" s="220">
        <v>44.8</v>
      </c>
      <c r="AB10" s="220"/>
      <c r="AC10" s="220">
        <v>45</v>
      </c>
      <c r="AD10" s="220">
        <v>47.8</v>
      </c>
      <c r="AE10" s="220">
        <v>49</v>
      </c>
    </row>
  </sheetData>
  <mergeCells count="4">
    <mergeCell ref="D1:J1"/>
    <mergeCell ref="K1:L1"/>
    <mergeCell ref="M1:S1"/>
    <mergeCell ref="T1:AA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AE1A7-2A2E-B345-9E32-489BE003B6FA}">
  <dimension ref="A1:J133"/>
  <sheetViews>
    <sheetView workbookViewId="0"/>
  </sheetViews>
  <sheetFormatPr defaultColWidth="10.85546875" defaultRowHeight="15"/>
  <cols>
    <col min="1" max="3" width="10.85546875" style="59"/>
    <col min="4" max="5" width="16.140625" style="70" customWidth="1"/>
    <col min="6" max="7" width="10.85546875" style="59"/>
    <col min="8" max="8" width="14.140625" style="59" customWidth="1"/>
    <col min="9" max="9" width="16.42578125" style="59" customWidth="1"/>
    <col min="10" max="10" width="14.7109375" style="59" customWidth="1"/>
    <col min="11" max="16384" width="10.85546875" style="59"/>
  </cols>
  <sheetData>
    <row r="1" spans="1:10" ht="90">
      <c r="A1" s="56" t="s">
        <v>850</v>
      </c>
      <c r="B1" s="56" t="s">
        <v>620</v>
      </c>
      <c r="C1" s="57" t="s">
        <v>621</v>
      </c>
      <c r="D1" s="58" t="s">
        <v>851</v>
      </c>
      <c r="E1" s="58" t="s">
        <v>852</v>
      </c>
      <c r="G1" s="60" t="s">
        <v>620</v>
      </c>
      <c r="H1" s="61" t="s">
        <v>851</v>
      </c>
      <c r="I1" s="61" t="s">
        <v>852</v>
      </c>
      <c r="J1" s="57" t="s">
        <v>853</v>
      </c>
    </row>
    <row r="2" spans="1:10" ht="18">
      <c r="A2" s="62" t="s">
        <v>854</v>
      </c>
      <c r="B2" s="238">
        <v>1</v>
      </c>
      <c r="C2" s="63" t="s">
        <v>752</v>
      </c>
      <c r="D2" s="64">
        <v>56</v>
      </c>
      <c r="E2" s="64">
        <v>34</v>
      </c>
      <c r="F2" s="65"/>
      <c r="G2" s="59" t="s">
        <v>855</v>
      </c>
      <c r="H2" s="66">
        <f>SUM(D2:D11)</f>
        <v>8484</v>
      </c>
      <c r="I2" s="66">
        <f>SUM(E2:E11)</f>
        <v>7663</v>
      </c>
      <c r="J2" s="239">
        <f>(I2-H2)/H2</f>
        <v>-9.6770391324846772E-2</v>
      </c>
    </row>
    <row r="3" spans="1:10" ht="18">
      <c r="A3" s="62" t="s">
        <v>856</v>
      </c>
      <c r="B3" s="67">
        <v>1</v>
      </c>
      <c r="C3" s="63" t="s">
        <v>765</v>
      </c>
      <c r="D3" s="64">
        <v>88</v>
      </c>
      <c r="E3" s="64">
        <v>72</v>
      </c>
      <c r="F3" s="65"/>
      <c r="G3" s="59" t="s">
        <v>857</v>
      </c>
      <c r="H3" s="66">
        <f>SUM(D12:D31)</f>
        <v>435537</v>
      </c>
      <c r="I3" s="59">
        <f>SUM(E12:E31)</f>
        <v>423951</v>
      </c>
      <c r="J3" s="239">
        <f t="shared" ref="J3:J8" si="0">(I3-H3)/H3</f>
        <v>-2.6601643488383307E-2</v>
      </c>
    </row>
    <row r="4" spans="1:10" ht="18">
      <c r="A4" s="62" t="s">
        <v>858</v>
      </c>
      <c r="B4" s="67">
        <v>1</v>
      </c>
      <c r="C4" s="63" t="s">
        <v>775</v>
      </c>
      <c r="D4" s="64">
        <v>1830</v>
      </c>
      <c r="E4" s="64">
        <v>1852</v>
      </c>
      <c r="F4" s="65"/>
      <c r="G4" s="59" t="s">
        <v>859</v>
      </c>
      <c r="H4" s="66">
        <f>SUM(D32:D45)</f>
        <v>4321</v>
      </c>
      <c r="I4" s="59">
        <f>SUM(E32:E45)</f>
        <v>4582</v>
      </c>
      <c r="J4" s="239">
        <f t="shared" si="0"/>
        <v>6.0402684563758392E-2</v>
      </c>
    </row>
    <row r="5" spans="1:10" ht="18">
      <c r="A5" s="62" t="s">
        <v>860</v>
      </c>
      <c r="B5" s="67">
        <v>1</v>
      </c>
      <c r="C5" s="63" t="s">
        <v>780</v>
      </c>
      <c r="D5" s="64">
        <v>3916</v>
      </c>
      <c r="E5" s="64">
        <v>3525</v>
      </c>
      <c r="F5" s="65"/>
      <c r="G5" s="59" t="s">
        <v>861</v>
      </c>
      <c r="H5" s="66">
        <f>SUM(D46:D61)</f>
        <v>9006</v>
      </c>
      <c r="I5" s="59">
        <f>SUM(E46:E61)</f>
        <v>8046</v>
      </c>
      <c r="J5" s="239">
        <f t="shared" si="0"/>
        <v>-0.10659560293137908</v>
      </c>
    </row>
    <row r="6" spans="1:10" ht="18">
      <c r="A6" s="62" t="s">
        <v>862</v>
      </c>
      <c r="B6" s="67">
        <v>1</v>
      </c>
      <c r="C6" s="63" t="s">
        <v>786</v>
      </c>
      <c r="D6" s="64">
        <v>218</v>
      </c>
      <c r="E6" s="64">
        <v>181</v>
      </c>
      <c r="F6" s="65"/>
      <c r="G6" s="59" t="s">
        <v>863</v>
      </c>
      <c r="H6" s="66">
        <f>SUM(D62:D70)</f>
        <v>8817</v>
      </c>
      <c r="I6" s="59">
        <f>SUM(E62:E70)</f>
        <v>9270</v>
      </c>
      <c r="J6" s="239">
        <f t="shared" si="0"/>
        <v>5.1378019734603604E-2</v>
      </c>
    </row>
    <row r="7" spans="1:10" ht="18">
      <c r="A7" s="62" t="s">
        <v>864</v>
      </c>
      <c r="B7" s="67">
        <v>1</v>
      </c>
      <c r="C7" s="63" t="s">
        <v>787</v>
      </c>
      <c r="D7" s="64">
        <v>29</v>
      </c>
      <c r="E7" s="64">
        <v>27</v>
      </c>
      <c r="F7" s="65"/>
      <c r="G7" s="59" t="s">
        <v>865</v>
      </c>
      <c r="H7" s="66">
        <f>SUM(D71:D87)</f>
        <v>12429</v>
      </c>
      <c r="I7" s="59">
        <f>SUM(E71:E87)</f>
        <v>11763</v>
      </c>
      <c r="J7" s="239">
        <f t="shared" si="0"/>
        <v>-5.3584359160028967E-2</v>
      </c>
    </row>
    <row r="8" spans="1:10" ht="18">
      <c r="A8" s="62" t="s">
        <v>866</v>
      </c>
      <c r="B8" s="67">
        <v>1</v>
      </c>
      <c r="C8" s="68" t="s">
        <v>790</v>
      </c>
      <c r="D8" s="64">
        <v>1739</v>
      </c>
      <c r="E8" s="64">
        <v>1292</v>
      </c>
      <c r="F8" s="65"/>
      <c r="G8" s="59" t="s">
        <v>867</v>
      </c>
      <c r="H8" s="66">
        <f>SUM(D88:D107)</f>
        <v>11917</v>
      </c>
      <c r="I8" s="59">
        <f>SUM(E88:E107)</f>
        <v>11875</v>
      </c>
      <c r="J8" s="239">
        <f t="shared" si="0"/>
        <v>-3.5243769405051608E-3</v>
      </c>
    </row>
    <row r="9" spans="1:10" ht="18">
      <c r="A9" s="62" t="s">
        <v>868</v>
      </c>
      <c r="B9" s="67">
        <v>1</v>
      </c>
      <c r="C9" s="63" t="s">
        <v>797</v>
      </c>
      <c r="D9" s="64">
        <v>72</v>
      </c>
      <c r="E9" s="64">
        <v>148</v>
      </c>
      <c r="F9" s="65"/>
      <c r="G9" s="59" t="s">
        <v>869</v>
      </c>
      <c r="H9" s="59">
        <f>SUM(H2:H8)</f>
        <v>490511</v>
      </c>
      <c r="I9" s="59">
        <f>SUM(I2:I8)</f>
        <v>477150</v>
      </c>
      <c r="J9" s="239">
        <f>(I9-H9)/H9</f>
        <v>-2.7238940614991304E-2</v>
      </c>
    </row>
    <row r="10" spans="1:10" ht="18">
      <c r="A10" s="62" t="s">
        <v>870</v>
      </c>
      <c r="B10" s="67">
        <v>1</v>
      </c>
      <c r="C10" s="63" t="s">
        <v>805</v>
      </c>
      <c r="D10" s="64">
        <v>181</v>
      </c>
      <c r="E10" s="64">
        <v>173</v>
      </c>
      <c r="F10" s="65"/>
      <c r="G10" s="65"/>
    </row>
    <row r="11" spans="1:10" ht="18">
      <c r="A11" s="62" t="s">
        <v>871</v>
      </c>
      <c r="B11" s="67">
        <v>1</v>
      </c>
      <c r="C11" s="63" t="s">
        <v>829</v>
      </c>
      <c r="D11" s="64">
        <v>355</v>
      </c>
      <c r="E11" s="64">
        <v>359</v>
      </c>
      <c r="F11" s="65"/>
      <c r="G11" s="65"/>
      <c r="J11" s="69"/>
    </row>
    <row r="12" spans="1:10" ht="18">
      <c r="A12" s="62" t="s">
        <v>872</v>
      </c>
      <c r="B12" s="67">
        <v>2</v>
      </c>
      <c r="C12" s="63" t="s">
        <v>739</v>
      </c>
      <c r="D12" s="64">
        <v>206</v>
      </c>
      <c r="E12" s="64">
        <v>166</v>
      </c>
      <c r="F12" s="65"/>
      <c r="G12" s="65"/>
    </row>
    <row r="13" spans="1:10" ht="18">
      <c r="A13" s="62" t="s">
        <v>873</v>
      </c>
      <c r="B13" s="67">
        <v>2</v>
      </c>
      <c r="C13" s="63" t="s">
        <v>743</v>
      </c>
      <c r="D13" s="64">
        <v>4623</v>
      </c>
      <c r="E13" s="64">
        <v>4653</v>
      </c>
      <c r="F13" s="65"/>
      <c r="G13" s="65"/>
      <c r="J13" s="39"/>
    </row>
    <row r="14" spans="1:10" ht="18">
      <c r="A14" s="62" t="s">
        <v>874</v>
      </c>
      <c r="B14" s="67">
        <v>2</v>
      </c>
      <c r="C14" s="63" t="s">
        <v>745</v>
      </c>
      <c r="D14" s="64">
        <v>3090</v>
      </c>
      <c r="E14" s="64">
        <v>2559</v>
      </c>
      <c r="F14" s="65"/>
      <c r="G14" s="65"/>
    </row>
    <row r="15" spans="1:10" ht="28.5">
      <c r="A15" s="62" t="s">
        <v>875</v>
      </c>
      <c r="B15" s="67">
        <v>2</v>
      </c>
      <c r="C15" s="63" t="s">
        <v>762</v>
      </c>
      <c r="D15" s="64">
        <v>191</v>
      </c>
      <c r="E15" s="64">
        <v>265</v>
      </c>
      <c r="F15" s="70"/>
      <c r="G15" s="65"/>
    </row>
    <row r="16" spans="1:10" ht="18">
      <c r="A16" s="62" t="s">
        <v>876</v>
      </c>
      <c r="B16" s="67">
        <v>2</v>
      </c>
      <c r="C16" s="63" t="s">
        <v>755</v>
      </c>
      <c r="D16" s="64">
        <v>2431</v>
      </c>
      <c r="E16" s="64">
        <v>2987</v>
      </c>
      <c r="F16" s="65"/>
      <c r="G16" s="65"/>
    </row>
    <row r="17" spans="1:7" ht="18">
      <c r="A17" s="62" t="s">
        <v>877</v>
      </c>
      <c r="B17" s="67">
        <v>2</v>
      </c>
      <c r="C17" s="63" t="s">
        <v>757</v>
      </c>
      <c r="D17" s="64">
        <v>109</v>
      </c>
      <c r="E17" s="64">
        <v>40</v>
      </c>
      <c r="F17" s="65"/>
      <c r="G17" s="65"/>
    </row>
    <row r="18" spans="1:7" ht="18">
      <c r="A18" s="62" t="s">
        <v>878</v>
      </c>
      <c r="B18" s="67">
        <v>2</v>
      </c>
      <c r="C18" s="63" t="s">
        <v>778</v>
      </c>
      <c r="D18" s="64">
        <v>274</v>
      </c>
      <c r="E18" s="64">
        <v>239</v>
      </c>
      <c r="F18" s="65"/>
      <c r="G18" s="65"/>
    </row>
    <row r="19" spans="1:7" ht="18">
      <c r="A19" s="62" t="s">
        <v>879</v>
      </c>
      <c r="B19" s="67">
        <v>2</v>
      </c>
      <c r="C19" s="63" t="s">
        <v>781</v>
      </c>
      <c r="D19" s="64">
        <v>135</v>
      </c>
      <c r="E19" s="64">
        <v>308</v>
      </c>
      <c r="F19" s="65"/>
      <c r="G19" s="65"/>
    </row>
    <row r="20" spans="1:7" ht="18">
      <c r="A20" s="62" t="s">
        <v>880</v>
      </c>
      <c r="B20" s="67">
        <v>2</v>
      </c>
      <c r="C20" s="63" t="s">
        <v>783</v>
      </c>
      <c r="D20" s="64">
        <v>7945</v>
      </c>
      <c r="E20" s="64">
        <v>7601</v>
      </c>
      <c r="F20" s="65"/>
      <c r="G20" s="65"/>
    </row>
    <row r="21" spans="1:7" ht="18">
      <c r="A21" s="62" t="s">
        <v>881</v>
      </c>
      <c r="B21" s="67">
        <v>2</v>
      </c>
      <c r="C21" s="68" t="s">
        <v>792</v>
      </c>
      <c r="D21" s="64">
        <v>389764</v>
      </c>
      <c r="E21" s="64">
        <v>372065</v>
      </c>
      <c r="F21" s="65"/>
      <c r="G21" s="65"/>
    </row>
    <row r="22" spans="1:7" ht="18">
      <c r="A22" s="62" t="s">
        <v>882</v>
      </c>
      <c r="B22" s="67">
        <v>2</v>
      </c>
      <c r="C22" s="63" t="s">
        <v>793</v>
      </c>
      <c r="D22" s="64">
        <v>305</v>
      </c>
      <c r="E22" s="64">
        <v>353</v>
      </c>
      <c r="F22" s="65"/>
      <c r="G22" s="65"/>
    </row>
    <row r="23" spans="1:7" ht="18">
      <c r="A23" s="62" t="s">
        <v>883</v>
      </c>
      <c r="B23" s="67">
        <v>2</v>
      </c>
      <c r="C23" s="63" t="s">
        <v>801</v>
      </c>
      <c r="D23" s="64">
        <v>8216</v>
      </c>
      <c r="E23" s="64">
        <v>9403</v>
      </c>
      <c r="F23" s="65"/>
      <c r="G23" s="65"/>
    </row>
    <row r="24" spans="1:7" ht="18">
      <c r="A24" s="62" t="s">
        <v>884</v>
      </c>
      <c r="B24" s="67">
        <v>2</v>
      </c>
      <c r="C24" s="63" t="s">
        <v>809</v>
      </c>
      <c r="D24" s="64">
        <v>224</v>
      </c>
      <c r="E24" s="64">
        <v>240</v>
      </c>
      <c r="F24" s="65"/>
      <c r="G24" s="65"/>
    </row>
    <row r="25" spans="1:7" ht="18">
      <c r="A25" s="62" t="s">
        <v>885</v>
      </c>
      <c r="B25" s="67">
        <v>2</v>
      </c>
      <c r="C25" s="63" t="s">
        <v>818</v>
      </c>
      <c r="D25" s="64">
        <v>825</v>
      </c>
      <c r="E25" s="64">
        <v>848</v>
      </c>
      <c r="F25" s="65"/>
      <c r="G25" s="65"/>
    </row>
    <row r="26" spans="1:7" ht="18">
      <c r="A26" s="62" t="s">
        <v>886</v>
      </c>
      <c r="B26" s="67">
        <v>2</v>
      </c>
      <c r="C26" s="63" t="s">
        <v>832</v>
      </c>
      <c r="D26" s="64">
        <v>18</v>
      </c>
      <c r="E26" s="64">
        <v>242</v>
      </c>
      <c r="F26" s="65"/>
      <c r="G26" s="65"/>
    </row>
    <row r="27" spans="1:7" ht="18">
      <c r="A27" s="62" t="s">
        <v>887</v>
      </c>
      <c r="B27" s="67">
        <v>2</v>
      </c>
      <c r="C27" s="63" t="s">
        <v>835</v>
      </c>
      <c r="D27" s="64">
        <v>2289</v>
      </c>
      <c r="E27" s="64">
        <v>2224</v>
      </c>
      <c r="F27" s="65"/>
      <c r="G27" s="65"/>
    </row>
    <row r="28" spans="1:7" ht="18">
      <c r="A28" s="62" t="s">
        <v>888</v>
      </c>
      <c r="B28" s="67">
        <v>2</v>
      </c>
      <c r="C28" s="63" t="s">
        <v>837</v>
      </c>
      <c r="D28" s="64">
        <v>815</v>
      </c>
      <c r="E28" s="64">
        <v>217</v>
      </c>
      <c r="F28" s="65"/>
      <c r="G28" s="65"/>
    </row>
    <row r="29" spans="1:7" ht="18">
      <c r="A29" s="62" t="s">
        <v>889</v>
      </c>
      <c r="B29" s="67">
        <v>2</v>
      </c>
      <c r="C29" s="63" t="s">
        <v>842</v>
      </c>
      <c r="D29" s="64">
        <v>397</v>
      </c>
      <c r="E29" s="64">
        <v>998</v>
      </c>
      <c r="F29" s="65"/>
      <c r="G29" s="65"/>
    </row>
    <row r="30" spans="1:7" ht="18">
      <c r="A30" s="62" t="s">
        <v>890</v>
      </c>
      <c r="B30" s="67">
        <v>2</v>
      </c>
      <c r="C30" s="63" t="s">
        <v>843</v>
      </c>
      <c r="D30" s="64">
        <v>13650</v>
      </c>
      <c r="E30" s="64">
        <v>18517</v>
      </c>
      <c r="F30" s="65"/>
      <c r="G30" s="65"/>
    </row>
    <row r="31" spans="1:7" ht="18">
      <c r="A31" s="62" t="s">
        <v>891</v>
      </c>
      <c r="B31" s="67">
        <v>2</v>
      </c>
      <c r="C31" s="63" t="s">
        <v>847</v>
      </c>
      <c r="D31" s="64">
        <v>30</v>
      </c>
      <c r="E31" s="64">
        <v>26</v>
      </c>
      <c r="F31" s="65"/>
      <c r="G31" s="65"/>
    </row>
    <row r="32" spans="1:7" ht="18">
      <c r="A32" s="62" t="s">
        <v>892</v>
      </c>
      <c r="B32" s="67">
        <v>3</v>
      </c>
      <c r="C32" s="63" t="s">
        <v>776</v>
      </c>
      <c r="D32" s="64">
        <v>344</v>
      </c>
      <c r="E32" s="64">
        <v>289</v>
      </c>
      <c r="F32" s="65"/>
      <c r="G32" s="65"/>
    </row>
    <row r="33" spans="1:7" ht="18">
      <c r="A33" s="62" t="s">
        <v>893</v>
      </c>
      <c r="B33" s="67">
        <v>3</v>
      </c>
      <c r="C33" s="63" t="s">
        <v>777</v>
      </c>
      <c r="D33" s="64">
        <v>248</v>
      </c>
      <c r="E33" s="64">
        <v>249</v>
      </c>
      <c r="F33" s="65"/>
      <c r="G33" s="65"/>
    </row>
    <row r="34" spans="1:7" ht="18">
      <c r="A34" s="62" t="s">
        <v>894</v>
      </c>
      <c r="B34" s="67">
        <v>3</v>
      </c>
      <c r="C34" s="63" t="s">
        <v>779</v>
      </c>
      <c r="D34" s="64">
        <v>82</v>
      </c>
      <c r="E34" s="64">
        <v>94</v>
      </c>
      <c r="F34" s="65"/>
      <c r="G34" s="65"/>
    </row>
    <row r="35" spans="1:7" ht="18">
      <c r="A35" s="62" t="s">
        <v>895</v>
      </c>
      <c r="B35" s="67">
        <v>3</v>
      </c>
      <c r="C35" s="68" t="s">
        <v>782</v>
      </c>
      <c r="D35" s="64">
        <v>2991</v>
      </c>
      <c r="E35" s="64">
        <v>3235</v>
      </c>
      <c r="F35" s="65"/>
      <c r="G35" s="65"/>
    </row>
    <row r="36" spans="1:7" ht="18">
      <c r="A36" s="62" t="s">
        <v>896</v>
      </c>
      <c r="B36" s="67">
        <v>3</v>
      </c>
      <c r="C36" s="63" t="s">
        <v>784</v>
      </c>
      <c r="D36" s="64">
        <v>166</v>
      </c>
      <c r="E36" s="64">
        <v>199</v>
      </c>
      <c r="F36" s="65"/>
      <c r="G36" s="65"/>
    </row>
    <row r="37" spans="1:7" ht="18">
      <c r="A37" s="62" t="s">
        <v>897</v>
      </c>
      <c r="B37" s="67">
        <v>3</v>
      </c>
      <c r="C37" s="63" t="s">
        <v>806</v>
      </c>
      <c r="D37" s="64">
        <v>22</v>
      </c>
      <c r="E37" s="64">
        <v>4</v>
      </c>
      <c r="F37" s="65"/>
      <c r="G37" s="65"/>
    </row>
    <row r="38" spans="1:7" ht="18">
      <c r="A38" s="62" t="s">
        <v>898</v>
      </c>
      <c r="B38" s="67">
        <v>3</v>
      </c>
      <c r="C38" s="63" t="s">
        <v>813</v>
      </c>
      <c r="D38" s="64"/>
      <c r="E38" s="64">
        <v>11</v>
      </c>
      <c r="F38" s="65"/>
      <c r="G38" s="65"/>
    </row>
    <row r="39" spans="1:7" ht="18">
      <c r="A39" s="62" t="s">
        <v>899</v>
      </c>
      <c r="B39" s="67">
        <v>3</v>
      </c>
      <c r="C39" s="63" t="s">
        <v>816</v>
      </c>
      <c r="D39" s="64">
        <v>13</v>
      </c>
      <c r="E39" s="64">
        <v>10</v>
      </c>
      <c r="F39" s="65"/>
      <c r="G39" s="65"/>
    </row>
    <row r="40" spans="1:7" ht="28.5">
      <c r="A40" s="62" t="s">
        <v>900</v>
      </c>
      <c r="B40" s="67">
        <v>3</v>
      </c>
      <c r="C40" s="63" t="s">
        <v>819</v>
      </c>
      <c r="D40" s="64"/>
      <c r="E40" s="64">
        <v>27</v>
      </c>
      <c r="F40" s="65"/>
      <c r="G40" s="65"/>
    </row>
    <row r="41" spans="1:7" ht="18">
      <c r="A41" s="62" t="s">
        <v>901</v>
      </c>
      <c r="B41" s="67">
        <v>3</v>
      </c>
      <c r="C41" s="63" t="s">
        <v>820</v>
      </c>
      <c r="D41" s="64">
        <v>20</v>
      </c>
      <c r="E41" s="64">
        <v>56</v>
      </c>
      <c r="F41" s="65"/>
      <c r="G41" s="65"/>
    </row>
    <row r="42" spans="1:7" ht="18">
      <c r="A42" s="62" t="s">
        <v>902</v>
      </c>
      <c r="B42" s="67">
        <v>3</v>
      </c>
      <c r="C42" s="63" t="s">
        <v>828</v>
      </c>
      <c r="D42" s="64"/>
      <c r="E42" s="64">
        <v>0</v>
      </c>
      <c r="F42" s="65"/>
      <c r="G42" s="65"/>
    </row>
    <row r="43" spans="1:7" ht="18">
      <c r="A43" s="62" t="s">
        <v>903</v>
      </c>
      <c r="B43" s="67">
        <v>3</v>
      </c>
      <c r="C43" s="63" t="s">
        <v>830</v>
      </c>
      <c r="D43" s="64">
        <v>162</v>
      </c>
      <c r="E43" s="64">
        <v>135</v>
      </c>
      <c r="F43" s="65"/>
      <c r="G43" s="65"/>
    </row>
    <row r="44" spans="1:7" ht="18">
      <c r="A44" s="62" t="s">
        <v>904</v>
      </c>
      <c r="B44" s="67">
        <v>3</v>
      </c>
      <c r="C44" s="63" t="s">
        <v>839</v>
      </c>
      <c r="D44" s="64">
        <v>272</v>
      </c>
      <c r="E44" s="64">
        <v>272</v>
      </c>
      <c r="F44" s="65"/>
      <c r="G44" s="65"/>
    </row>
    <row r="45" spans="1:7" ht="18">
      <c r="A45" s="62" t="s">
        <v>905</v>
      </c>
      <c r="B45" s="67">
        <v>3</v>
      </c>
      <c r="C45" s="63" t="s">
        <v>845</v>
      </c>
      <c r="D45" s="64">
        <v>1</v>
      </c>
      <c r="E45" s="64">
        <v>1</v>
      </c>
      <c r="F45" s="65"/>
      <c r="G45" s="65"/>
    </row>
    <row r="46" spans="1:7" ht="18">
      <c r="A46" s="62" t="s">
        <v>906</v>
      </c>
      <c r="B46" s="67">
        <v>4</v>
      </c>
      <c r="C46" s="63" t="s">
        <v>746</v>
      </c>
      <c r="D46" s="64">
        <v>1</v>
      </c>
      <c r="E46" s="64">
        <v>0</v>
      </c>
      <c r="F46" s="65"/>
      <c r="G46" s="65"/>
    </row>
    <row r="47" spans="1:7" ht="18">
      <c r="A47" s="62" t="s">
        <v>907</v>
      </c>
      <c r="B47" s="67">
        <v>4</v>
      </c>
      <c r="C47" s="63" t="s">
        <v>748</v>
      </c>
      <c r="D47" s="64">
        <v>339</v>
      </c>
      <c r="E47" s="64">
        <v>261</v>
      </c>
      <c r="F47" s="65"/>
      <c r="G47" s="65"/>
    </row>
    <row r="48" spans="1:7" ht="18">
      <c r="A48" s="62" t="s">
        <v>908</v>
      </c>
      <c r="B48" s="67">
        <v>4</v>
      </c>
      <c r="C48" s="63" t="s">
        <v>750</v>
      </c>
      <c r="D48" s="64">
        <v>469</v>
      </c>
      <c r="E48" s="64">
        <v>559</v>
      </c>
      <c r="F48" s="65"/>
      <c r="G48" s="65"/>
    </row>
    <row r="49" spans="1:7" ht="18">
      <c r="A49" s="62" t="s">
        <v>909</v>
      </c>
      <c r="B49" s="67">
        <v>4</v>
      </c>
      <c r="C49" s="63" t="s">
        <v>768</v>
      </c>
      <c r="D49" s="64">
        <v>453</v>
      </c>
      <c r="E49" s="64">
        <v>273</v>
      </c>
      <c r="F49" s="65"/>
      <c r="G49" s="65"/>
    </row>
    <row r="50" spans="1:7" ht="18">
      <c r="A50" s="62" t="s">
        <v>910</v>
      </c>
      <c r="B50" s="67">
        <v>4</v>
      </c>
      <c r="C50" s="63" t="s">
        <v>769</v>
      </c>
      <c r="D50" s="64">
        <v>1007</v>
      </c>
      <c r="E50" s="64">
        <v>797</v>
      </c>
      <c r="F50" s="65"/>
      <c r="G50" s="65"/>
    </row>
    <row r="51" spans="1:7" ht="28.5">
      <c r="A51" s="62" t="s">
        <v>911</v>
      </c>
      <c r="B51" s="67">
        <v>4</v>
      </c>
      <c r="C51" s="63" t="s">
        <v>770</v>
      </c>
      <c r="D51" s="64">
        <v>73</v>
      </c>
      <c r="E51" s="64">
        <v>67</v>
      </c>
      <c r="F51" s="65"/>
      <c r="G51" s="65"/>
    </row>
    <row r="52" spans="1:7" ht="28.5">
      <c r="A52" s="62" t="s">
        <v>912</v>
      </c>
      <c r="B52" s="67">
        <v>4</v>
      </c>
      <c r="C52" s="63" t="s">
        <v>771</v>
      </c>
      <c r="D52" s="64">
        <v>300</v>
      </c>
      <c r="E52" s="64">
        <v>263</v>
      </c>
      <c r="F52" s="65"/>
      <c r="G52" s="65"/>
    </row>
    <row r="53" spans="1:7" ht="18">
      <c r="A53" s="62" t="s">
        <v>913</v>
      </c>
      <c r="B53" s="67">
        <v>4</v>
      </c>
      <c r="C53" s="63" t="s">
        <v>773</v>
      </c>
      <c r="D53" s="64">
        <v>14</v>
      </c>
      <c r="E53" s="64">
        <v>18</v>
      </c>
      <c r="F53" s="65"/>
      <c r="G53" s="65"/>
    </row>
    <row r="54" spans="1:7" ht="18">
      <c r="A54" s="62" t="s">
        <v>914</v>
      </c>
      <c r="B54" s="67">
        <v>4</v>
      </c>
      <c r="C54" s="68" t="s">
        <v>794</v>
      </c>
      <c r="D54" s="64">
        <v>3480</v>
      </c>
      <c r="E54" s="64">
        <v>3764</v>
      </c>
      <c r="F54" s="65"/>
      <c r="G54" s="65"/>
    </row>
    <row r="55" spans="1:7" ht="18">
      <c r="A55" s="62" t="s">
        <v>915</v>
      </c>
      <c r="B55" s="67">
        <v>4</v>
      </c>
      <c r="C55" s="63" t="s">
        <v>796</v>
      </c>
      <c r="D55" s="64">
        <v>1901</v>
      </c>
      <c r="E55" s="64">
        <v>1184</v>
      </c>
      <c r="F55" s="65"/>
      <c r="G55" s="65"/>
    </row>
    <row r="56" spans="1:7" ht="18">
      <c r="A56" s="62" t="s">
        <v>916</v>
      </c>
      <c r="B56" s="67">
        <v>4</v>
      </c>
      <c r="C56" s="63" t="s">
        <v>810</v>
      </c>
      <c r="D56" s="64">
        <v>116</v>
      </c>
      <c r="E56" s="64">
        <v>92</v>
      </c>
      <c r="F56" s="65"/>
      <c r="G56" s="65"/>
    </row>
    <row r="57" spans="1:7" ht="18">
      <c r="A57" s="62" t="s">
        <v>917</v>
      </c>
      <c r="B57" s="67">
        <v>4</v>
      </c>
      <c r="C57" s="63" t="s">
        <v>814</v>
      </c>
      <c r="D57" s="64">
        <v>32</v>
      </c>
      <c r="E57" s="64">
        <v>28</v>
      </c>
      <c r="F57" s="65"/>
      <c r="G57" s="65"/>
    </row>
    <row r="58" spans="1:7" ht="28.5">
      <c r="A58" s="62" t="s">
        <v>918</v>
      </c>
      <c r="B58" s="67">
        <v>4</v>
      </c>
      <c r="C58" s="63" t="s">
        <v>824</v>
      </c>
      <c r="D58" s="64">
        <v>37</v>
      </c>
      <c r="E58" s="64">
        <v>32</v>
      </c>
      <c r="F58" s="65"/>
      <c r="G58" s="65"/>
    </row>
    <row r="59" spans="1:7" ht="28.5">
      <c r="A59" s="62" t="s">
        <v>919</v>
      </c>
      <c r="B59" s="67">
        <v>4</v>
      </c>
      <c r="C59" s="63" t="s">
        <v>825</v>
      </c>
      <c r="D59" s="64">
        <v>274</v>
      </c>
      <c r="E59" s="64">
        <v>249</v>
      </c>
      <c r="F59" s="65"/>
      <c r="G59" s="65"/>
    </row>
    <row r="60" spans="1:7" ht="18">
      <c r="A60" s="62" t="s">
        <v>920</v>
      </c>
      <c r="B60" s="67">
        <v>4</v>
      </c>
      <c r="C60" s="63" t="s">
        <v>826</v>
      </c>
      <c r="D60" s="64">
        <v>489</v>
      </c>
      <c r="E60" s="64">
        <v>437</v>
      </c>
      <c r="F60" s="65"/>
      <c r="G60" s="65"/>
    </row>
    <row r="61" spans="1:7" ht="18">
      <c r="A61" s="62" t="s">
        <v>921</v>
      </c>
      <c r="B61" s="67">
        <v>4</v>
      </c>
      <c r="C61" s="63" t="s">
        <v>848</v>
      </c>
      <c r="D61" s="64">
        <v>21</v>
      </c>
      <c r="E61" s="64">
        <v>22</v>
      </c>
      <c r="F61" s="65"/>
      <c r="G61" s="65"/>
    </row>
    <row r="62" spans="1:7" ht="18">
      <c r="A62" s="62" t="s">
        <v>922</v>
      </c>
      <c r="B62" s="67">
        <v>5</v>
      </c>
      <c r="C62" s="63" t="s">
        <v>747</v>
      </c>
      <c r="D62" s="64">
        <v>123</v>
      </c>
      <c r="E62" s="64">
        <v>121</v>
      </c>
      <c r="F62" s="65"/>
      <c r="G62" s="65"/>
    </row>
    <row r="63" spans="1:7" ht="18">
      <c r="A63" s="62" t="s">
        <v>923</v>
      </c>
      <c r="B63" s="67">
        <v>5</v>
      </c>
      <c r="C63" s="63" t="s">
        <v>749</v>
      </c>
      <c r="D63" s="64">
        <v>111</v>
      </c>
      <c r="E63" s="64">
        <v>78</v>
      </c>
      <c r="F63" s="65"/>
      <c r="G63" s="65"/>
    </row>
    <row r="64" spans="1:7" ht="18">
      <c r="A64" s="62" t="s">
        <v>924</v>
      </c>
      <c r="B64" s="67">
        <v>5</v>
      </c>
      <c r="C64" s="63" t="s">
        <v>753</v>
      </c>
      <c r="D64" s="64">
        <v>98</v>
      </c>
      <c r="E64" s="64">
        <v>74</v>
      </c>
      <c r="F64" s="65"/>
      <c r="G64" s="65"/>
    </row>
    <row r="65" spans="1:7" ht="18">
      <c r="A65" s="62" t="s">
        <v>925</v>
      </c>
      <c r="B65" s="67">
        <v>5</v>
      </c>
      <c r="C65" s="63" t="s">
        <v>774</v>
      </c>
      <c r="D65" s="64">
        <v>113</v>
      </c>
      <c r="E65" s="64">
        <v>140</v>
      </c>
      <c r="F65" s="65"/>
      <c r="G65" s="65"/>
    </row>
    <row r="66" spans="1:7" ht="18">
      <c r="A66" s="62" t="s">
        <v>926</v>
      </c>
      <c r="B66" s="67">
        <v>5</v>
      </c>
      <c r="C66" s="63" t="s">
        <v>799</v>
      </c>
      <c r="D66" s="64">
        <v>569</v>
      </c>
      <c r="E66" s="64">
        <v>510</v>
      </c>
      <c r="F66" s="65"/>
      <c r="G66" s="65"/>
    </row>
    <row r="67" spans="1:7" ht="28.5">
      <c r="A67" s="62" t="s">
        <v>927</v>
      </c>
      <c r="B67" s="67">
        <v>5</v>
      </c>
      <c r="C67" s="63" t="s">
        <v>803</v>
      </c>
      <c r="D67" s="64">
        <v>913</v>
      </c>
      <c r="E67" s="64">
        <v>849</v>
      </c>
      <c r="F67" s="65"/>
      <c r="G67" s="65"/>
    </row>
    <row r="68" spans="1:7" ht="18">
      <c r="A68" s="62" t="s">
        <v>928</v>
      </c>
      <c r="B68" s="67">
        <v>5</v>
      </c>
      <c r="C68" s="63" t="s">
        <v>807</v>
      </c>
      <c r="D68" s="64">
        <v>301</v>
      </c>
      <c r="E68" s="64">
        <v>273</v>
      </c>
      <c r="F68" s="65"/>
      <c r="G68" s="65"/>
    </row>
    <row r="69" spans="1:7" ht="18">
      <c r="A69" s="62" t="s">
        <v>929</v>
      </c>
      <c r="B69" s="67">
        <v>5</v>
      </c>
      <c r="C69" s="63" t="s">
        <v>812</v>
      </c>
      <c r="D69" s="64">
        <v>138</v>
      </c>
      <c r="E69" s="64">
        <v>122</v>
      </c>
      <c r="F69" s="65"/>
      <c r="G69" s="65"/>
    </row>
    <row r="70" spans="1:7" ht="18">
      <c r="A70" s="62" t="s">
        <v>930</v>
      </c>
      <c r="B70" s="67">
        <v>5</v>
      </c>
      <c r="C70" s="68" t="s">
        <v>838</v>
      </c>
      <c r="D70" s="64">
        <v>6451</v>
      </c>
      <c r="E70" s="64">
        <v>7103</v>
      </c>
      <c r="F70" s="65"/>
      <c r="G70" s="65"/>
    </row>
    <row r="71" spans="1:7" ht="28.5">
      <c r="A71" s="62" t="s">
        <v>931</v>
      </c>
      <c r="B71" s="67">
        <v>6</v>
      </c>
      <c r="C71" s="63" t="s">
        <v>751</v>
      </c>
      <c r="D71" s="64">
        <v>1</v>
      </c>
      <c r="E71" s="64">
        <v>0</v>
      </c>
      <c r="F71" s="65"/>
      <c r="G71" s="65"/>
    </row>
    <row r="72" spans="1:7" ht="18">
      <c r="A72" s="62" t="s">
        <v>933</v>
      </c>
      <c r="B72" s="67">
        <v>6</v>
      </c>
      <c r="C72" s="63" t="s">
        <v>759</v>
      </c>
      <c r="D72" s="64">
        <v>675</v>
      </c>
      <c r="E72" s="64">
        <v>265</v>
      </c>
      <c r="F72" s="65"/>
      <c r="G72" s="65"/>
    </row>
    <row r="73" spans="1:7" ht="18">
      <c r="A73" s="62" t="s">
        <v>934</v>
      </c>
      <c r="B73" s="67">
        <v>6</v>
      </c>
      <c r="C73" s="63" t="s">
        <v>761</v>
      </c>
      <c r="D73" s="64">
        <v>350</v>
      </c>
      <c r="E73" s="64">
        <v>436</v>
      </c>
      <c r="F73" s="65"/>
      <c r="G73" s="65"/>
    </row>
    <row r="74" spans="1:7" ht="18">
      <c r="A74" s="62" t="s">
        <v>935</v>
      </c>
      <c r="B74" s="67">
        <v>6</v>
      </c>
      <c r="C74" s="63" t="s">
        <v>763</v>
      </c>
      <c r="D74" s="64">
        <v>341</v>
      </c>
      <c r="E74" s="64">
        <v>58</v>
      </c>
      <c r="F74" s="65"/>
      <c r="G74" s="65"/>
    </row>
    <row r="75" spans="1:7" ht="28.5">
      <c r="A75" s="62" t="s">
        <v>936</v>
      </c>
      <c r="B75" s="67">
        <v>6</v>
      </c>
      <c r="C75" s="63" t="s">
        <v>764</v>
      </c>
      <c r="D75" s="64"/>
      <c r="E75" s="64">
        <v>0</v>
      </c>
      <c r="F75" s="65"/>
      <c r="G75" s="65"/>
    </row>
    <row r="76" spans="1:7" ht="18">
      <c r="A76" s="62" t="s">
        <v>932</v>
      </c>
      <c r="B76" s="67">
        <v>6</v>
      </c>
      <c r="C76" s="63" t="s">
        <v>756</v>
      </c>
      <c r="D76" s="64">
        <v>33</v>
      </c>
      <c r="E76" s="64">
        <v>19</v>
      </c>
      <c r="F76" s="65"/>
      <c r="G76" s="65"/>
    </row>
    <row r="77" spans="1:7" ht="18">
      <c r="A77" s="62" t="s">
        <v>937</v>
      </c>
      <c r="B77" s="67">
        <v>6</v>
      </c>
      <c r="C77" s="63" t="s">
        <v>772</v>
      </c>
      <c r="D77" s="64">
        <v>46</v>
      </c>
      <c r="E77" s="64">
        <v>51</v>
      </c>
      <c r="F77" s="65"/>
      <c r="G77" s="65"/>
    </row>
    <row r="78" spans="1:7" ht="18">
      <c r="A78" s="62" t="s">
        <v>938</v>
      </c>
      <c r="B78" s="67">
        <v>6</v>
      </c>
      <c r="C78" s="63" t="s">
        <v>785</v>
      </c>
      <c r="D78" s="64">
        <v>231</v>
      </c>
      <c r="E78" s="64">
        <v>170</v>
      </c>
      <c r="F78" s="65"/>
      <c r="G78" s="65"/>
    </row>
    <row r="79" spans="1:7" ht="28.5">
      <c r="A79" s="62" t="s">
        <v>939</v>
      </c>
      <c r="B79" s="67">
        <v>6</v>
      </c>
      <c r="C79" s="63" t="s">
        <v>802</v>
      </c>
      <c r="D79" s="64"/>
      <c r="E79" s="64">
        <v>0</v>
      </c>
      <c r="F79" s="65"/>
      <c r="G79" s="65"/>
    </row>
    <row r="80" spans="1:7" ht="18">
      <c r="A80" s="62" t="s">
        <v>940</v>
      </c>
      <c r="B80" s="67">
        <v>6</v>
      </c>
      <c r="C80" s="63" t="s">
        <v>811</v>
      </c>
      <c r="D80" s="64">
        <v>116</v>
      </c>
      <c r="E80" s="64">
        <v>199</v>
      </c>
      <c r="F80" s="65"/>
      <c r="G80" s="65"/>
    </row>
    <row r="81" spans="1:7" ht="18">
      <c r="A81" s="62" t="s">
        <v>941</v>
      </c>
      <c r="B81" s="67">
        <v>6</v>
      </c>
      <c r="C81" s="63" t="s">
        <v>823</v>
      </c>
      <c r="D81" s="64"/>
      <c r="E81" s="64">
        <v>1</v>
      </c>
      <c r="F81" s="65"/>
      <c r="G81" s="65"/>
    </row>
    <row r="82" spans="1:7" ht="18">
      <c r="A82" s="62" t="s">
        <v>942</v>
      </c>
      <c r="B82" s="67">
        <v>6</v>
      </c>
      <c r="C82" s="63" t="s">
        <v>827</v>
      </c>
      <c r="D82" s="64">
        <v>389</v>
      </c>
      <c r="E82" s="64">
        <v>165</v>
      </c>
      <c r="F82" s="65"/>
      <c r="G82" s="65"/>
    </row>
    <row r="83" spans="1:7" ht="18">
      <c r="A83" s="62" t="s">
        <v>943</v>
      </c>
      <c r="B83" s="67">
        <v>6</v>
      </c>
      <c r="C83" s="63" t="s">
        <v>833</v>
      </c>
      <c r="D83" s="64"/>
      <c r="E83" s="64">
        <v>305</v>
      </c>
      <c r="F83" s="65"/>
      <c r="G83" s="65"/>
    </row>
    <row r="84" spans="1:7" ht="28.5">
      <c r="A84" s="62" t="s">
        <v>944</v>
      </c>
      <c r="B84" s="67">
        <v>6</v>
      </c>
      <c r="C84" s="63" t="s">
        <v>834</v>
      </c>
      <c r="D84" s="64">
        <v>126</v>
      </c>
      <c r="E84" s="64">
        <v>134</v>
      </c>
      <c r="F84" s="65"/>
      <c r="G84" s="65"/>
    </row>
    <row r="85" spans="1:7" ht="18">
      <c r="A85" s="62" t="s">
        <v>945</v>
      </c>
      <c r="B85" s="67">
        <v>6</v>
      </c>
      <c r="C85" s="63" t="s">
        <v>841</v>
      </c>
      <c r="D85" s="64">
        <v>4</v>
      </c>
      <c r="E85" s="64">
        <v>4</v>
      </c>
      <c r="F85" s="65"/>
      <c r="G85" s="65"/>
    </row>
    <row r="86" spans="1:7" ht="18">
      <c r="A86" s="62" t="s">
        <v>946</v>
      </c>
      <c r="B86" s="67">
        <v>6</v>
      </c>
      <c r="C86" s="68" t="s">
        <v>844</v>
      </c>
      <c r="D86" s="64">
        <v>9615</v>
      </c>
      <c r="E86" s="64">
        <v>9761</v>
      </c>
      <c r="F86" s="65"/>
      <c r="G86" s="65"/>
    </row>
    <row r="87" spans="1:7" ht="18">
      <c r="A87" s="62" t="s">
        <v>947</v>
      </c>
      <c r="B87" s="67">
        <v>6</v>
      </c>
      <c r="C87" s="63" t="s">
        <v>846</v>
      </c>
      <c r="D87" s="64">
        <v>502</v>
      </c>
      <c r="E87" s="64">
        <v>195</v>
      </c>
      <c r="F87" s="65"/>
      <c r="G87" s="65"/>
    </row>
    <row r="88" spans="1:7" ht="18">
      <c r="A88" s="62" t="s">
        <v>948</v>
      </c>
      <c r="B88" s="67">
        <v>7</v>
      </c>
      <c r="C88" s="63" t="s">
        <v>744</v>
      </c>
      <c r="D88" s="64">
        <v>380</v>
      </c>
      <c r="E88" s="64">
        <v>368</v>
      </c>
      <c r="F88" s="65"/>
      <c r="G88" s="65"/>
    </row>
    <row r="89" spans="1:7" ht="18">
      <c r="A89" s="62" t="s">
        <v>949</v>
      </c>
      <c r="B89" s="67">
        <v>7</v>
      </c>
      <c r="C89" s="63" t="s">
        <v>758</v>
      </c>
      <c r="D89" s="64">
        <v>83</v>
      </c>
      <c r="E89" s="64">
        <v>15</v>
      </c>
      <c r="F89" s="65"/>
      <c r="G89" s="65"/>
    </row>
    <row r="90" spans="1:7" ht="18">
      <c r="A90" s="62" t="s">
        <v>950</v>
      </c>
      <c r="B90" s="67">
        <v>7</v>
      </c>
      <c r="C90" s="63" t="s">
        <v>760</v>
      </c>
      <c r="D90" s="64">
        <v>69</v>
      </c>
      <c r="E90" s="64">
        <v>80</v>
      </c>
      <c r="F90" s="65"/>
      <c r="G90" s="65"/>
    </row>
    <row r="91" spans="1:7" ht="18">
      <c r="A91" s="62" t="s">
        <v>951</v>
      </c>
      <c r="B91" s="67">
        <v>7</v>
      </c>
      <c r="C91" s="63" t="s">
        <v>766</v>
      </c>
      <c r="D91" s="64">
        <v>3</v>
      </c>
      <c r="E91" s="64">
        <v>8</v>
      </c>
      <c r="F91" s="65"/>
      <c r="G91" s="65"/>
    </row>
    <row r="92" spans="1:7" ht="18">
      <c r="A92" s="62" t="s">
        <v>952</v>
      </c>
      <c r="B92" s="67">
        <v>7</v>
      </c>
      <c r="C92" s="63" t="s">
        <v>767</v>
      </c>
      <c r="D92" s="64">
        <v>7</v>
      </c>
      <c r="E92" s="64">
        <v>16</v>
      </c>
      <c r="F92" s="65"/>
      <c r="G92" s="65"/>
    </row>
    <row r="93" spans="1:7" ht="18">
      <c r="A93" s="62" t="s">
        <v>953</v>
      </c>
      <c r="B93" s="67">
        <v>7</v>
      </c>
      <c r="C93" s="63" t="s">
        <v>788</v>
      </c>
      <c r="D93" s="64">
        <v>3</v>
      </c>
      <c r="E93" s="64">
        <v>2</v>
      </c>
      <c r="F93" s="65"/>
      <c r="G93" s="65"/>
    </row>
    <row r="94" spans="1:7" ht="18">
      <c r="A94" s="62" t="s">
        <v>954</v>
      </c>
      <c r="B94" s="67">
        <v>7</v>
      </c>
      <c r="C94" s="63" t="s">
        <v>789</v>
      </c>
      <c r="D94" s="64">
        <v>35</v>
      </c>
      <c r="E94" s="64">
        <v>24</v>
      </c>
      <c r="F94" s="65"/>
      <c r="G94" s="65"/>
    </row>
    <row r="95" spans="1:7" ht="18">
      <c r="A95" s="62" t="s">
        <v>955</v>
      </c>
      <c r="B95" s="67">
        <v>7</v>
      </c>
      <c r="C95" s="63" t="s">
        <v>791</v>
      </c>
      <c r="D95" s="64"/>
      <c r="E95" s="64">
        <v>0</v>
      </c>
      <c r="F95" s="65"/>
      <c r="G95" s="65"/>
    </row>
    <row r="96" spans="1:7" ht="18">
      <c r="A96" s="62" t="s">
        <v>956</v>
      </c>
      <c r="B96" s="67">
        <v>7</v>
      </c>
      <c r="C96" s="63" t="s">
        <v>795</v>
      </c>
      <c r="D96" s="64">
        <v>581</v>
      </c>
      <c r="E96" s="64">
        <v>628</v>
      </c>
      <c r="F96" s="65"/>
      <c r="G96" s="65"/>
    </row>
    <row r="97" spans="1:5" ht="18">
      <c r="A97" s="62" t="s">
        <v>957</v>
      </c>
      <c r="B97" s="67">
        <v>7</v>
      </c>
      <c r="C97" s="63" t="s">
        <v>798</v>
      </c>
      <c r="D97" s="64">
        <v>1839</v>
      </c>
      <c r="E97" s="64">
        <v>2226</v>
      </c>
    </row>
    <row r="98" spans="1:5" ht="18">
      <c r="A98" s="62" t="s">
        <v>958</v>
      </c>
      <c r="B98" s="67">
        <v>7</v>
      </c>
      <c r="C98" s="63" t="s">
        <v>800</v>
      </c>
      <c r="D98" s="64">
        <v>1182</v>
      </c>
      <c r="E98" s="64">
        <v>1053</v>
      </c>
    </row>
    <row r="99" spans="1:5" ht="18">
      <c r="A99" s="62" t="s">
        <v>959</v>
      </c>
      <c r="B99" s="67">
        <v>7</v>
      </c>
      <c r="C99" s="63" t="s">
        <v>804</v>
      </c>
      <c r="D99" s="64">
        <v>72</v>
      </c>
      <c r="E99" s="64">
        <v>59</v>
      </c>
    </row>
    <row r="100" spans="1:5" ht="18">
      <c r="A100" s="62" t="s">
        <v>960</v>
      </c>
      <c r="B100" s="67">
        <v>7</v>
      </c>
      <c r="C100" s="63" t="s">
        <v>808</v>
      </c>
      <c r="D100" s="64">
        <v>53</v>
      </c>
      <c r="E100" s="64">
        <v>67</v>
      </c>
    </row>
    <row r="101" spans="1:5" ht="18">
      <c r="A101" s="62" t="s">
        <v>961</v>
      </c>
      <c r="B101" s="67">
        <v>7</v>
      </c>
      <c r="C101" s="63" t="s">
        <v>815</v>
      </c>
      <c r="D101" s="64">
        <v>24</v>
      </c>
      <c r="E101" s="64">
        <v>82</v>
      </c>
    </row>
    <row r="102" spans="1:5" ht="18">
      <c r="A102" s="62" t="s">
        <v>962</v>
      </c>
      <c r="B102" s="67">
        <v>7</v>
      </c>
      <c r="C102" s="63" t="s">
        <v>817</v>
      </c>
      <c r="D102" s="64">
        <v>288</v>
      </c>
      <c r="E102" s="64">
        <v>126</v>
      </c>
    </row>
    <row r="103" spans="1:5" ht="18">
      <c r="A103" s="62" t="s">
        <v>963</v>
      </c>
      <c r="B103" s="67">
        <v>7</v>
      </c>
      <c r="C103" s="63" t="s">
        <v>821</v>
      </c>
      <c r="D103" s="64">
        <v>4239</v>
      </c>
      <c r="E103" s="64">
        <v>4495</v>
      </c>
    </row>
    <row r="104" spans="1:5" ht="18">
      <c r="A104" s="62" t="s">
        <v>964</v>
      </c>
      <c r="B104" s="67">
        <v>7</v>
      </c>
      <c r="C104" s="63" t="s">
        <v>822</v>
      </c>
      <c r="D104" s="64">
        <v>288</v>
      </c>
      <c r="E104" s="64">
        <v>508</v>
      </c>
    </row>
    <row r="105" spans="1:5" ht="18">
      <c r="A105" s="62" t="s">
        <v>965</v>
      </c>
      <c r="B105" s="67">
        <v>7</v>
      </c>
      <c r="C105" s="68" t="s">
        <v>831</v>
      </c>
      <c r="D105" s="64">
        <v>2534</v>
      </c>
      <c r="E105" s="64">
        <v>1784</v>
      </c>
    </row>
    <row r="106" spans="1:5" ht="18">
      <c r="A106" s="62" t="s">
        <v>966</v>
      </c>
      <c r="B106" s="67">
        <v>7</v>
      </c>
      <c r="C106" s="63" t="s">
        <v>836</v>
      </c>
      <c r="D106" s="64">
        <v>35</v>
      </c>
      <c r="E106" s="64">
        <v>29</v>
      </c>
    </row>
    <row r="107" spans="1:5" ht="18">
      <c r="A107" s="62" t="s">
        <v>967</v>
      </c>
      <c r="B107" s="67">
        <v>7</v>
      </c>
      <c r="C107" s="63" t="s">
        <v>840</v>
      </c>
      <c r="D107" s="64">
        <v>202</v>
      </c>
      <c r="E107" s="64">
        <v>305</v>
      </c>
    </row>
    <row r="108" spans="1:5">
      <c r="D108" s="71"/>
      <c r="E108" s="71"/>
    </row>
    <row r="109" spans="1:5">
      <c r="D109" s="71"/>
      <c r="E109" s="71"/>
    </row>
    <row r="110" spans="1:5">
      <c r="D110" s="71"/>
      <c r="E110" s="71"/>
    </row>
    <row r="111" spans="1:5">
      <c r="D111" s="71"/>
      <c r="E111" s="71"/>
    </row>
    <row r="112" spans="1:5">
      <c r="D112" s="71"/>
      <c r="E112" s="71"/>
    </row>
    <row r="113" spans="4:5">
      <c r="D113" s="71"/>
      <c r="E113" s="71"/>
    </row>
    <row r="114" spans="4:5">
      <c r="D114" s="71"/>
      <c r="E114" s="71"/>
    </row>
    <row r="115" spans="4:5">
      <c r="D115" s="71"/>
      <c r="E115" s="71"/>
    </row>
    <row r="116" spans="4:5">
      <c r="D116" s="71"/>
      <c r="E116" s="71"/>
    </row>
    <row r="117" spans="4:5">
      <c r="D117" s="71"/>
      <c r="E117" s="71"/>
    </row>
    <row r="118" spans="4:5">
      <c r="D118" s="71"/>
      <c r="E118" s="71"/>
    </row>
    <row r="119" spans="4:5">
      <c r="D119" s="71"/>
      <c r="E119" s="71"/>
    </row>
    <row r="120" spans="4:5">
      <c r="D120" s="71"/>
      <c r="E120" s="71"/>
    </row>
    <row r="121" spans="4:5">
      <c r="D121" s="71"/>
      <c r="E121" s="71"/>
    </row>
    <row r="122" spans="4:5">
      <c r="D122" s="71"/>
      <c r="E122" s="71"/>
    </row>
    <row r="123" spans="4:5">
      <c r="D123" s="71"/>
      <c r="E123" s="71"/>
    </row>
    <row r="124" spans="4:5">
      <c r="D124" s="71"/>
      <c r="E124" s="71"/>
    </row>
    <row r="125" spans="4:5">
      <c r="D125" s="71"/>
      <c r="E125" s="71"/>
    </row>
    <row r="126" spans="4:5">
      <c r="D126" s="71"/>
      <c r="E126" s="71"/>
    </row>
    <row r="127" spans="4:5">
      <c r="D127" s="71"/>
      <c r="E127" s="71"/>
    </row>
    <row r="128" spans="4:5">
      <c r="D128" s="71"/>
      <c r="E128" s="71"/>
    </row>
    <row r="129" spans="4:5">
      <c r="D129" s="71"/>
      <c r="E129" s="71"/>
    </row>
    <row r="130" spans="4:5">
      <c r="D130" s="71"/>
      <c r="E130" s="71"/>
    </row>
    <row r="131" spans="4:5">
      <c r="D131" s="71"/>
      <c r="E131" s="71"/>
    </row>
    <row r="132" spans="4:5">
      <c r="D132" s="71"/>
      <c r="E132" s="71"/>
    </row>
    <row r="133" spans="4:5">
      <c r="D133" s="71"/>
      <c r="E133" s="71"/>
    </row>
  </sheetData>
  <autoFilter ref="A1:D107" xr:uid="{00000000-0009-0000-0000-000003000000}"/>
  <sortState xmlns:xlrd2="http://schemas.microsoft.com/office/spreadsheetml/2017/richdata2" ref="A2:E107">
    <sortCondition ref="B2:B10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COMPLETO</vt:lpstr>
      <vt:lpstr>Indicadores Desglosados</vt:lpstr>
      <vt:lpstr>Indicadores Actualizados</vt:lpstr>
      <vt:lpstr>1</vt:lpstr>
      <vt:lpstr>2</vt:lpstr>
      <vt:lpstr>3</vt:lpstr>
      <vt:lpstr>4</vt:lpstr>
      <vt:lpstr>8</vt:lpstr>
      <vt:lpstr>9</vt:lpstr>
      <vt:lpstr>10</vt:lpstr>
      <vt:lpstr>11</vt:lpstr>
      <vt:lpstr>12</vt:lpstr>
      <vt:lpstr>13</vt:lpstr>
      <vt:lpstr>14</vt:lpstr>
      <vt:lpstr>16</vt:lpstr>
      <vt:lpstr>18</vt:lpstr>
      <vt:lpstr>19</vt:lpstr>
      <vt:lpstr>20</vt:lpstr>
      <vt:lpstr>21</vt:lpstr>
      <vt:lpstr>22</vt:lpstr>
      <vt:lpstr>22-1</vt:lpstr>
      <vt:lpstr>23</vt:lpstr>
      <vt:lpstr>24</vt:lpstr>
      <vt:lpstr>26</vt:lpstr>
      <vt:lpstr>27</vt:lpstr>
      <vt:lpstr>28</vt:lpstr>
      <vt:lpstr>29</vt:lpstr>
      <vt:lpstr>30</vt:lpstr>
      <vt:lpstr>31</vt:lpstr>
      <vt:lpstr>32</vt:lpstr>
      <vt:lpstr>35</vt:lpstr>
      <vt:lpstr>36</vt:lpstr>
      <vt:lpstr>37</vt:lpstr>
      <vt:lpstr>38</vt:lpstr>
      <vt:lpstr>39</vt:lpstr>
      <vt:lpstr>44</vt:lpstr>
      <vt:lpstr>MUNICIPIOS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José Carlo Navarrete Carrillo</cp:lastModifiedBy>
  <dcterms:created xsi:type="dcterms:W3CDTF">2021-03-04T19:52:32Z</dcterms:created>
  <dcterms:modified xsi:type="dcterms:W3CDTF">2021-06-26T01:07:53Z</dcterms:modified>
</cp:coreProperties>
</file>